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Asus\Desktop\Blog\"/>
    </mc:Choice>
  </mc:AlternateContent>
  <xr:revisionPtr revIDLastSave="0" documentId="13_ncr:1_{399FCB4D-9264-453B-A864-70A3E091E5E7}" xr6:coauthVersionLast="47" xr6:coauthVersionMax="47" xr10:uidLastSave="{00000000-0000-0000-0000-000000000000}"/>
  <bookViews>
    <workbookView xWindow="16440" yWindow="4605" windowWidth="21600" windowHeight="11385" tabRatio="783" xr2:uid="{D8EBE8C1-46A6-4A48-A336-0C9E4D334541}"/>
  </bookViews>
  <sheets>
    <sheet name="Instructions" sheetId="4" r:id="rId1"/>
    <sheet name="Climate Metrics" sheetId="1" r:id="rId2"/>
    <sheet name="Community Emissions Snapshop" sheetId="6" r:id="rId3"/>
    <sheet name="Action Progress Dashboard" sheetId="3" r:id="rId4"/>
    <sheet name="All Data Collection" sheetId="15" r:id="rId5"/>
    <sheet name="Raw Data" sheetId="10" r:id="rId6"/>
    <sheet name="City Operations GHG Inventory" sheetId="16"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0" i="16" l="1"/>
  <c r="J30" i="16" s="1"/>
  <c r="K30" i="16" s="1"/>
  <c r="L30" i="16" s="1"/>
  <c r="M30" i="16" s="1"/>
  <c r="N30" i="16" s="1"/>
  <c r="O30" i="16" s="1"/>
  <c r="P30" i="16" s="1"/>
  <c r="Q30" i="16" s="1"/>
  <c r="R30" i="16" s="1"/>
  <c r="S30" i="16" s="1"/>
  <c r="T30" i="16" s="1"/>
  <c r="U30" i="16" s="1"/>
  <c r="V30" i="16" s="1"/>
  <c r="W30" i="16" s="1"/>
  <c r="I22" i="16"/>
  <c r="J22" i="16" s="1"/>
  <c r="K22" i="16" s="1"/>
  <c r="L22" i="16" s="1"/>
  <c r="M22" i="16" s="1"/>
  <c r="N22" i="16" s="1"/>
  <c r="O22" i="16" s="1"/>
  <c r="P22" i="16" s="1"/>
  <c r="Q22" i="16" s="1"/>
  <c r="R22" i="16" s="1"/>
  <c r="S22" i="16" s="1"/>
  <c r="T22" i="16" s="1"/>
  <c r="U22" i="16" s="1"/>
  <c r="V22" i="16" s="1"/>
  <c r="W22" i="16" s="1"/>
  <c r="I16" i="16"/>
  <c r="J16" i="16" s="1"/>
  <c r="K16" i="16" s="1"/>
  <c r="L16" i="16" s="1"/>
  <c r="M16" i="16" s="1"/>
  <c r="N16" i="16" s="1"/>
  <c r="O16" i="16" s="1"/>
  <c r="P16" i="16" s="1"/>
  <c r="Q16" i="16" s="1"/>
  <c r="R16" i="16" s="1"/>
  <c r="S16" i="16" s="1"/>
  <c r="T16" i="16" s="1"/>
  <c r="U16" i="16" s="1"/>
  <c r="V16" i="16" s="1"/>
  <c r="W16" i="16" s="1"/>
  <c r="I8" i="16"/>
  <c r="J8" i="16" s="1"/>
  <c r="K8" i="16" s="1"/>
  <c r="L8" i="16" s="1"/>
  <c r="M8" i="16" s="1"/>
  <c r="N8" i="16" s="1"/>
  <c r="O8" i="16" s="1"/>
  <c r="P8" i="16" s="1"/>
  <c r="Q8" i="16" s="1"/>
  <c r="R8" i="16" s="1"/>
  <c r="S8" i="16" s="1"/>
  <c r="T8" i="16" s="1"/>
  <c r="U8" i="16" s="1"/>
  <c r="V8" i="16" s="1"/>
  <c r="W8" i="16" s="1"/>
  <c r="H64" i="16"/>
  <c r="I64" i="16"/>
  <c r="J64" i="16"/>
  <c r="K64" i="16"/>
  <c r="L64" i="16"/>
  <c r="M64" i="16"/>
  <c r="N64" i="16"/>
  <c r="O64" i="16"/>
  <c r="P64" i="16"/>
  <c r="Q64" i="16"/>
  <c r="R64" i="16"/>
  <c r="S64" i="16"/>
  <c r="T64" i="16"/>
  <c r="U64" i="16"/>
  <c r="V64" i="16"/>
  <c r="W64" i="16"/>
  <c r="I63" i="16"/>
  <c r="J63" i="16"/>
  <c r="K63" i="16"/>
  <c r="L63" i="16"/>
  <c r="AH8" i="16" s="1"/>
  <c r="M63" i="16"/>
  <c r="N63" i="16"/>
  <c r="AJ8" i="16" s="1"/>
  <c r="O63" i="16"/>
  <c r="P63" i="16"/>
  <c r="Q63" i="16"/>
  <c r="R63" i="16"/>
  <c r="S63" i="16"/>
  <c r="T63" i="16"/>
  <c r="AP8" i="16" s="1"/>
  <c r="U63" i="16"/>
  <c r="V63" i="16"/>
  <c r="AR8" i="16" s="1"/>
  <c r="W63" i="16"/>
  <c r="H63" i="16"/>
  <c r="T50" i="16" s="1"/>
  <c r="H59" i="16"/>
  <c r="I59" i="16"/>
  <c r="J59" i="16"/>
  <c r="K59" i="16"/>
  <c r="L59" i="16"/>
  <c r="M59" i="16"/>
  <c r="N59" i="16"/>
  <c r="O59" i="16"/>
  <c r="P59" i="16"/>
  <c r="Q59" i="16"/>
  <c r="R59" i="16"/>
  <c r="S59" i="16"/>
  <c r="T59" i="16"/>
  <c r="U59" i="16"/>
  <c r="V59" i="16"/>
  <c r="W59" i="16"/>
  <c r="I58" i="16"/>
  <c r="J58" i="16"/>
  <c r="K58" i="16"/>
  <c r="L58" i="16"/>
  <c r="M58" i="16"/>
  <c r="N58" i="16"/>
  <c r="O58" i="16"/>
  <c r="P58" i="16"/>
  <c r="Q58" i="16"/>
  <c r="R58" i="16"/>
  <c r="S58" i="16"/>
  <c r="T58" i="16"/>
  <c r="U58" i="16"/>
  <c r="V58" i="16"/>
  <c r="W58" i="16"/>
  <c r="H58" i="16"/>
  <c r="H56" i="16"/>
  <c r="I56" i="16"/>
  <c r="J56" i="16"/>
  <c r="K56" i="16"/>
  <c r="L56" i="16"/>
  <c r="M56" i="16"/>
  <c r="N56" i="16"/>
  <c r="O56" i="16"/>
  <c r="P56" i="16"/>
  <c r="Q56" i="16"/>
  <c r="R56" i="16"/>
  <c r="S56" i="16"/>
  <c r="T56" i="16"/>
  <c r="U56" i="16"/>
  <c r="V56" i="16"/>
  <c r="W56" i="16"/>
  <c r="I55" i="16"/>
  <c r="J55" i="16"/>
  <c r="K55" i="16"/>
  <c r="L55" i="16"/>
  <c r="M55" i="16"/>
  <c r="N55" i="16"/>
  <c r="O55" i="16"/>
  <c r="P55" i="16"/>
  <c r="Q55" i="16"/>
  <c r="R55" i="16"/>
  <c r="S55" i="16"/>
  <c r="T55" i="16"/>
  <c r="U55" i="16"/>
  <c r="V55" i="16"/>
  <c r="AR7" i="16" s="1"/>
  <c r="W55" i="16"/>
  <c r="O50" i="16"/>
  <c r="W50" i="16"/>
  <c r="H51" i="16"/>
  <c r="I51" i="16"/>
  <c r="J51" i="16"/>
  <c r="K51" i="16"/>
  <c r="L51" i="16"/>
  <c r="M51" i="16"/>
  <c r="N51" i="16"/>
  <c r="O51" i="16"/>
  <c r="P51" i="16"/>
  <c r="Q51" i="16"/>
  <c r="R51" i="16"/>
  <c r="S51" i="16"/>
  <c r="T51" i="16"/>
  <c r="U51" i="16"/>
  <c r="V51" i="16"/>
  <c r="W51" i="16"/>
  <c r="I49" i="16"/>
  <c r="J49" i="16"/>
  <c r="K49" i="16"/>
  <c r="L49" i="16"/>
  <c r="M49" i="16"/>
  <c r="N49" i="16"/>
  <c r="O49" i="16"/>
  <c r="P49" i="16"/>
  <c r="Q49" i="16"/>
  <c r="R49" i="16"/>
  <c r="S49" i="16"/>
  <c r="T49" i="16"/>
  <c r="U49" i="16"/>
  <c r="V49" i="16"/>
  <c r="W49" i="16"/>
  <c r="AS6" i="16" s="1"/>
  <c r="H55" i="16"/>
  <c r="H49" i="16"/>
  <c r="H44" i="16"/>
  <c r="I44" i="16"/>
  <c r="J44" i="16"/>
  <c r="K44" i="16"/>
  <c r="L44" i="16"/>
  <c r="M44" i="16"/>
  <c r="N44" i="16"/>
  <c r="O44" i="16"/>
  <c r="P44" i="16"/>
  <c r="Q44" i="16"/>
  <c r="R44" i="16"/>
  <c r="S44" i="16"/>
  <c r="T44" i="16"/>
  <c r="U44" i="16"/>
  <c r="V44" i="16"/>
  <c r="W44" i="16"/>
  <c r="H45" i="16"/>
  <c r="I45" i="16"/>
  <c r="J45" i="16"/>
  <c r="K45" i="16"/>
  <c r="L45" i="16"/>
  <c r="M45" i="16"/>
  <c r="N45" i="16"/>
  <c r="O45" i="16"/>
  <c r="P45" i="16"/>
  <c r="Q45" i="16"/>
  <c r="R45" i="16"/>
  <c r="S45" i="16"/>
  <c r="T45" i="16"/>
  <c r="U45" i="16"/>
  <c r="V45" i="16"/>
  <c r="W45" i="16"/>
  <c r="W43" i="16"/>
  <c r="I43" i="16"/>
  <c r="AE5" i="16" s="1"/>
  <c r="J43" i="16"/>
  <c r="AF5" i="16" s="1"/>
  <c r="K43" i="16"/>
  <c r="L43" i="16"/>
  <c r="AH5" i="16" s="1"/>
  <c r="M43" i="16"/>
  <c r="AI5" i="16" s="1"/>
  <c r="N43" i="16"/>
  <c r="AJ5" i="16" s="1"/>
  <c r="O43" i="16"/>
  <c r="AK5" i="16" s="1"/>
  <c r="P43" i="16"/>
  <c r="AL5" i="16" s="1"/>
  <c r="Q43" i="16"/>
  <c r="AM5" i="16" s="1"/>
  <c r="R43" i="16"/>
  <c r="AN5" i="16" s="1"/>
  <c r="S43" i="16"/>
  <c r="AO5" i="16" s="1"/>
  <c r="T43" i="16"/>
  <c r="AP5" i="16" s="1"/>
  <c r="U43" i="16"/>
  <c r="AQ5" i="16" s="1"/>
  <c r="V43" i="16"/>
  <c r="AR5" i="16" s="1"/>
  <c r="H43" i="16"/>
  <c r="X44" i="16"/>
  <c r="B107" i="10"/>
  <c r="C107" i="10"/>
  <c r="D107" i="10"/>
  <c r="E107" i="10"/>
  <c r="F107" i="10"/>
  <c r="G107" i="10"/>
  <c r="H107" i="10"/>
  <c r="I107" i="10"/>
  <c r="J107" i="10"/>
  <c r="K107" i="10"/>
  <c r="L107" i="10"/>
  <c r="M107" i="10"/>
  <c r="N107" i="10"/>
  <c r="O107" i="10"/>
  <c r="P107" i="10"/>
  <c r="Q107" i="10"/>
  <c r="R107" i="10"/>
  <c r="B108" i="10"/>
  <c r="C108" i="10"/>
  <c r="D108" i="10"/>
  <c r="E108" i="10"/>
  <c r="F108" i="10"/>
  <c r="G108" i="10"/>
  <c r="H108" i="10"/>
  <c r="I108" i="10"/>
  <c r="J108" i="10"/>
  <c r="K108" i="10"/>
  <c r="L108" i="10"/>
  <c r="M108" i="10"/>
  <c r="N108" i="10"/>
  <c r="O108" i="10"/>
  <c r="P108" i="10"/>
  <c r="Q108" i="10"/>
  <c r="R108" i="10"/>
  <c r="B109" i="10"/>
  <c r="C109" i="10"/>
  <c r="D109" i="10"/>
  <c r="E109" i="10"/>
  <c r="F109" i="10"/>
  <c r="G109" i="10"/>
  <c r="H109" i="10"/>
  <c r="I109" i="10"/>
  <c r="J109" i="10"/>
  <c r="K109" i="10"/>
  <c r="L109" i="10"/>
  <c r="M109" i="10"/>
  <c r="N109" i="10"/>
  <c r="O109" i="10"/>
  <c r="P109" i="10"/>
  <c r="Q109" i="10"/>
  <c r="R109" i="10"/>
  <c r="B110" i="10"/>
  <c r="C110" i="10"/>
  <c r="D110" i="10"/>
  <c r="E110" i="10"/>
  <c r="F110" i="10"/>
  <c r="G110" i="10"/>
  <c r="H110" i="10"/>
  <c r="I110" i="10"/>
  <c r="J110" i="10"/>
  <c r="K110" i="10"/>
  <c r="L110" i="10"/>
  <c r="M110" i="10"/>
  <c r="N110" i="10"/>
  <c r="O110" i="10"/>
  <c r="P110" i="10"/>
  <c r="Q110" i="10"/>
  <c r="R110" i="10"/>
  <c r="B111" i="10"/>
  <c r="C111" i="10"/>
  <c r="D111" i="10"/>
  <c r="E111" i="10"/>
  <c r="F111" i="10"/>
  <c r="G111" i="10"/>
  <c r="H111" i="10"/>
  <c r="I111" i="10"/>
  <c r="J111" i="10"/>
  <c r="K111" i="10"/>
  <c r="L111" i="10"/>
  <c r="M111" i="10"/>
  <c r="N111" i="10"/>
  <c r="O111" i="10"/>
  <c r="P111" i="10"/>
  <c r="Q111" i="10"/>
  <c r="R111" i="10"/>
  <c r="B112" i="10"/>
  <c r="C112" i="10"/>
  <c r="D112" i="10"/>
  <c r="E112" i="10"/>
  <c r="F112" i="10"/>
  <c r="G112" i="10"/>
  <c r="H112" i="10"/>
  <c r="I112" i="10"/>
  <c r="J112" i="10"/>
  <c r="K112" i="10"/>
  <c r="L112" i="10"/>
  <c r="M112" i="10"/>
  <c r="N112" i="10"/>
  <c r="O112" i="10"/>
  <c r="P112" i="10"/>
  <c r="Q112" i="10"/>
  <c r="R112" i="10"/>
  <c r="B113" i="10"/>
  <c r="C113" i="10"/>
  <c r="D113" i="10"/>
  <c r="E113" i="10"/>
  <c r="F113" i="10"/>
  <c r="G113" i="10"/>
  <c r="H113" i="10"/>
  <c r="I113" i="10"/>
  <c r="J113" i="10"/>
  <c r="K113" i="10"/>
  <c r="L113" i="10"/>
  <c r="M113" i="10"/>
  <c r="N113" i="10"/>
  <c r="O113" i="10"/>
  <c r="P113" i="10"/>
  <c r="Q113" i="10"/>
  <c r="R113" i="10"/>
  <c r="B114" i="10"/>
  <c r="C114" i="10"/>
  <c r="D114" i="10"/>
  <c r="E114" i="10"/>
  <c r="F114" i="10"/>
  <c r="G114" i="10"/>
  <c r="H114" i="10"/>
  <c r="I114" i="10"/>
  <c r="J114" i="10"/>
  <c r="K114" i="10"/>
  <c r="L114" i="10"/>
  <c r="M114" i="10"/>
  <c r="N114" i="10"/>
  <c r="O114" i="10"/>
  <c r="P114" i="10"/>
  <c r="Q114" i="10"/>
  <c r="R114" i="10"/>
  <c r="B115" i="10"/>
  <c r="C115" i="10"/>
  <c r="D115" i="10"/>
  <c r="E115" i="10"/>
  <c r="F115" i="10"/>
  <c r="G115" i="10"/>
  <c r="H115" i="10"/>
  <c r="I115" i="10"/>
  <c r="J115" i="10"/>
  <c r="K115" i="10"/>
  <c r="L115" i="10"/>
  <c r="M115" i="10"/>
  <c r="N115" i="10"/>
  <c r="O115" i="10"/>
  <c r="P115" i="10"/>
  <c r="Q115" i="10"/>
  <c r="R115" i="10"/>
  <c r="B116" i="10"/>
  <c r="C116" i="10"/>
  <c r="D116" i="10"/>
  <c r="E116" i="10"/>
  <c r="F116" i="10"/>
  <c r="G116" i="10"/>
  <c r="H116" i="10"/>
  <c r="I116" i="10"/>
  <c r="J116" i="10"/>
  <c r="K116" i="10"/>
  <c r="L116" i="10"/>
  <c r="M116" i="10"/>
  <c r="N116" i="10"/>
  <c r="O116" i="10"/>
  <c r="P116" i="10"/>
  <c r="Q116" i="10"/>
  <c r="R116" i="10"/>
  <c r="B117" i="10"/>
  <c r="C117" i="10"/>
  <c r="D117" i="10"/>
  <c r="E117" i="10"/>
  <c r="F117" i="10"/>
  <c r="G117" i="10"/>
  <c r="H117" i="10"/>
  <c r="I117" i="10"/>
  <c r="J117" i="10"/>
  <c r="K117" i="10"/>
  <c r="L117" i="10"/>
  <c r="M117" i="10"/>
  <c r="N117" i="10"/>
  <c r="O117" i="10"/>
  <c r="P117" i="10"/>
  <c r="Q117" i="10"/>
  <c r="R117" i="10"/>
  <c r="B118" i="10"/>
  <c r="C118" i="10"/>
  <c r="D118" i="10"/>
  <c r="E118" i="10"/>
  <c r="F118" i="10"/>
  <c r="G118" i="10"/>
  <c r="H118" i="10"/>
  <c r="I118" i="10"/>
  <c r="J118" i="10"/>
  <c r="K118" i="10"/>
  <c r="L118" i="10"/>
  <c r="M118" i="10"/>
  <c r="N118" i="10"/>
  <c r="O118" i="10"/>
  <c r="P118" i="10"/>
  <c r="Q118" i="10"/>
  <c r="R118" i="10"/>
  <c r="B119" i="10"/>
  <c r="C119" i="10"/>
  <c r="D119" i="10"/>
  <c r="E119" i="10"/>
  <c r="F119" i="10"/>
  <c r="G119" i="10"/>
  <c r="H119" i="10"/>
  <c r="I119" i="10"/>
  <c r="J119" i="10"/>
  <c r="K119" i="10"/>
  <c r="L119" i="10"/>
  <c r="M119" i="10"/>
  <c r="N119" i="10"/>
  <c r="O119" i="10"/>
  <c r="P119" i="10"/>
  <c r="Q119" i="10"/>
  <c r="R119" i="10"/>
  <c r="B120" i="10"/>
  <c r="C120" i="10"/>
  <c r="D120" i="10"/>
  <c r="E120" i="10"/>
  <c r="F120" i="10"/>
  <c r="G120" i="10"/>
  <c r="H120" i="10"/>
  <c r="I120" i="10"/>
  <c r="J120" i="10"/>
  <c r="K120" i="10"/>
  <c r="L120" i="10"/>
  <c r="M120" i="10"/>
  <c r="N120" i="10"/>
  <c r="O120" i="10"/>
  <c r="P120" i="10"/>
  <c r="Q120" i="10"/>
  <c r="R120" i="10"/>
  <c r="B121" i="10"/>
  <c r="C121" i="10"/>
  <c r="D121" i="10"/>
  <c r="E121" i="10"/>
  <c r="F121" i="10"/>
  <c r="G121" i="10"/>
  <c r="H121" i="10"/>
  <c r="I121" i="10"/>
  <c r="J121" i="10"/>
  <c r="K121" i="10"/>
  <c r="L121" i="10"/>
  <c r="M121" i="10"/>
  <c r="N121" i="10"/>
  <c r="O121" i="10"/>
  <c r="P121" i="10"/>
  <c r="Q121" i="10"/>
  <c r="R121" i="10"/>
  <c r="B122" i="10"/>
  <c r="C122" i="10"/>
  <c r="D122" i="10"/>
  <c r="E122" i="10"/>
  <c r="F122" i="10"/>
  <c r="G122" i="10"/>
  <c r="H122" i="10"/>
  <c r="I122" i="10"/>
  <c r="J122" i="10"/>
  <c r="K122" i="10"/>
  <c r="L122" i="10"/>
  <c r="M122" i="10"/>
  <c r="N122" i="10"/>
  <c r="O122" i="10"/>
  <c r="P122" i="10"/>
  <c r="Q122" i="10"/>
  <c r="R122" i="10"/>
  <c r="B123" i="10"/>
  <c r="C123" i="10"/>
  <c r="D123" i="10"/>
  <c r="E123" i="10"/>
  <c r="F123" i="10"/>
  <c r="G123" i="10"/>
  <c r="H123" i="10"/>
  <c r="I123" i="10"/>
  <c r="J123" i="10"/>
  <c r="K123" i="10"/>
  <c r="L123" i="10"/>
  <c r="M123" i="10"/>
  <c r="N123" i="10"/>
  <c r="O123" i="10"/>
  <c r="P123" i="10"/>
  <c r="Q123" i="10"/>
  <c r="R123" i="10"/>
  <c r="B124" i="10"/>
  <c r="C124" i="10"/>
  <c r="D124" i="10"/>
  <c r="E124" i="10"/>
  <c r="F124" i="10"/>
  <c r="G124" i="10"/>
  <c r="H124" i="10"/>
  <c r="I124" i="10"/>
  <c r="J124" i="10"/>
  <c r="K124" i="10"/>
  <c r="L124" i="10"/>
  <c r="M124" i="10"/>
  <c r="N124" i="10"/>
  <c r="O124" i="10"/>
  <c r="P124" i="10"/>
  <c r="Q124" i="10"/>
  <c r="R124" i="10"/>
  <c r="B125" i="10"/>
  <c r="C125" i="10"/>
  <c r="D125" i="10"/>
  <c r="E125" i="10"/>
  <c r="F125" i="10"/>
  <c r="G125" i="10"/>
  <c r="H125" i="10"/>
  <c r="I125" i="10"/>
  <c r="J125" i="10"/>
  <c r="K125" i="10"/>
  <c r="L125" i="10"/>
  <c r="M125" i="10"/>
  <c r="N125" i="10"/>
  <c r="O125" i="10"/>
  <c r="P125" i="10"/>
  <c r="Q125" i="10"/>
  <c r="R125" i="10"/>
  <c r="B126" i="10"/>
  <c r="C126" i="10"/>
  <c r="D126" i="10"/>
  <c r="E126" i="10"/>
  <c r="F126" i="10"/>
  <c r="G126" i="10"/>
  <c r="H126" i="10"/>
  <c r="I126" i="10"/>
  <c r="J126" i="10"/>
  <c r="K126" i="10"/>
  <c r="L126" i="10"/>
  <c r="M126" i="10"/>
  <c r="N126" i="10"/>
  <c r="O126" i="10"/>
  <c r="P126" i="10"/>
  <c r="Q126" i="10"/>
  <c r="R126" i="10"/>
  <c r="B127" i="10"/>
  <c r="C127" i="10"/>
  <c r="D127" i="10"/>
  <c r="E127" i="10"/>
  <c r="F127" i="10"/>
  <c r="G127" i="10"/>
  <c r="H127" i="10"/>
  <c r="I127" i="10"/>
  <c r="J127" i="10"/>
  <c r="K127" i="10"/>
  <c r="L127" i="10"/>
  <c r="M127" i="10"/>
  <c r="N127" i="10"/>
  <c r="O127" i="10"/>
  <c r="P127" i="10"/>
  <c r="Q127" i="10"/>
  <c r="R127" i="10"/>
  <c r="B128" i="10"/>
  <c r="C128" i="10"/>
  <c r="D128" i="10"/>
  <c r="E128" i="10"/>
  <c r="F128" i="10"/>
  <c r="G128" i="10"/>
  <c r="H128" i="10"/>
  <c r="I128" i="10"/>
  <c r="J128" i="10"/>
  <c r="K128" i="10"/>
  <c r="L128" i="10"/>
  <c r="M128" i="10"/>
  <c r="N128" i="10"/>
  <c r="O128" i="10"/>
  <c r="P128" i="10"/>
  <c r="Q128" i="10"/>
  <c r="R128" i="10"/>
  <c r="B129" i="10"/>
  <c r="C129" i="10"/>
  <c r="D129" i="10"/>
  <c r="E129" i="10"/>
  <c r="F129" i="10"/>
  <c r="G129" i="10"/>
  <c r="H129" i="10"/>
  <c r="I129" i="10"/>
  <c r="J129" i="10"/>
  <c r="K129" i="10"/>
  <c r="L129" i="10"/>
  <c r="M129" i="10"/>
  <c r="N129" i="10"/>
  <c r="O129" i="10"/>
  <c r="P129" i="10"/>
  <c r="Q129" i="10"/>
  <c r="R129" i="10"/>
  <c r="B130" i="10"/>
  <c r="C130" i="10"/>
  <c r="D130" i="10"/>
  <c r="E130" i="10"/>
  <c r="F130" i="10"/>
  <c r="G130" i="10"/>
  <c r="H130" i="10"/>
  <c r="I130" i="10"/>
  <c r="J130" i="10"/>
  <c r="K130" i="10"/>
  <c r="L130" i="10"/>
  <c r="M130" i="10"/>
  <c r="N130" i="10"/>
  <c r="O130" i="10"/>
  <c r="P130" i="10"/>
  <c r="Q130" i="10"/>
  <c r="R130" i="10"/>
  <c r="B131" i="10"/>
  <c r="C131" i="10"/>
  <c r="D131" i="10"/>
  <c r="E131" i="10"/>
  <c r="F131" i="10"/>
  <c r="G131" i="10"/>
  <c r="H131" i="10"/>
  <c r="I131" i="10"/>
  <c r="J131" i="10"/>
  <c r="K131" i="10"/>
  <c r="L131" i="10"/>
  <c r="M131" i="10"/>
  <c r="N131" i="10"/>
  <c r="O131" i="10"/>
  <c r="P131" i="10"/>
  <c r="Q131" i="10"/>
  <c r="R131" i="10"/>
  <c r="B132" i="10"/>
  <c r="C132" i="10"/>
  <c r="D132" i="10"/>
  <c r="E132" i="10"/>
  <c r="F132" i="10"/>
  <c r="G132" i="10"/>
  <c r="H132" i="10"/>
  <c r="I132" i="10"/>
  <c r="J132" i="10"/>
  <c r="K132" i="10"/>
  <c r="L132" i="10"/>
  <c r="M132" i="10"/>
  <c r="N132" i="10"/>
  <c r="O132" i="10"/>
  <c r="P132" i="10"/>
  <c r="Q132" i="10"/>
  <c r="R132" i="10"/>
  <c r="B133" i="10"/>
  <c r="C133" i="10"/>
  <c r="D133" i="10"/>
  <c r="E133" i="10"/>
  <c r="F133" i="10"/>
  <c r="G133" i="10"/>
  <c r="H133" i="10"/>
  <c r="I133" i="10"/>
  <c r="J133" i="10"/>
  <c r="K133" i="10"/>
  <c r="L133" i="10"/>
  <c r="M133" i="10"/>
  <c r="N133" i="10"/>
  <c r="O133" i="10"/>
  <c r="P133" i="10"/>
  <c r="Q133" i="10"/>
  <c r="R133" i="10"/>
  <c r="B134" i="10"/>
  <c r="C134" i="10"/>
  <c r="D134" i="10"/>
  <c r="E134" i="10"/>
  <c r="F134" i="10"/>
  <c r="G134" i="10"/>
  <c r="H134" i="10"/>
  <c r="I134" i="10"/>
  <c r="J134" i="10"/>
  <c r="K134" i="10"/>
  <c r="L134" i="10"/>
  <c r="M134" i="10"/>
  <c r="N134" i="10"/>
  <c r="O134" i="10"/>
  <c r="P134" i="10"/>
  <c r="Q134" i="10"/>
  <c r="R134" i="10"/>
  <c r="B135" i="10"/>
  <c r="C135" i="10"/>
  <c r="D135" i="10"/>
  <c r="E135" i="10"/>
  <c r="F135" i="10"/>
  <c r="G135" i="10"/>
  <c r="H135" i="10"/>
  <c r="I135" i="10"/>
  <c r="J135" i="10"/>
  <c r="K135" i="10"/>
  <c r="L135" i="10"/>
  <c r="M135" i="10"/>
  <c r="N135" i="10"/>
  <c r="O135" i="10"/>
  <c r="P135" i="10"/>
  <c r="Q135" i="10"/>
  <c r="R135" i="10"/>
  <c r="B136" i="10"/>
  <c r="C136" i="10"/>
  <c r="D136" i="10"/>
  <c r="E136" i="10"/>
  <c r="F136" i="10"/>
  <c r="G136" i="10"/>
  <c r="H136" i="10"/>
  <c r="I136" i="10"/>
  <c r="J136" i="10"/>
  <c r="K136" i="10"/>
  <c r="L136" i="10"/>
  <c r="M136" i="10"/>
  <c r="N136" i="10"/>
  <c r="O136" i="10"/>
  <c r="P136" i="10"/>
  <c r="Q136" i="10"/>
  <c r="R136" i="10"/>
  <c r="B137" i="10"/>
  <c r="C137" i="10"/>
  <c r="D137" i="10"/>
  <c r="E137" i="10"/>
  <c r="F137" i="10"/>
  <c r="G137" i="10"/>
  <c r="H137" i="10"/>
  <c r="I137" i="10"/>
  <c r="J137" i="10"/>
  <c r="K137" i="10"/>
  <c r="L137" i="10"/>
  <c r="M137" i="10"/>
  <c r="N137" i="10"/>
  <c r="O137" i="10"/>
  <c r="P137" i="10"/>
  <c r="Q137" i="10"/>
  <c r="R137" i="10"/>
  <c r="B138" i="10"/>
  <c r="C138" i="10"/>
  <c r="D138" i="10"/>
  <c r="E138" i="10"/>
  <c r="F138" i="10"/>
  <c r="G138" i="10"/>
  <c r="H138" i="10"/>
  <c r="I138" i="10"/>
  <c r="J138" i="10"/>
  <c r="K138" i="10"/>
  <c r="L138" i="10"/>
  <c r="M138" i="10"/>
  <c r="N138" i="10"/>
  <c r="O138" i="10"/>
  <c r="P138" i="10"/>
  <c r="Q138" i="10"/>
  <c r="R138" i="10"/>
  <c r="B139" i="10"/>
  <c r="C139" i="10"/>
  <c r="D139" i="10"/>
  <c r="E139" i="10"/>
  <c r="F139" i="10"/>
  <c r="G139" i="10"/>
  <c r="H139" i="10"/>
  <c r="I139" i="10"/>
  <c r="J139" i="10"/>
  <c r="K139" i="10"/>
  <c r="L139" i="10"/>
  <c r="M139" i="10"/>
  <c r="N139" i="10"/>
  <c r="O139" i="10"/>
  <c r="P139" i="10"/>
  <c r="Q139" i="10"/>
  <c r="R139" i="10"/>
  <c r="B140" i="10"/>
  <c r="C140" i="10"/>
  <c r="D140" i="10"/>
  <c r="E140" i="10"/>
  <c r="F140" i="10"/>
  <c r="G140" i="10"/>
  <c r="H140" i="10"/>
  <c r="I140" i="10"/>
  <c r="J140" i="10"/>
  <c r="K140" i="10"/>
  <c r="L140" i="10"/>
  <c r="M140" i="10"/>
  <c r="N140" i="10"/>
  <c r="O140" i="10"/>
  <c r="P140" i="10"/>
  <c r="Q140" i="10"/>
  <c r="R140" i="10"/>
  <c r="B141" i="10"/>
  <c r="C141" i="10"/>
  <c r="D141" i="10"/>
  <c r="E141" i="10"/>
  <c r="F141" i="10"/>
  <c r="G141" i="10"/>
  <c r="H141" i="10"/>
  <c r="I141" i="10"/>
  <c r="J141" i="10"/>
  <c r="K141" i="10"/>
  <c r="L141" i="10"/>
  <c r="M141" i="10"/>
  <c r="N141" i="10"/>
  <c r="O141" i="10"/>
  <c r="P141" i="10"/>
  <c r="Q141" i="10"/>
  <c r="R141" i="10"/>
  <c r="B142" i="10"/>
  <c r="C142" i="10"/>
  <c r="D142" i="10"/>
  <c r="E142" i="10"/>
  <c r="F142" i="10"/>
  <c r="G142" i="10"/>
  <c r="H142" i="10"/>
  <c r="I142" i="10"/>
  <c r="J142" i="10"/>
  <c r="K142" i="10"/>
  <c r="L142" i="10"/>
  <c r="M142" i="10"/>
  <c r="N142" i="10"/>
  <c r="O142" i="10"/>
  <c r="P142" i="10"/>
  <c r="Q142" i="10"/>
  <c r="R142" i="10"/>
  <c r="B143" i="10"/>
  <c r="C143" i="10"/>
  <c r="D143" i="10"/>
  <c r="E143" i="10"/>
  <c r="F143" i="10"/>
  <c r="G143" i="10"/>
  <c r="H143" i="10"/>
  <c r="I143" i="10"/>
  <c r="J143" i="10"/>
  <c r="K143" i="10"/>
  <c r="L143" i="10"/>
  <c r="M143" i="10"/>
  <c r="N143" i="10"/>
  <c r="O143" i="10"/>
  <c r="P143" i="10"/>
  <c r="Q143" i="10"/>
  <c r="R143" i="10"/>
  <c r="B144" i="10"/>
  <c r="C144" i="10"/>
  <c r="D144" i="10"/>
  <c r="E144" i="10"/>
  <c r="F144" i="10"/>
  <c r="G144" i="10"/>
  <c r="H144" i="10"/>
  <c r="I144" i="10"/>
  <c r="J144" i="10"/>
  <c r="K144" i="10"/>
  <c r="L144" i="10"/>
  <c r="M144" i="10"/>
  <c r="N144" i="10"/>
  <c r="O144" i="10"/>
  <c r="P144" i="10"/>
  <c r="Q144" i="10"/>
  <c r="R144" i="10"/>
  <c r="B145" i="10"/>
  <c r="C145" i="10"/>
  <c r="D145" i="10"/>
  <c r="E145" i="10"/>
  <c r="F145" i="10"/>
  <c r="G145" i="10"/>
  <c r="H145" i="10"/>
  <c r="I145" i="10"/>
  <c r="J145" i="10"/>
  <c r="K145" i="10"/>
  <c r="L145" i="10"/>
  <c r="M145" i="10"/>
  <c r="N145" i="10"/>
  <c r="O145" i="10"/>
  <c r="P145" i="10"/>
  <c r="Q145" i="10"/>
  <c r="R145" i="10"/>
  <c r="B146" i="10"/>
  <c r="C146" i="10"/>
  <c r="D146" i="10"/>
  <c r="E146" i="10"/>
  <c r="F146" i="10"/>
  <c r="G146" i="10"/>
  <c r="H146" i="10"/>
  <c r="I146" i="10"/>
  <c r="J146" i="10"/>
  <c r="K146" i="10"/>
  <c r="L146" i="10"/>
  <c r="M146" i="10"/>
  <c r="N146" i="10"/>
  <c r="O146" i="10"/>
  <c r="P146" i="10"/>
  <c r="Q146" i="10"/>
  <c r="R146" i="10"/>
  <c r="B147" i="10"/>
  <c r="C147" i="10"/>
  <c r="D147" i="10"/>
  <c r="E147" i="10"/>
  <c r="F147" i="10"/>
  <c r="G147" i="10"/>
  <c r="H147" i="10"/>
  <c r="I147" i="10"/>
  <c r="J147" i="10"/>
  <c r="K147" i="10"/>
  <c r="L147" i="10"/>
  <c r="M147" i="10"/>
  <c r="N147" i="10"/>
  <c r="O147" i="10"/>
  <c r="P147" i="10"/>
  <c r="Q147" i="10"/>
  <c r="R147" i="10"/>
  <c r="A8" i="10"/>
  <c r="C8" i="10"/>
  <c r="D8" i="10"/>
  <c r="E8" i="10"/>
  <c r="F8" i="10"/>
  <c r="G8" i="10"/>
  <c r="H8" i="10"/>
  <c r="I8" i="10"/>
  <c r="J8" i="10"/>
  <c r="K8" i="10"/>
  <c r="L8" i="10"/>
  <c r="M8" i="10"/>
  <c r="N8" i="10"/>
  <c r="O8" i="10"/>
  <c r="P8" i="10"/>
  <c r="Q8" i="10"/>
  <c r="R8" i="10"/>
  <c r="A9" i="10"/>
  <c r="B9" i="10"/>
  <c r="C9" i="10"/>
  <c r="D9" i="10"/>
  <c r="E9" i="10"/>
  <c r="F9" i="10"/>
  <c r="G9" i="10"/>
  <c r="H9" i="10"/>
  <c r="I9" i="10"/>
  <c r="J9" i="10"/>
  <c r="K9" i="10"/>
  <c r="L9" i="10"/>
  <c r="M9" i="10"/>
  <c r="N9" i="10"/>
  <c r="O9" i="10"/>
  <c r="P9" i="10"/>
  <c r="Q9" i="10"/>
  <c r="R9" i="10"/>
  <c r="A10" i="10"/>
  <c r="B10" i="10"/>
  <c r="C10" i="10"/>
  <c r="D10" i="10"/>
  <c r="E10" i="10"/>
  <c r="F10" i="10"/>
  <c r="G10" i="10"/>
  <c r="H10" i="10"/>
  <c r="I10" i="10"/>
  <c r="J10" i="10"/>
  <c r="K10" i="10"/>
  <c r="L10" i="10"/>
  <c r="M10" i="10"/>
  <c r="N10" i="10"/>
  <c r="O10" i="10"/>
  <c r="P10" i="10"/>
  <c r="Q10" i="10"/>
  <c r="R10" i="10"/>
  <c r="A11" i="10"/>
  <c r="B11" i="10"/>
  <c r="C11" i="10"/>
  <c r="D11" i="10"/>
  <c r="E11" i="10"/>
  <c r="F11" i="10"/>
  <c r="G11" i="10"/>
  <c r="H11" i="10"/>
  <c r="I11" i="10"/>
  <c r="J11" i="10"/>
  <c r="K11" i="10"/>
  <c r="L11" i="10"/>
  <c r="M11" i="10"/>
  <c r="N11" i="10"/>
  <c r="O11" i="10"/>
  <c r="P11" i="10"/>
  <c r="Q11" i="10"/>
  <c r="R11" i="10"/>
  <c r="A12" i="10"/>
  <c r="B12" i="10"/>
  <c r="C12" i="10"/>
  <c r="D12" i="10"/>
  <c r="E12" i="10"/>
  <c r="F12" i="10"/>
  <c r="G12" i="10"/>
  <c r="H12" i="10"/>
  <c r="I12" i="10"/>
  <c r="J12" i="10"/>
  <c r="K12" i="10"/>
  <c r="L12" i="10"/>
  <c r="M12" i="10"/>
  <c r="N12" i="10"/>
  <c r="O12" i="10"/>
  <c r="P12" i="10"/>
  <c r="Q12" i="10"/>
  <c r="R12" i="10"/>
  <c r="A13" i="10"/>
  <c r="B13" i="10"/>
  <c r="C13" i="10"/>
  <c r="D13" i="10"/>
  <c r="E13" i="10"/>
  <c r="F13" i="10"/>
  <c r="G13" i="10"/>
  <c r="H13" i="10"/>
  <c r="I13" i="10"/>
  <c r="J13" i="10"/>
  <c r="K13" i="10"/>
  <c r="L13" i="10"/>
  <c r="M13" i="10"/>
  <c r="N13" i="10"/>
  <c r="O13" i="10"/>
  <c r="P13" i="10"/>
  <c r="Q13" i="10"/>
  <c r="R13" i="10"/>
  <c r="A14" i="10"/>
  <c r="B14" i="10"/>
  <c r="C14" i="10"/>
  <c r="D14" i="10"/>
  <c r="E14" i="10"/>
  <c r="F14" i="10"/>
  <c r="G14" i="10"/>
  <c r="H14" i="10"/>
  <c r="I14" i="10"/>
  <c r="J14" i="10"/>
  <c r="K14" i="10"/>
  <c r="L14" i="10"/>
  <c r="M14" i="10"/>
  <c r="N14" i="10"/>
  <c r="O14" i="10"/>
  <c r="P14" i="10"/>
  <c r="Q14" i="10"/>
  <c r="R14" i="10"/>
  <c r="A15" i="10"/>
  <c r="B15" i="10"/>
  <c r="C15" i="10"/>
  <c r="D15" i="10"/>
  <c r="E15" i="10"/>
  <c r="F15" i="10"/>
  <c r="G15" i="10"/>
  <c r="H15" i="10"/>
  <c r="I15" i="10"/>
  <c r="J15" i="10"/>
  <c r="K15" i="10"/>
  <c r="L15" i="10"/>
  <c r="M15" i="10"/>
  <c r="N15" i="10"/>
  <c r="O15" i="10"/>
  <c r="P15" i="10"/>
  <c r="Q15" i="10"/>
  <c r="R15" i="10"/>
  <c r="A16" i="10"/>
  <c r="B16" i="10"/>
  <c r="C16" i="10"/>
  <c r="D16" i="10"/>
  <c r="E16" i="10"/>
  <c r="F16" i="10"/>
  <c r="G16" i="10"/>
  <c r="H16" i="10"/>
  <c r="I16" i="10"/>
  <c r="J16" i="10"/>
  <c r="K16" i="10"/>
  <c r="L16" i="10"/>
  <c r="M16" i="10"/>
  <c r="N16" i="10"/>
  <c r="O16" i="10"/>
  <c r="P16" i="10"/>
  <c r="Q16" i="10"/>
  <c r="R16" i="10"/>
  <c r="A17" i="10"/>
  <c r="B17" i="10"/>
  <c r="C17" i="10"/>
  <c r="D17" i="10"/>
  <c r="E17" i="10"/>
  <c r="F17" i="10"/>
  <c r="G17" i="10"/>
  <c r="H17" i="10"/>
  <c r="I17" i="10"/>
  <c r="J17" i="10"/>
  <c r="K17" i="10"/>
  <c r="L17" i="10"/>
  <c r="M17" i="10"/>
  <c r="N17" i="10"/>
  <c r="O17" i="10"/>
  <c r="P17" i="10"/>
  <c r="Q17" i="10"/>
  <c r="R17" i="10"/>
  <c r="A18" i="10"/>
  <c r="B18" i="10"/>
  <c r="C18" i="10"/>
  <c r="D18" i="10"/>
  <c r="E18" i="10"/>
  <c r="F18" i="10"/>
  <c r="G18" i="10"/>
  <c r="H18" i="10"/>
  <c r="I18" i="10"/>
  <c r="J18" i="10"/>
  <c r="K18" i="10"/>
  <c r="L18" i="10"/>
  <c r="M18" i="10"/>
  <c r="N18" i="10"/>
  <c r="O18" i="10"/>
  <c r="P18" i="10"/>
  <c r="Q18" i="10"/>
  <c r="R18" i="10"/>
  <c r="A19" i="10"/>
  <c r="B19" i="10"/>
  <c r="C19" i="10"/>
  <c r="D19" i="10"/>
  <c r="E19" i="10"/>
  <c r="F19" i="10"/>
  <c r="G19" i="10"/>
  <c r="H19" i="10"/>
  <c r="I19" i="10"/>
  <c r="J19" i="10"/>
  <c r="K19" i="10"/>
  <c r="L19" i="10"/>
  <c r="M19" i="10"/>
  <c r="N19" i="10"/>
  <c r="O19" i="10"/>
  <c r="P19" i="10"/>
  <c r="Q19" i="10"/>
  <c r="R19" i="10"/>
  <c r="A20" i="10"/>
  <c r="B20" i="10"/>
  <c r="C20" i="10"/>
  <c r="D20" i="10"/>
  <c r="E20" i="10"/>
  <c r="F20" i="10"/>
  <c r="G20" i="10"/>
  <c r="H20" i="10"/>
  <c r="I20" i="10"/>
  <c r="J20" i="10"/>
  <c r="K20" i="10"/>
  <c r="L20" i="10"/>
  <c r="M20" i="10"/>
  <c r="N20" i="10"/>
  <c r="O20" i="10"/>
  <c r="P20" i="10"/>
  <c r="Q20" i="10"/>
  <c r="R20" i="10"/>
  <c r="A21" i="10"/>
  <c r="B21" i="10"/>
  <c r="C21" i="10"/>
  <c r="D21" i="10"/>
  <c r="E21" i="10"/>
  <c r="F21" i="10"/>
  <c r="G21" i="10"/>
  <c r="H21" i="10"/>
  <c r="I21" i="10"/>
  <c r="J21" i="10"/>
  <c r="K21" i="10"/>
  <c r="L21" i="10"/>
  <c r="M21" i="10"/>
  <c r="N21" i="10"/>
  <c r="O21" i="10"/>
  <c r="P21" i="10"/>
  <c r="Q21" i="10"/>
  <c r="R21" i="10"/>
  <c r="A22" i="10"/>
  <c r="B22" i="10"/>
  <c r="C22" i="10"/>
  <c r="D22" i="10"/>
  <c r="E22" i="10"/>
  <c r="F22" i="10"/>
  <c r="G22" i="10"/>
  <c r="H22" i="10"/>
  <c r="I22" i="10"/>
  <c r="J22" i="10"/>
  <c r="K22" i="10"/>
  <c r="L22" i="10"/>
  <c r="M22" i="10"/>
  <c r="N22" i="10"/>
  <c r="O22" i="10"/>
  <c r="P22" i="10"/>
  <c r="Q22" i="10"/>
  <c r="R22" i="10"/>
  <c r="A23" i="10"/>
  <c r="B23" i="10"/>
  <c r="C23" i="10"/>
  <c r="D23" i="10"/>
  <c r="E23" i="10"/>
  <c r="F23" i="10"/>
  <c r="G23" i="10"/>
  <c r="H23" i="10"/>
  <c r="I23" i="10"/>
  <c r="J23" i="10"/>
  <c r="K23" i="10"/>
  <c r="L23" i="10"/>
  <c r="M23" i="10"/>
  <c r="N23" i="10"/>
  <c r="O23" i="10"/>
  <c r="P23" i="10"/>
  <c r="Q23" i="10"/>
  <c r="R23" i="10"/>
  <c r="A24" i="10"/>
  <c r="B24" i="10"/>
  <c r="C24" i="10"/>
  <c r="D24" i="10"/>
  <c r="E24" i="10"/>
  <c r="F24" i="10"/>
  <c r="G24" i="10"/>
  <c r="H24" i="10"/>
  <c r="I24" i="10"/>
  <c r="J24" i="10"/>
  <c r="K24" i="10"/>
  <c r="L24" i="10"/>
  <c r="M24" i="10"/>
  <c r="N24" i="10"/>
  <c r="O24" i="10"/>
  <c r="P24" i="10"/>
  <c r="Q24" i="10"/>
  <c r="R24" i="10"/>
  <c r="A25" i="10"/>
  <c r="B25" i="10"/>
  <c r="C25" i="10"/>
  <c r="D25" i="10"/>
  <c r="E25" i="10"/>
  <c r="F25" i="10"/>
  <c r="G25" i="10"/>
  <c r="H25" i="10"/>
  <c r="I25" i="10"/>
  <c r="J25" i="10"/>
  <c r="K25" i="10"/>
  <c r="L25" i="10"/>
  <c r="M25" i="10"/>
  <c r="N25" i="10"/>
  <c r="O25" i="10"/>
  <c r="P25" i="10"/>
  <c r="Q25" i="10"/>
  <c r="R25" i="10"/>
  <c r="A26" i="10"/>
  <c r="B26" i="10"/>
  <c r="C26" i="10"/>
  <c r="D26" i="10"/>
  <c r="E26" i="10"/>
  <c r="F26" i="10"/>
  <c r="G26" i="10"/>
  <c r="H26" i="10"/>
  <c r="I26" i="10"/>
  <c r="J26" i="10"/>
  <c r="K26" i="10"/>
  <c r="L26" i="10"/>
  <c r="M26" i="10"/>
  <c r="N26" i="10"/>
  <c r="O26" i="10"/>
  <c r="P26" i="10"/>
  <c r="Q26" i="10"/>
  <c r="R26" i="10"/>
  <c r="A27" i="10"/>
  <c r="B27" i="10"/>
  <c r="C27" i="10"/>
  <c r="D27" i="10"/>
  <c r="E27" i="10"/>
  <c r="F27" i="10"/>
  <c r="G27" i="10"/>
  <c r="H27" i="10"/>
  <c r="I27" i="10"/>
  <c r="J27" i="10"/>
  <c r="K27" i="10"/>
  <c r="L27" i="10"/>
  <c r="M27" i="10"/>
  <c r="N27" i="10"/>
  <c r="O27" i="10"/>
  <c r="P27" i="10"/>
  <c r="Q27" i="10"/>
  <c r="R27" i="10"/>
  <c r="A28" i="10"/>
  <c r="B28" i="10"/>
  <c r="C28" i="10"/>
  <c r="D28" i="10"/>
  <c r="E28" i="10"/>
  <c r="F28" i="10"/>
  <c r="G28" i="10"/>
  <c r="H28" i="10"/>
  <c r="I28" i="10"/>
  <c r="J28" i="10"/>
  <c r="K28" i="10"/>
  <c r="L28" i="10"/>
  <c r="M28" i="10"/>
  <c r="N28" i="10"/>
  <c r="O28" i="10"/>
  <c r="P28" i="10"/>
  <c r="Q28" i="10"/>
  <c r="R28" i="10"/>
  <c r="A29" i="10"/>
  <c r="B29" i="10"/>
  <c r="C29" i="10"/>
  <c r="D29" i="10"/>
  <c r="E29" i="10"/>
  <c r="F29" i="10"/>
  <c r="G29" i="10"/>
  <c r="H29" i="10"/>
  <c r="I29" i="10"/>
  <c r="J29" i="10"/>
  <c r="K29" i="10"/>
  <c r="L29" i="10"/>
  <c r="M29" i="10"/>
  <c r="N29" i="10"/>
  <c r="O29" i="10"/>
  <c r="P29" i="10"/>
  <c r="Q29" i="10"/>
  <c r="R29" i="10"/>
  <c r="A30" i="10"/>
  <c r="B30" i="10"/>
  <c r="C30" i="10"/>
  <c r="D30" i="10"/>
  <c r="E30" i="10"/>
  <c r="F30" i="10"/>
  <c r="G30" i="10"/>
  <c r="H30" i="10"/>
  <c r="I30" i="10"/>
  <c r="J30" i="10"/>
  <c r="K30" i="10"/>
  <c r="L30" i="10"/>
  <c r="M30" i="10"/>
  <c r="N30" i="10"/>
  <c r="O30" i="10"/>
  <c r="P30" i="10"/>
  <c r="Q30" i="10"/>
  <c r="R30" i="10"/>
  <c r="A31" i="10"/>
  <c r="B31" i="10"/>
  <c r="C31" i="10"/>
  <c r="D31" i="10"/>
  <c r="E31" i="10"/>
  <c r="F31" i="10"/>
  <c r="G31" i="10"/>
  <c r="H31" i="10"/>
  <c r="I31" i="10"/>
  <c r="J31" i="10"/>
  <c r="K31" i="10"/>
  <c r="L31" i="10"/>
  <c r="M31" i="10"/>
  <c r="N31" i="10"/>
  <c r="O31" i="10"/>
  <c r="P31" i="10"/>
  <c r="Q31" i="10"/>
  <c r="R31" i="10"/>
  <c r="A32" i="10"/>
  <c r="B32" i="10"/>
  <c r="C32" i="10"/>
  <c r="D32" i="10"/>
  <c r="E32" i="10"/>
  <c r="F32" i="10"/>
  <c r="G32" i="10"/>
  <c r="H32" i="10"/>
  <c r="I32" i="10"/>
  <c r="J32" i="10"/>
  <c r="K32" i="10"/>
  <c r="L32" i="10"/>
  <c r="M32" i="10"/>
  <c r="N32" i="10"/>
  <c r="O32" i="10"/>
  <c r="P32" i="10"/>
  <c r="Q32" i="10"/>
  <c r="R32" i="10"/>
  <c r="A33" i="10"/>
  <c r="B33" i="10"/>
  <c r="C33" i="10"/>
  <c r="D33" i="10"/>
  <c r="E33" i="10"/>
  <c r="F33" i="10"/>
  <c r="G33" i="10"/>
  <c r="H33" i="10"/>
  <c r="I33" i="10"/>
  <c r="J33" i="10"/>
  <c r="K33" i="10"/>
  <c r="L33" i="10"/>
  <c r="M33" i="10"/>
  <c r="N33" i="10"/>
  <c r="O33" i="10"/>
  <c r="P33" i="10"/>
  <c r="Q33" i="10"/>
  <c r="R33" i="10"/>
  <c r="A34" i="10"/>
  <c r="B34" i="10"/>
  <c r="C34" i="10"/>
  <c r="D34" i="10"/>
  <c r="E34" i="10"/>
  <c r="F34" i="10"/>
  <c r="G34" i="10"/>
  <c r="H34" i="10"/>
  <c r="I34" i="10"/>
  <c r="J34" i="10"/>
  <c r="K34" i="10"/>
  <c r="L34" i="10"/>
  <c r="M34" i="10"/>
  <c r="N34" i="10"/>
  <c r="O34" i="10"/>
  <c r="P34" i="10"/>
  <c r="Q34" i="10"/>
  <c r="R34" i="10"/>
  <c r="A35" i="10"/>
  <c r="B35" i="10"/>
  <c r="C35" i="10"/>
  <c r="D35" i="10"/>
  <c r="E35" i="10"/>
  <c r="F35" i="10"/>
  <c r="G35" i="10"/>
  <c r="H35" i="10"/>
  <c r="I35" i="10"/>
  <c r="J35" i="10"/>
  <c r="K35" i="10"/>
  <c r="L35" i="10"/>
  <c r="M35" i="10"/>
  <c r="N35" i="10"/>
  <c r="O35" i="10"/>
  <c r="P35" i="10"/>
  <c r="Q35" i="10"/>
  <c r="R35" i="10"/>
  <c r="A36" i="10"/>
  <c r="B36" i="10"/>
  <c r="C36" i="10"/>
  <c r="D36" i="10"/>
  <c r="E36" i="10"/>
  <c r="F36" i="10"/>
  <c r="G36" i="10"/>
  <c r="H36" i="10"/>
  <c r="I36" i="10"/>
  <c r="J36" i="10"/>
  <c r="K36" i="10"/>
  <c r="L36" i="10"/>
  <c r="M36" i="10"/>
  <c r="N36" i="10"/>
  <c r="O36" i="10"/>
  <c r="P36" i="10"/>
  <c r="Q36" i="10"/>
  <c r="R36" i="10"/>
  <c r="A37" i="10"/>
  <c r="B37" i="10"/>
  <c r="C37" i="10"/>
  <c r="D37" i="10"/>
  <c r="E37" i="10"/>
  <c r="F37" i="10"/>
  <c r="G37" i="10"/>
  <c r="H37" i="10"/>
  <c r="I37" i="10"/>
  <c r="J37" i="10"/>
  <c r="K37" i="10"/>
  <c r="L37" i="10"/>
  <c r="M37" i="10"/>
  <c r="N37" i="10"/>
  <c r="O37" i="10"/>
  <c r="P37" i="10"/>
  <c r="Q37" i="10"/>
  <c r="R37" i="10"/>
  <c r="A38" i="10"/>
  <c r="B38" i="10"/>
  <c r="C38" i="10"/>
  <c r="D38" i="10"/>
  <c r="E38" i="10"/>
  <c r="F38" i="10"/>
  <c r="G38" i="10"/>
  <c r="H38" i="10"/>
  <c r="I38" i="10"/>
  <c r="J38" i="10"/>
  <c r="K38" i="10"/>
  <c r="L38" i="10"/>
  <c r="M38" i="10"/>
  <c r="N38" i="10"/>
  <c r="O38" i="10"/>
  <c r="P38" i="10"/>
  <c r="Q38" i="10"/>
  <c r="R38" i="10"/>
  <c r="A39" i="10"/>
  <c r="B39" i="10"/>
  <c r="C39" i="10"/>
  <c r="D39" i="10"/>
  <c r="E39" i="10"/>
  <c r="F39" i="10"/>
  <c r="G39" i="10"/>
  <c r="H39" i="10"/>
  <c r="I39" i="10"/>
  <c r="J39" i="10"/>
  <c r="K39" i="10"/>
  <c r="L39" i="10"/>
  <c r="M39" i="10"/>
  <c r="N39" i="10"/>
  <c r="O39" i="10"/>
  <c r="P39" i="10"/>
  <c r="Q39" i="10"/>
  <c r="R39" i="10"/>
  <c r="A40" i="10"/>
  <c r="B40" i="10"/>
  <c r="C40" i="10"/>
  <c r="D40" i="10"/>
  <c r="E40" i="10"/>
  <c r="F40" i="10"/>
  <c r="G40" i="10"/>
  <c r="H40" i="10"/>
  <c r="I40" i="10"/>
  <c r="J40" i="10"/>
  <c r="K40" i="10"/>
  <c r="L40" i="10"/>
  <c r="M40" i="10"/>
  <c r="N40" i="10"/>
  <c r="O40" i="10"/>
  <c r="P40" i="10"/>
  <c r="Q40" i="10"/>
  <c r="R40" i="10"/>
  <c r="A41" i="10"/>
  <c r="B41" i="10"/>
  <c r="C41" i="10"/>
  <c r="D41" i="10"/>
  <c r="E41" i="10"/>
  <c r="F41" i="10"/>
  <c r="G41" i="10"/>
  <c r="H41" i="10"/>
  <c r="I41" i="10"/>
  <c r="J41" i="10"/>
  <c r="K41" i="10"/>
  <c r="L41" i="10"/>
  <c r="M41" i="10"/>
  <c r="N41" i="10"/>
  <c r="O41" i="10"/>
  <c r="P41" i="10"/>
  <c r="Q41" i="10"/>
  <c r="R41" i="10"/>
  <c r="A42" i="10"/>
  <c r="B42" i="10"/>
  <c r="C42" i="10"/>
  <c r="D42" i="10"/>
  <c r="E42" i="10"/>
  <c r="F42" i="10"/>
  <c r="G42" i="10"/>
  <c r="H42" i="10"/>
  <c r="I42" i="10"/>
  <c r="J42" i="10"/>
  <c r="K42" i="10"/>
  <c r="L42" i="10"/>
  <c r="M42" i="10"/>
  <c r="N42" i="10"/>
  <c r="O42" i="10"/>
  <c r="P42" i="10"/>
  <c r="Q42" i="10"/>
  <c r="R42" i="10"/>
  <c r="A43" i="10"/>
  <c r="B43" i="10"/>
  <c r="C43" i="10"/>
  <c r="D43" i="10"/>
  <c r="E43" i="10"/>
  <c r="F43" i="10"/>
  <c r="G43" i="10"/>
  <c r="H43" i="10"/>
  <c r="I43" i="10"/>
  <c r="J43" i="10"/>
  <c r="K43" i="10"/>
  <c r="L43" i="10"/>
  <c r="M43" i="10"/>
  <c r="N43" i="10"/>
  <c r="O43" i="10"/>
  <c r="P43" i="10"/>
  <c r="Q43" i="10"/>
  <c r="R43" i="10"/>
  <c r="A44" i="10"/>
  <c r="B44" i="10"/>
  <c r="C44" i="10"/>
  <c r="D44" i="10"/>
  <c r="E44" i="10"/>
  <c r="F44" i="10"/>
  <c r="G44" i="10"/>
  <c r="H44" i="10"/>
  <c r="I44" i="10"/>
  <c r="J44" i="10"/>
  <c r="K44" i="10"/>
  <c r="L44" i="10"/>
  <c r="M44" i="10"/>
  <c r="N44" i="10"/>
  <c r="O44" i="10"/>
  <c r="P44" i="10"/>
  <c r="Q44" i="10"/>
  <c r="R44" i="10"/>
  <c r="A45" i="10"/>
  <c r="B45" i="10"/>
  <c r="C45" i="10"/>
  <c r="D45" i="10"/>
  <c r="E45" i="10"/>
  <c r="F45" i="10"/>
  <c r="G45" i="10"/>
  <c r="H45" i="10"/>
  <c r="I45" i="10"/>
  <c r="J45" i="10"/>
  <c r="K45" i="10"/>
  <c r="L45" i="10"/>
  <c r="M45" i="10"/>
  <c r="N45" i="10"/>
  <c r="O45" i="10"/>
  <c r="P45" i="10"/>
  <c r="Q45" i="10"/>
  <c r="R45" i="10"/>
  <c r="A46" i="10"/>
  <c r="B46" i="10"/>
  <c r="C46" i="10"/>
  <c r="D46" i="10"/>
  <c r="E46" i="10"/>
  <c r="F46" i="10"/>
  <c r="G46" i="10"/>
  <c r="H46" i="10"/>
  <c r="I46" i="10"/>
  <c r="J46" i="10"/>
  <c r="K46" i="10"/>
  <c r="L46" i="10"/>
  <c r="M46" i="10"/>
  <c r="N46" i="10"/>
  <c r="O46" i="10"/>
  <c r="P46" i="10"/>
  <c r="Q46" i="10"/>
  <c r="R46" i="10"/>
  <c r="A47" i="10"/>
  <c r="B47" i="10"/>
  <c r="C47" i="10"/>
  <c r="D47" i="10"/>
  <c r="E47" i="10"/>
  <c r="F47" i="10"/>
  <c r="G47" i="10"/>
  <c r="H47" i="10"/>
  <c r="I47" i="10"/>
  <c r="J47" i="10"/>
  <c r="K47" i="10"/>
  <c r="L47" i="10"/>
  <c r="M47" i="10"/>
  <c r="N47" i="10"/>
  <c r="O47" i="10"/>
  <c r="P47" i="10"/>
  <c r="Q47" i="10"/>
  <c r="R47" i="10"/>
  <c r="A48" i="10"/>
  <c r="B48" i="10"/>
  <c r="C48" i="10"/>
  <c r="D48" i="10"/>
  <c r="E48" i="10"/>
  <c r="F48" i="10"/>
  <c r="G48" i="10"/>
  <c r="H48" i="10"/>
  <c r="I48" i="10"/>
  <c r="J48" i="10"/>
  <c r="K48" i="10"/>
  <c r="L48" i="10"/>
  <c r="M48" i="10"/>
  <c r="N48" i="10"/>
  <c r="O48" i="10"/>
  <c r="P48" i="10"/>
  <c r="Q48" i="10"/>
  <c r="R48" i="10"/>
  <c r="A49" i="10"/>
  <c r="B49" i="10"/>
  <c r="C49" i="10"/>
  <c r="D49" i="10"/>
  <c r="E49" i="10"/>
  <c r="F49" i="10"/>
  <c r="G49" i="10"/>
  <c r="H49" i="10"/>
  <c r="I49" i="10"/>
  <c r="J49" i="10"/>
  <c r="K49" i="10"/>
  <c r="L49" i="10"/>
  <c r="M49" i="10"/>
  <c r="N49" i="10"/>
  <c r="O49" i="10"/>
  <c r="P49" i="10"/>
  <c r="Q49" i="10"/>
  <c r="R49" i="10"/>
  <c r="A50" i="10"/>
  <c r="B50" i="10"/>
  <c r="C50" i="10"/>
  <c r="D50" i="10"/>
  <c r="E50" i="10"/>
  <c r="F50" i="10"/>
  <c r="G50" i="10"/>
  <c r="H50" i="10"/>
  <c r="I50" i="10"/>
  <c r="J50" i="10"/>
  <c r="K50" i="10"/>
  <c r="L50" i="10"/>
  <c r="M50" i="10"/>
  <c r="N50" i="10"/>
  <c r="O50" i="10"/>
  <c r="P50" i="10"/>
  <c r="Q50" i="10"/>
  <c r="R50" i="10"/>
  <c r="A51" i="10"/>
  <c r="B51" i="10"/>
  <c r="C51" i="10"/>
  <c r="D51" i="10"/>
  <c r="E51" i="10"/>
  <c r="F51" i="10"/>
  <c r="G51" i="10"/>
  <c r="H51" i="10"/>
  <c r="I51" i="10"/>
  <c r="J51" i="10"/>
  <c r="K51" i="10"/>
  <c r="L51" i="10"/>
  <c r="M51" i="10"/>
  <c r="N51" i="10"/>
  <c r="O51" i="10"/>
  <c r="P51" i="10"/>
  <c r="Q51" i="10"/>
  <c r="R51" i="10"/>
  <c r="A52" i="10"/>
  <c r="B52" i="10"/>
  <c r="C52" i="10"/>
  <c r="D52" i="10"/>
  <c r="E52" i="10"/>
  <c r="F52" i="10"/>
  <c r="G52" i="10"/>
  <c r="H52" i="10"/>
  <c r="I52" i="10"/>
  <c r="J52" i="10"/>
  <c r="K52" i="10"/>
  <c r="L52" i="10"/>
  <c r="M52" i="10"/>
  <c r="N52" i="10"/>
  <c r="O52" i="10"/>
  <c r="P52" i="10"/>
  <c r="Q52" i="10"/>
  <c r="R52" i="10"/>
  <c r="A53" i="10"/>
  <c r="B53" i="10"/>
  <c r="C53" i="10"/>
  <c r="D53" i="10"/>
  <c r="E53" i="10"/>
  <c r="F53" i="10"/>
  <c r="G53" i="10"/>
  <c r="H53" i="10"/>
  <c r="I53" i="10"/>
  <c r="J53" i="10"/>
  <c r="K53" i="10"/>
  <c r="L53" i="10"/>
  <c r="M53" i="10"/>
  <c r="N53" i="10"/>
  <c r="O53" i="10"/>
  <c r="P53" i="10"/>
  <c r="Q53" i="10"/>
  <c r="R53" i="10"/>
  <c r="A54" i="10"/>
  <c r="B54" i="10"/>
  <c r="C54" i="10"/>
  <c r="D54" i="10"/>
  <c r="E54" i="10"/>
  <c r="F54" i="10"/>
  <c r="G54" i="10"/>
  <c r="H54" i="10"/>
  <c r="I54" i="10"/>
  <c r="J54" i="10"/>
  <c r="K54" i="10"/>
  <c r="L54" i="10"/>
  <c r="M54" i="10"/>
  <c r="N54" i="10"/>
  <c r="O54" i="10"/>
  <c r="P54" i="10"/>
  <c r="Q54" i="10"/>
  <c r="R54" i="10"/>
  <c r="A55" i="10"/>
  <c r="B55" i="10"/>
  <c r="C55" i="10"/>
  <c r="D55" i="10"/>
  <c r="E55" i="10"/>
  <c r="F55" i="10"/>
  <c r="G55" i="10"/>
  <c r="H55" i="10"/>
  <c r="I55" i="10"/>
  <c r="J55" i="10"/>
  <c r="K55" i="10"/>
  <c r="L55" i="10"/>
  <c r="M55" i="10"/>
  <c r="N55" i="10"/>
  <c r="O55" i="10"/>
  <c r="P55" i="10"/>
  <c r="Q55" i="10"/>
  <c r="R55" i="10"/>
  <c r="A56" i="10"/>
  <c r="B56" i="10"/>
  <c r="C56" i="10"/>
  <c r="D56" i="10"/>
  <c r="E56" i="10"/>
  <c r="F56" i="10"/>
  <c r="G56" i="10"/>
  <c r="H56" i="10"/>
  <c r="I56" i="10"/>
  <c r="J56" i="10"/>
  <c r="K56" i="10"/>
  <c r="L56" i="10"/>
  <c r="M56" i="10"/>
  <c r="N56" i="10"/>
  <c r="O56" i="10"/>
  <c r="P56" i="10"/>
  <c r="Q56" i="10"/>
  <c r="R56" i="10"/>
  <c r="A57" i="10"/>
  <c r="B57" i="10"/>
  <c r="C57" i="10"/>
  <c r="D57" i="10"/>
  <c r="E57" i="10"/>
  <c r="F57" i="10"/>
  <c r="G57" i="10"/>
  <c r="H57" i="10"/>
  <c r="I57" i="10"/>
  <c r="J57" i="10"/>
  <c r="K57" i="10"/>
  <c r="L57" i="10"/>
  <c r="M57" i="10"/>
  <c r="N57" i="10"/>
  <c r="O57" i="10"/>
  <c r="P57" i="10"/>
  <c r="Q57" i="10"/>
  <c r="R57" i="10"/>
  <c r="A58" i="10"/>
  <c r="B58" i="10"/>
  <c r="C58" i="10"/>
  <c r="D58" i="10"/>
  <c r="E58" i="10"/>
  <c r="F58" i="10"/>
  <c r="G58" i="10"/>
  <c r="H58" i="10"/>
  <c r="I58" i="10"/>
  <c r="J58" i="10"/>
  <c r="K58" i="10"/>
  <c r="L58" i="10"/>
  <c r="M58" i="10"/>
  <c r="N58" i="10"/>
  <c r="O58" i="10"/>
  <c r="P58" i="10"/>
  <c r="Q58" i="10"/>
  <c r="R58" i="10"/>
  <c r="A59" i="10"/>
  <c r="B59" i="10"/>
  <c r="C59" i="10"/>
  <c r="D59" i="10"/>
  <c r="E59" i="10"/>
  <c r="F59" i="10"/>
  <c r="G59" i="10"/>
  <c r="H59" i="10"/>
  <c r="I59" i="10"/>
  <c r="J59" i="10"/>
  <c r="K59" i="10"/>
  <c r="L59" i="10"/>
  <c r="M59" i="10"/>
  <c r="N59" i="10"/>
  <c r="O59" i="10"/>
  <c r="P59" i="10"/>
  <c r="Q59" i="10"/>
  <c r="R59" i="10"/>
  <c r="A60" i="10"/>
  <c r="B60" i="10"/>
  <c r="C60" i="10"/>
  <c r="D60" i="10"/>
  <c r="E60" i="10"/>
  <c r="F60" i="10"/>
  <c r="G60" i="10"/>
  <c r="H60" i="10"/>
  <c r="I60" i="10"/>
  <c r="J60" i="10"/>
  <c r="K60" i="10"/>
  <c r="L60" i="10"/>
  <c r="M60" i="10"/>
  <c r="N60" i="10"/>
  <c r="O60" i="10"/>
  <c r="P60" i="10"/>
  <c r="Q60" i="10"/>
  <c r="R60" i="10"/>
  <c r="A61" i="10"/>
  <c r="B61" i="10"/>
  <c r="C61" i="10"/>
  <c r="D61" i="10"/>
  <c r="E61" i="10"/>
  <c r="F61" i="10"/>
  <c r="G61" i="10"/>
  <c r="H61" i="10"/>
  <c r="I61" i="10"/>
  <c r="J61" i="10"/>
  <c r="K61" i="10"/>
  <c r="L61" i="10"/>
  <c r="M61" i="10"/>
  <c r="N61" i="10"/>
  <c r="O61" i="10"/>
  <c r="P61" i="10"/>
  <c r="Q61" i="10"/>
  <c r="R61" i="10"/>
  <c r="A62" i="10"/>
  <c r="B62" i="10"/>
  <c r="C62" i="10"/>
  <c r="D62" i="10"/>
  <c r="E62" i="10"/>
  <c r="F62" i="10"/>
  <c r="G62" i="10"/>
  <c r="H62" i="10"/>
  <c r="I62" i="10"/>
  <c r="J62" i="10"/>
  <c r="K62" i="10"/>
  <c r="L62" i="10"/>
  <c r="M62" i="10"/>
  <c r="N62" i="10"/>
  <c r="O62" i="10"/>
  <c r="P62" i="10"/>
  <c r="Q62" i="10"/>
  <c r="R62" i="10"/>
  <c r="A63" i="10"/>
  <c r="B63" i="10"/>
  <c r="C63" i="10"/>
  <c r="D63" i="10"/>
  <c r="E63" i="10"/>
  <c r="F63" i="10"/>
  <c r="G63" i="10"/>
  <c r="H63" i="10"/>
  <c r="I63" i="10"/>
  <c r="J63" i="10"/>
  <c r="K63" i="10"/>
  <c r="L63" i="10"/>
  <c r="M63" i="10"/>
  <c r="N63" i="10"/>
  <c r="O63" i="10"/>
  <c r="P63" i="10"/>
  <c r="Q63" i="10"/>
  <c r="R63" i="10"/>
  <c r="A64" i="10"/>
  <c r="B64" i="10"/>
  <c r="C64" i="10"/>
  <c r="D64" i="10"/>
  <c r="E64" i="10"/>
  <c r="F64" i="10"/>
  <c r="G64" i="10"/>
  <c r="H64" i="10"/>
  <c r="I64" i="10"/>
  <c r="J64" i="10"/>
  <c r="K64" i="10"/>
  <c r="L64" i="10"/>
  <c r="M64" i="10"/>
  <c r="N64" i="10"/>
  <c r="O64" i="10"/>
  <c r="P64" i="10"/>
  <c r="Q64" i="10"/>
  <c r="R64" i="10"/>
  <c r="A65" i="10"/>
  <c r="B65" i="10"/>
  <c r="C65" i="10"/>
  <c r="D65" i="10"/>
  <c r="E65" i="10"/>
  <c r="F65" i="10"/>
  <c r="G65" i="10"/>
  <c r="H65" i="10"/>
  <c r="I65" i="10"/>
  <c r="J65" i="10"/>
  <c r="K65" i="10"/>
  <c r="L65" i="10"/>
  <c r="M65" i="10"/>
  <c r="N65" i="10"/>
  <c r="O65" i="10"/>
  <c r="P65" i="10"/>
  <c r="Q65" i="10"/>
  <c r="R65" i="10"/>
  <c r="A66" i="10"/>
  <c r="B66" i="10"/>
  <c r="C66" i="10"/>
  <c r="D66" i="10"/>
  <c r="E66" i="10"/>
  <c r="F66" i="10"/>
  <c r="G66" i="10"/>
  <c r="H66" i="10"/>
  <c r="I66" i="10"/>
  <c r="J66" i="10"/>
  <c r="K66" i="10"/>
  <c r="L66" i="10"/>
  <c r="M66" i="10"/>
  <c r="N66" i="10"/>
  <c r="O66" i="10"/>
  <c r="P66" i="10"/>
  <c r="Q66" i="10"/>
  <c r="R66" i="10"/>
  <c r="A67" i="10"/>
  <c r="B67" i="10"/>
  <c r="C67" i="10"/>
  <c r="D67" i="10"/>
  <c r="E67" i="10"/>
  <c r="F67" i="10"/>
  <c r="G67" i="10"/>
  <c r="H67" i="10"/>
  <c r="I67" i="10"/>
  <c r="J67" i="10"/>
  <c r="K67" i="10"/>
  <c r="L67" i="10"/>
  <c r="M67" i="10"/>
  <c r="N67" i="10"/>
  <c r="O67" i="10"/>
  <c r="P67" i="10"/>
  <c r="Q67" i="10"/>
  <c r="R67" i="10"/>
  <c r="A68" i="10"/>
  <c r="B68" i="10"/>
  <c r="C68" i="10"/>
  <c r="D68" i="10"/>
  <c r="E68" i="10"/>
  <c r="F68" i="10"/>
  <c r="G68" i="10"/>
  <c r="H68" i="10"/>
  <c r="I68" i="10"/>
  <c r="J68" i="10"/>
  <c r="K68" i="10"/>
  <c r="L68" i="10"/>
  <c r="M68" i="10"/>
  <c r="N68" i="10"/>
  <c r="O68" i="10"/>
  <c r="P68" i="10"/>
  <c r="Q68" i="10"/>
  <c r="R68" i="10"/>
  <c r="A69" i="10"/>
  <c r="B69" i="10"/>
  <c r="C69" i="10"/>
  <c r="D69" i="10"/>
  <c r="E69" i="10"/>
  <c r="F69" i="10"/>
  <c r="G69" i="10"/>
  <c r="H69" i="10"/>
  <c r="I69" i="10"/>
  <c r="J69" i="10"/>
  <c r="K69" i="10"/>
  <c r="L69" i="10"/>
  <c r="M69" i="10"/>
  <c r="N69" i="10"/>
  <c r="O69" i="10"/>
  <c r="P69" i="10"/>
  <c r="Q69" i="10"/>
  <c r="R69" i="10"/>
  <c r="A70" i="10"/>
  <c r="B70" i="10"/>
  <c r="C70" i="10"/>
  <c r="D70" i="10"/>
  <c r="E70" i="10"/>
  <c r="F70" i="10"/>
  <c r="G70" i="10"/>
  <c r="H70" i="10"/>
  <c r="I70" i="10"/>
  <c r="J70" i="10"/>
  <c r="K70" i="10"/>
  <c r="L70" i="10"/>
  <c r="M70" i="10"/>
  <c r="N70" i="10"/>
  <c r="O70" i="10"/>
  <c r="P70" i="10"/>
  <c r="Q70" i="10"/>
  <c r="R70" i="10"/>
  <c r="A71" i="10"/>
  <c r="B71" i="10"/>
  <c r="C71" i="10"/>
  <c r="D71" i="10"/>
  <c r="E71" i="10"/>
  <c r="F71" i="10"/>
  <c r="G71" i="10"/>
  <c r="H71" i="10"/>
  <c r="I71" i="10"/>
  <c r="J71" i="10"/>
  <c r="K71" i="10"/>
  <c r="L71" i="10"/>
  <c r="M71" i="10"/>
  <c r="N71" i="10"/>
  <c r="O71" i="10"/>
  <c r="P71" i="10"/>
  <c r="Q71" i="10"/>
  <c r="R71" i="10"/>
  <c r="A72" i="10"/>
  <c r="B72" i="10"/>
  <c r="C72" i="10"/>
  <c r="D72" i="10"/>
  <c r="E72" i="10"/>
  <c r="F72" i="10"/>
  <c r="G72" i="10"/>
  <c r="H72" i="10"/>
  <c r="I72" i="10"/>
  <c r="J72" i="10"/>
  <c r="K72" i="10"/>
  <c r="L72" i="10"/>
  <c r="M72" i="10"/>
  <c r="N72" i="10"/>
  <c r="O72" i="10"/>
  <c r="P72" i="10"/>
  <c r="Q72" i="10"/>
  <c r="R72" i="10"/>
  <c r="A73" i="10"/>
  <c r="B73" i="10"/>
  <c r="C73" i="10"/>
  <c r="D73" i="10"/>
  <c r="E73" i="10"/>
  <c r="F73" i="10"/>
  <c r="G73" i="10"/>
  <c r="H73" i="10"/>
  <c r="I73" i="10"/>
  <c r="J73" i="10"/>
  <c r="K73" i="10"/>
  <c r="L73" i="10"/>
  <c r="M73" i="10"/>
  <c r="N73" i="10"/>
  <c r="O73" i="10"/>
  <c r="P73" i="10"/>
  <c r="Q73" i="10"/>
  <c r="R73" i="10"/>
  <c r="A74" i="10"/>
  <c r="B74" i="10"/>
  <c r="C74" i="10"/>
  <c r="D74" i="10"/>
  <c r="E74" i="10"/>
  <c r="F74" i="10"/>
  <c r="G74" i="10"/>
  <c r="H74" i="10"/>
  <c r="I74" i="10"/>
  <c r="J74" i="10"/>
  <c r="K74" i="10"/>
  <c r="L74" i="10"/>
  <c r="M74" i="10"/>
  <c r="N74" i="10"/>
  <c r="O74" i="10"/>
  <c r="P74" i="10"/>
  <c r="Q74" i="10"/>
  <c r="R74" i="10"/>
  <c r="A75" i="10"/>
  <c r="B75" i="10"/>
  <c r="C75" i="10"/>
  <c r="D75" i="10"/>
  <c r="E75" i="10"/>
  <c r="F75" i="10"/>
  <c r="G75" i="10"/>
  <c r="H75" i="10"/>
  <c r="I75" i="10"/>
  <c r="J75" i="10"/>
  <c r="K75" i="10"/>
  <c r="L75" i="10"/>
  <c r="M75" i="10"/>
  <c r="N75" i="10"/>
  <c r="O75" i="10"/>
  <c r="P75" i="10"/>
  <c r="Q75" i="10"/>
  <c r="R75" i="10"/>
  <c r="A76" i="10"/>
  <c r="B76" i="10"/>
  <c r="C76" i="10"/>
  <c r="D76" i="10"/>
  <c r="E76" i="10"/>
  <c r="F76" i="10"/>
  <c r="G76" i="10"/>
  <c r="H76" i="10"/>
  <c r="I76" i="10"/>
  <c r="J76" i="10"/>
  <c r="K76" i="10"/>
  <c r="L76" i="10"/>
  <c r="M76" i="10"/>
  <c r="N76" i="10"/>
  <c r="O76" i="10"/>
  <c r="P76" i="10"/>
  <c r="Q76" i="10"/>
  <c r="R76" i="10"/>
  <c r="A77" i="10"/>
  <c r="B77" i="10"/>
  <c r="C77" i="10"/>
  <c r="D77" i="10"/>
  <c r="E77" i="10"/>
  <c r="F77" i="10"/>
  <c r="G77" i="10"/>
  <c r="H77" i="10"/>
  <c r="I77" i="10"/>
  <c r="J77" i="10"/>
  <c r="K77" i="10"/>
  <c r="L77" i="10"/>
  <c r="M77" i="10"/>
  <c r="N77" i="10"/>
  <c r="O77" i="10"/>
  <c r="P77" i="10"/>
  <c r="Q77" i="10"/>
  <c r="R77" i="10"/>
  <c r="A78" i="10"/>
  <c r="B78" i="10"/>
  <c r="C78" i="10"/>
  <c r="D78" i="10"/>
  <c r="E78" i="10"/>
  <c r="F78" i="10"/>
  <c r="G78" i="10"/>
  <c r="H78" i="10"/>
  <c r="I78" i="10"/>
  <c r="J78" i="10"/>
  <c r="K78" i="10"/>
  <c r="L78" i="10"/>
  <c r="M78" i="10"/>
  <c r="N78" i="10"/>
  <c r="O78" i="10"/>
  <c r="P78" i="10"/>
  <c r="Q78" i="10"/>
  <c r="R78" i="10"/>
  <c r="A79" i="10"/>
  <c r="B79" i="10"/>
  <c r="C79" i="10"/>
  <c r="D79" i="10"/>
  <c r="E79" i="10"/>
  <c r="F79" i="10"/>
  <c r="G79" i="10"/>
  <c r="H79" i="10"/>
  <c r="I79" i="10"/>
  <c r="J79" i="10"/>
  <c r="K79" i="10"/>
  <c r="L79" i="10"/>
  <c r="M79" i="10"/>
  <c r="N79" i="10"/>
  <c r="O79" i="10"/>
  <c r="P79" i="10"/>
  <c r="Q79" i="10"/>
  <c r="R79" i="10"/>
  <c r="A80" i="10"/>
  <c r="B80" i="10"/>
  <c r="C80" i="10"/>
  <c r="D80" i="10"/>
  <c r="E80" i="10"/>
  <c r="F80" i="10"/>
  <c r="G80" i="10"/>
  <c r="H80" i="10"/>
  <c r="I80" i="10"/>
  <c r="J80" i="10"/>
  <c r="K80" i="10"/>
  <c r="L80" i="10"/>
  <c r="M80" i="10"/>
  <c r="N80" i="10"/>
  <c r="O80" i="10"/>
  <c r="P80" i="10"/>
  <c r="Q80" i="10"/>
  <c r="R80" i="10"/>
  <c r="A81" i="10"/>
  <c r="B81" i="10"/>
  <c r="C81" i="10"/>
  <c r="D81" i="10"/>
  <c r="E81" i="10"/>
  <c r="F81" i="10"/>
  <c r="G81" i="10"/>
  <c r="H81" i="10"/>
  <c r="I81" i="10"/>
  <c r="J81" i="10"/>
  <c r="K81" i="10"/>
  <c r="L81" i="10"/>
  <c r="M81" i="10"/>
  <c r="N81" i="10"/>
  <c r="O81" i="10"/>
  <c r="P81" i="10"/>
  <c r="Q81" i="10"/>
  <c r="R81" i="10"/>
  <c r="A82" i="10"/>
  <c r="B82" i="10"/>
  <c r="C82" i="10"/>
  <c r="D82" i="10"/>
  <c r="E82" i="10"/>
  <c r="F82" i="10"/>
  <c r="G82" i="10"/>
  <c r="H82" i="10"/>
  <c r="I82" i="10"/>
  <c r="J82" i="10"/>
  <c r="K82" i="10"/>
  <c r="L82" i="10"/>
  <c r="M82" i="10"/>
  <c r="N82" i="10"/>
  <c r="O82" i="10"/>
  <c r="P82" i="10"/>
  <c r="Q82" i="10"/>
  <c r="R82" i="10"/>
  <c r="A83" i="10"/>
  <c r="B83" i="10"/>
  <c r="C83" i="10"/>
  <c r="D83" i="10"/>
  <c r="E83" i="10"/>
  <c r="F83" i="10"/>
  <c r="G83" i="10"/>
  <c r="H83" i="10"/>
  <c r="I83" i="10"/>
  <c r="J83" i="10"/>
  <c r="K83" i="10"/>
  <c r="L83" i="10"/>
  <c r="M83" i="10"/>
  <c r="N83" i="10"/>
  <c r="O83" i="10"/>
  <c r="P83" i="10"/>
  <c r="Q83" i="10"/>
  <c r="R83" i="10"/>
  <c r="A84" i="10"/>
  <c r="B84" i="10"/>
  <c r="C84" i="10"/>
  <c r="D84" i="10"/>
  <c r="E84" i="10"/>
  <c r="F84" i="10"/>
  <c r="G84" i="10"/>
  <c r="H84" i="10"/>
  <c r="I84" i="10"/>
  <c r="J84" i="10"/>
  <c r="K84" i="10"/>
  <c r="L84" i="10"/>
  <c r="M84" i="10"/>
  <c r="N84" i="10"/>
  <c r="O84" i="10"/>
  <c r="P84" i="10"/>
  <c r="Q84" i="10"/>
  <c r="R84" i="10"/>
  <c r="A85" i="10"/>
  <c r="B85" i="10"/>
  <c r="C85" i="10"/>
  <c r="D85" i="10"/>
  <c r="E85" i="10"/>
  <c r="F85" i="10"/>
  <c r="G85" i="10"/>
  <c r="H85" i="10"/>
  <c r="I85" i="10"/>
  <c r="J85" i="10"/>
  <c r="K85" i="10"/>
  <c r="L85" i="10"/>
  <c r="M85" i="10"/>
  <c r="N85" i="10"/>
  <c r="O85" i="10"/>
  <c r="P85" i="10"/>
  <c r="Q85" i="10"/>
  <c r="R85" i="10"/>
  <c r="A86" i="10"/>
  <c r="B86" i="10"/>
  <c r="C86" i="10"/>
  <c r="D86" i="10"/>
  <c r="E86" i="10"/>
  <c r="F86" i="10"/>
  <c r="G86" i="10"/>
  <c r="H86" i="10"/>
  <c r="I86" i="10"/>
  <c r="J86" i="10"/>
  <c r="K86" i="10"/>
  <c r="L86" i="10"/>
  <c r="M86" i="10"/>
  <c r="N86" i="10"/>
  <c r="O86" i="10"/>
  <c r="P86" i="10"/>
  <c r="Q86" i="10"/>
  <c r="R86" i="10"/>
  <c r="A87" i="10"/>
  <c r="B87" i="10"/>
  <c r="C87" i="10"/>
  <c r="D87" i="10"/>
  <c r="E87" i="10"/>
  <c r="F87" i="10"/>
  <c r="G87" i="10"/>
  <c r="H87" i="10"/>
  <c r="I87" i="10"/>
  <c r="J87" i="10"/>
  <c r="K87" i="10"/>
  <c r="L87" i="10"/>
  <c r="M87" i="10"/>
  <c r="N87" i="10"/>
  <c r="O87" i="10"/>
  <c r="P87" i="10"/>
  <c r="Q87" i="10"/>
  <c r="R87" i="10"/>
  <c r="A88" i="10"/>
  <c r="B88" i="10"/>
  <c r="C88" i="10"/>
  <c r="D88" i="10"/>
  <c r="E88" i="10"/>
  <c r="F88" i="10"/>
  <c r="G88" i="10"/>
  <c r="H88" i="10"/>
  <c r="I88" i="10"/>
  <c r="J88" i="10"/>
  <c r="K88" i="10"/>
  <c r="L88" i="10"/>
  <c r="M88" i="10"/>
  <c r="N88" i="10"/>
  <c r="O88" i="10"/>
  <c r="P88" i="10"/>
  <c r="Q88" i="10"/>
  <c r="R88" i="10"/>
  <c r="A89" i="10"/>
  <c r="B89" i="10"/>
  <c r="C89" i="10"/>
  <c r="D89" i="10"/>
  <c r="E89" i="10"/>
  <c r="F89" i="10"/>
  <c r="G89" i="10"/>
  <c r="H89" i="10"/>
  <c r="I89" i="10"/>
  <c r="J89" i="10"/>
  <c r="K89" i="10"/>
  <c r="L89" i="10"/>
  <c r="M89" i="10"/>
  <c r="N89" i="10"/>
  <c r="O89" i="10"/>
  <c r="P89" i="10"/>
  <c r="Q89" i="10"/>
  <c r="R89" i="10"/>
  <c r="A90" i="10"/>
  <c r="B90" i="10"/>
  <c r="C90" i="10"/>
  <c r="D90" i="10"/>
  <c r="E90" i="10"/>
  <c r="F90" i="10"/>
  <c r="G90" i="10"/>
  <c r="H90" i="10"/>
  <c r="I90" i="10"/>
  <c r="J90" i="10"/>
  <c r="K90" i="10"/>
  <c r="L90" i="10"/>
  <c r="M90" i="10"/>
  <c r="N90" i="10"/>
  <c r="O90" i="10"/>
  <c r="P90" i="10"/>
  <c r="Q90" i="10"/>
  <c r="R90" i="10"/>
  <c r="A91" i="10"/>
  <c r="B91" i="10"/>
  <c r="C91" i="10"/>
  <c r="D91" i="10"/>
  <c r="E91" i="10"/>
  <c r="F91" i="10"/>
  <c r="G91" i="10"/>
  <c r="H91" i="10"/>
  <c r="I91" i="10"/>
  <c r="J91" i="10"/>
  <c r="K91" i="10"/>
  <c r="L91" i="10"/>
  <c r="M91" i="10"/>
  <c r="N91" i="10"/>
  <c r="O91" i="10"/>
  <c r="P91" i="10"/>
  <c r="Q91" i="10"/>
  <c r="R91" i="10"/>
  <c r="A92" i="10"/>
  <c r="B92" i="10"/>
  <c r="C92" i="10"/>
  <c r="D92" i="10"/>
  <c r="E92" i="10"/>
  <c r="F92" i="10"/>
  <c r="G92" i="10"/>
  <c r="H92" i="10"/>
  <c r="I92" i="10"/>
  <c r="J92" i="10"/>
  <c r="K92" i="10"/>
  <c r="L92" i="10"/>
  <c r="M92" i="10"/>
  <c r="N92" i="10"/>
  <c r="O92" i="10"/>
  <c r="P92" i="10"/>
  <c r="Q92" i="10"/>
  <c r="R92" i="10"/>
  <c r="A93" i="10"/>
  <c r="B93" i="10"/>
  <c r="C93" i="10"/>
  <c r="D93" i="10"/>
  <c r="E93" i="10"/>
  <c r="F93" i="10"/>
  <c r="G93" i="10"/>
  <c r="H93" i="10"/>
  <c r="I93" i="10"/>
  <c r="J93" i="10"/>
  <c r="K93" i="10"/>
  <c r="L93" i="10"/>
  <c r="M93" i="10"/>
  <c r="N93" i="10"/>
  <c r="O93" i="10"/>
  <c r="P93" i="10"/>
  <c r="Q93" i="10"/>
  <c r="R93" i="10"/>
  <c r="A94" i="10"/>
  <c r="B94" i="10"/>
  <c r="C94" i="10"/>
  <c r="D94" i="10"/>
  <c r="E94" i="10"/>
  <c r="F94" i="10"/>
  <c r="G94" i="10"/>
  <c r="H94" i="10"/>
  <c r="I94" i="10"/>
  <c r="J94" i="10"/>
  <c r="K94" i="10"/>
  <c r="L94" i="10"/>
  <c r="M94" i="10"/>
  <c r="N94" i="10"/>
  <c r="O94" i="10"/>
  <c r="P94" i="10"/>
  <c r="Q94" i="10"/>
  <c r="R94" i="10"/>
  <c r="A95" i="10"/>
  <c r="C95" i="10"/>
  <c r="D95" i="10"/>
  <c r="E95" i="10"/>
  <c r="F95" i="10"/>
  <c r="G95" i="10"/>
  <c r="H95" i="10"/>
  <c r="I95" i="10"/>
  <c r="J95" i="10"/>
  <c r="K95" i="10"/>
  <c r="L95" i="10"/>
  <c r="M95" i="10"/>
  <c r="N95" i="10"/>
  <c r="O95" i="10"/>
  <c r="P95" i="10"/>
  <c r="Q95" i="10"/>
  <c r="R95" i="10"/>
  <c r="A96" i="10"/>
  <c r="B96" i="10"/>
  <c r="C96" i="10"/>
  <c r="D96" i="10"/>
  <c r="E96" i="10"/>
  <c r="F96" i="10"/>
  <c r="G96" i="10"/>
  <c r="H96" i="10"/>
  <c r="I96" i="10"/>
  <c r="J96" i="10"/>
  <c r="K96" i="10"/>
  <c r="L96" i="10"/>
  <c r="M96" i="10"/>
  <c r="N96" i="10"/>
  <c r="O96" i="10"/>
  <c r="P96" i="10"/>
  <c r="Q96" i="10"/>
  <c r="R96" i="10"/>
  <c r="A97" i="10"/>
  <c r="B97" i="10"/>
  <c r="C97" i="10"/>
  <c r="D97" i="10"/>
  <c r="E97" i="10"/>
  <c r="F97" i="10"/>
  <c r="G97" i="10"/>
  <c r="H97" i="10"/>
  <c r="I97" i="10"/>
  <c r="J97" i="10"/>
  <c r="K97" i="10"/>
  <c r="L97" i="10"/>
  <c r="M97" i="10"/>
  <c r="N97" i="10"/>
  <c r="O97" i="10"/>
  <c r="P97" i="10"/>
  <c r="Q97" i="10"/>
  <c r="R97" i="10"/>
  <c r="A98" i="10"/>
  <c r="B98" i="10"/>
  <c r="C98" i="10"/>
  <c r="D98" i="10"/>
  <c r="E98" i="10"/>
  <c r="F98" i="10"/>
  <c r="G98" i="10"/>
  <c r="H98" i="10"/>
  <c r="I98" i="10"/>
  <c r="J98" i="10"/>
  <c r="K98" i="10"/>
  <c r="L98" i="10"/>
  <c r="M98" i="10"/>
  <c r="N98" i="10"/>
  <c r="O98" i="10"/>
  <c r="P98" i="10"/>
  <c r="Q98" i="10"/>
  <c r="R98" i="10"/>
  <c r="A99" i="10"/>
  <c r="B99" i="10"/>
  <c r="C99" i="10"/>
  <c r="D99" i="10"/>
  <c r="E99" i="10"/>
  <c r="F99" i="10"/>
  <c r="G99" i="10"/>
  <c r="H99" i="10"/>
  <c r="I99" i="10"/>
  <c r="J99" i="10"/>
  <c r="K99" i="10"/>
  <c r="L99" i="10"/>
  <c r="M99" i="10"/>
  <c r="N99" i="10"/>
  <c r="O99" i="10"/>
  <c r="P99" i="10"/>
  <c r="Q99" i="10"/>
  <c r="R99" i="10"/>
  <c r="A100" i="10"/>
  <c r="B100" i="10"/>
  <c r="C100" i="10"/>
  <c r="D100" i="10"/>
  <c r="E100" i="10"/>
  <c r="F100" i="10"/>
  <c r="G100" i="10"/>
  <c r="H100" i="10"/>
  <c r="I100" i="10"/>
  <c r="J100" i="10"/>
  <c r="K100" i="10"/>
  <c r="L100" i="10"/>
  <c r="M100" i="10"/>
  <c r="N100" i="10"/>
  <c r="O100" i="10"/>
  <c r="P100" i="10"/>
  <c r="Q100" i="10"/>
  <c r="R100" i="10"/>
  <c r="A101" i="10"/>
  <c r="B101" i="10"/>
  <c r="C101" i="10"/>
  <c r="D101" i="10"/>
  <c r="E101" i="10"/>
  <c r="F101" i="10"/>
  <c r="G101" i="10"/>
  <c r="H101" i="10"/>
  <c r="I101" i="10"/>
  <c r="J101" i="10"/>
  <c r="K101" i="10"/>
  <c r="L101" i="10"/>
  <c r="M101" i="10"/>
  <c r="N101" i="10"/>
  <c r="O101" i="10"/>
  <c r="P101" i="10"/>
  <c r="Q101" i="10"/>
  <c r="R101" i="10"/>
  <c r="A102" i="10"/>
  <c r="B102" i="10"/>
  <c r="C102" i="10"/>
  <c r="D102" i="10"/>
  <c r="E102" i="10"/>
  <c r="F102" i="10"/>
  <c r="G102" i="10"/>
  <c r="H102" i="10"/>
  <c r="I102" i="10"/>
  <c r="J102" i="10"/>
  <c r="K102" i="10"/>
  <c r="L102" i="10"/>
  <c r="M102" i="10"/>
  <c r="N102" i="10"/>
  <c r="O102" i="10"/>
  <c r="P102" i="10"/>
  <c r="Q102" i="10"/>
  <c r="R102" i="10"/>
  <c r="A103" i="10"/>
  <c r="B103" i="10"/>
  <c r="C103" i="10"/>
  <c r="D103" i="10"/>
  <c r="E103" i="10"/>
  <c r="F103" i="10"/>
  <c r="G103" i="10"/>
  <c r="H103" i="10"/>
  <c r="I103" i="10"/>
  <c r="J103" i="10"/>
  <c r="K103" i="10"/>
  <c r="L103" i="10"/>
  <c r="M103" i="10"/>
  <c r="N103" i="10"/>
  <c r="O103" i="10"/>
  <c r="P103" i="10"/>
  <c r="Q103" i="10"/>
  <c r="R103" i="10"/>
  <c r="A104" i="10"/>
  <c r="B104" i="10"/>
  <c r="C104" i="10"/>
  <c r="D104" i="10"/>
  <c r="E104" i="10"/>
  <c r="F104" i="10"/>
  <c r="G104" i="10"/>
  <c r="H104" i="10"/>
  <c r="I104" i="10"/>
  <c r="J104" i="10"/>
  <c r="K104" i="10"/>
  <c r="L104" i="10"/>
  <c r="M104" i="10"/>
  <c r="N104" i="10"/>
  <c r="O104" i="10"/>
  <c r="P104" i="10"/>
  <c r="Q104" i="10"/>
  <c r="R104" i="10"/>
  <c r="A105" i="10"/>
  <c r="B105" i="10"/>
  <c r="C105" i="10"/>
  <c r="D105" i="10"/>
  <c r="E105" i="10"/>
  <c r="F105" i="10"/>
  <c r="G105" i="10"/>
  <c r="H105" i="10"/>
  <c r="I105" i="10"/>
  <c r="J105" i="10"/>
  <c r="K105" i="10"/>
  <c r="L105" i="10"/>
  <c r="M105" i="10"/>
  <c r="N105" i="10"/>
  <c r="O105" i="10"/>
  <c r="P105" i="10"/>
  <c r="Q105" i="10"/>
  <c r="R105" i="10"/>
  <c r="A106" i="10"/>
  <c r="B106" i="10"/>
  <c r="C106" i="10"/>
  <c r="D106" i="10"/>
  <c r="E106" i="10"/>
  <c r="F106" i="10"/>
  <c r="G106" i="10"/>
  <c r="H106" i="10"/>
  <c r="I106" i="10"/>
  <c r="J106" i="10"/>
  <c r="K106" i="10"/>
  <c r="L106" i="10"/>
  <c r="M106" i="10"/>
  <c r="N106" i="10"/>
  <c r="O106" i="10"/>
  <c r="P106" i="10"/>
  <c r="Q106" i="10"/>
  <c r="R106"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07" i="10"/>
  <c r="A108" i="10"/>
  <c r="A109" i="10"/>
  <c r="A110" i="10"/>
  <c r="A111" i="10"/>
  <c r="A112" i="10"/>
  <c r="A113" i="10"/>
  <c r="A114" i="10"/>
  <c r="A115" i="10"/>
  <c r="A116" i="10"/>
  <c r="A117" i="10"/>
  <c r="A118" i="10"/>
  <c r="A119" i="10"/>
  <c r="A120" i="10"/>
  <c r="A121" i="10"/>
  <c r="C2" i="10"/>
  <c r="D2" i="10"/>
  <c r="E2" i="10"/>
  <c r="F2" i="10"/>
  <c r="G2" i="10"/>
  <c r="H2" i="10"/>
  <c r="I2" i="10"/>
  <c r="J2" i="10"/>
  <c r="K2" i="10"/>
  <c r="L2" i="10"/>
  <c r="M2" i="10"/>
  <c r="N2" i="10"/>
  <c r="O2" i="10"/>
  <c r="P2" i="10"/>
  <c r="Q2" i="10"/>
  <c r="R2" i="10"/>
  <c r="C3" i="10"/>
  <c r="D3" i="10"/>
  <c r="E3" i="10"/>
  <c r="F3" i="10"/>
  <c r="G3" i="10"/>
  <c r="H3" i="10"/>
  <c r="I3" i="10"/>
  <c r="J3" i="10"/>
  <c r="K3" i="10"/>
  <c r="L3" i="10"/>
  <c r="M3" i="10"/>
  <c r="N3" i="10"/>
  <c r="O3" i="10"/>
  <c r="P3" i="10"/>
  <c r="Q3" i="10"/>
  <c r="R3" i="10"/>
  <c r="C4" i="10"/>
  <c r="D4" i="10"/>
  <c r="E4" i="10"/>
  <c r="F4" i="10"/>
  <c r="G4" i="10"/>
  <c r="H4" i="10"/>
  <c r="I4" i="10"/>
  <c r="J4" i="10"/>
  <c r="K4" i="10"/>
  <c r="L4" i="10"/>
  <c r="M4" i="10"/>
  <c r="N4" i="10"/>
  <c r="O4" i="10"/>
  <c r="P4" i="10"/>
  <c r="Q4" i="10"/>
  <c r="R4" i="10"/>
  <c r="C5" i="10"/>
  <c r="D5" i="10"/>
  <c r="E5" i="10"/>
  <c r="F5" i="10"/>
  <c r="G5" i="10"/>
  <c r="H5" i="10"/>
  <c r="I5" i="10"/>
  <c r="J5" i="10"/>
  <c r="K5" i="10"/>
  <c r="L5" i="10"/>
  <c r="M5" i="10"/>
  <c r="N5" i="10"/>
  <c r="O5" i="10"/>
  <c r="P5" i="10"/>
  <c r="Q5" i="10"/>
  <c r="R5" i="10"/>
  <c r="C6" i="10"/>
  <c r="D6" i="10"/>
  <c r="E6" i="10"/>
  <c r="F6" i="10"/>
  <c r="G6" i="10"/>
  <c r="H6" i="10"/>
  <c r="I6" i="10"/>
  <c r="J6" i="10"/>
  <c r="K6" i="10"/>
  <c r="L6" i="10"/>
  <c r="M6" i="10"/>
  <c r="N6" i="10"/>
  <c r="O6" i="10"/>
  <c r="P6" i="10"/>
  <c r="Q6" i="10"/>
  <c r="R6" i="10"/>
  <c r="C7" i="10"/>
  <c r="D7" i="10"/>
  <c r="E7" i="10"/>
  <c r="F7" i="10"/>
  <c r="G7" i="10"/>
  <c r="H7" i="10"/>
  <c r="I7" i="10"/>
  <c r="J7" i="10"/>
  <c r="K7" i="10"/>
  <c r="L7" i="10"/>
  <c r="M7" i="10"/>
  <c r="N7" i="10"/>
  <c r="O7" i="10"/>
  <c r="P7" i="10"/>
  <c r="Q7" i="10"/>
  <c r="R7" i="10"/>
  <c r="B3" i="10"/>
  <c r="B4" i="10"/>
  <c r="B5" i="10"/>
  <c r="B6" i="10"/>
  <c r="A3" i="10"/>
  <c r="A4" i="10"/>
  <c r="A5" i="10"/>
  <c r="A6" i="10"/>
  <c r="A2" i="10"/>
  <c r="B2" i="10"/>
  <c r="E60" i="3"/>
  <c r="F60" i="3"/>
  <c r="G60" i="3"/>
  <c r="H60" i="3"/>
  <c r="I60" i="3"/>
  <c r="J60" i="3"/>
  <c r="K60" i="3"/>
  <c r="L60" i="3"/>
  <c r="M60" i="3"/>
  <c r="N60" i="3"/>
  <c r="O60" i="3"/>
  <c r="P60" i="3"/>
  <c r="Q60" i="3"/>
  <c r="R60" i="3"/>
  <c r="S60" i="3"/>
  <c r="D60" i="3"/>
  <c r="E7" i="3"/>
  <c r="F7" i="3"/>
  <c r="G7" i="3"/>
  <c r="H7" i="3"/>
  <c r="I7" i="3"/>
  <c r="J7" i="3"/>
  <c r="K7" i="3"/>
  <c r="L7" i="3"/>
  <c r="M7" i="3"/>
  <c r="N7" i="3"/>
  <c r="O7" i="3"/>
  <c r="P7" i="3"/>
  <c r="Q7" i="3"/>
  <c r="R7" i="3"/>
  <c r="R14" i="3" s="1"/>
  <c r="S7" i="3"/>
  <c r="E8" i="3"/>
  <c r="F8" i="3"/>
  <c r="G8" i="3"/>
  <c r="H8" i="3"/>
  <c r="I8" i="3"/>
  <c r="J8" i="3"/>
  <c r="K8" i="3"/>
  <c r="K14" i="3" s="1"/>
  <c r="L8" i="3"/>
  <c r="M8" i="3"/>
  <c r="N8" i="3"/>
  <c r="O8" i="3"/>
  <c r="P8" i="3"/>
  <c r="Q8" i="3"/>
  <c r="R8" i="3"/>
  <c r="S8" i="3"/>
  <c r="S14" i="3" s="1"/>
  <c r="E9" i="3"/>
  <c r="F9" i="3"/>
  <c r="G9" i="3"/>
  <c r="H9" i="3"/>
  <c r="I9" i="3"/>
  <c r="J9" i="3"/>
  <c r="K9" i="3"/>
  <c r="L9" i="3"/>
  <c r="M9" i="3"/>
  <c r="N9" i="3"/>
  <c r="O9" i="3"/>
  <c r="P9" i="3"/>
  <c r="Q9" i="3"/>
  <c r="R9" i="3"/>
  <c r="S9" i="3"/>
  <c r="E10" i="3"/>
  <c r="F10" i="3"/>
  <c r="G10" i="3"/>
  <c r="H10" i="3"/>
  <c r="I10" i="3"/>
  <c r="I14" i="3" s="1"/>
  <c r="J10" i="3"/>
  <c r="K10" i="3"/>
  <c r="L10" i="3"/>
  <c r="M10" i="3"/>
  <c r="M14" i="3" s="1"/>
  <c r="N10" i="3"/>
  <c r="O10" i="3"/>
  <c r="P10" i="3"/>
  <c r="Q10" i="3"/>
  <c r="R10" i="3"/>
  <c r="S10" i="3"/>
  <c r="E11" i="3"/>
  <c r="F11" i="3"/>
  <c r="G11" i="3"/>
  <c r="H11" i="3"/>
  <c r="I11" i="3"/>
  <c r="J11" i="3"/>
  <c r="K11" i="3"/>
  <c r="L11" i="3"/>
  <c r="M11" i="3"/>
  <c r="N11" i="3"/>
  <c r="O11" i="3"/>
  <c r="P11" i="3"/>
  <c r="Q11" i="3"/>
  <c r="R11" i="3"/>
  <c r="S11" i="3"/>
  <c r="E12" i="3"/>
  <c r="F12" i="3"/>
  <c r="G12" i="3"/>
  <c r="H12" i="3"/>
  <c r="I12" i="3"/>
  <c r="J12" i="3"/>
  <c r="K12" i="3"/>
  <c r="L12" i="3"/>
  <c r="M12" i="3"/>
  <c r="N12" i="3"/>
  <c r="O12" i="3"/>
  <c r="P12" i="3"/>
  <c r="Q12" i="3"/>
  <c r="R12" i="3"/>
  <c r="S12" i="3"/>
  <c r="E13" i="3"/>
  <c r="F13" i="3"/>
  <c r="G13" i="3"/>
  <c r="H13" i="3"/>
  <c r="I13" i="3"/>
  <c r="J13" i="3"/>
  <c r="K13" i="3"/>
  <c r="L13" i="3"/>
  <c r="M13" i="3"/>
  <c r="N13" i="3"/>
  <c r="O13" i="3"/>
  <c r="P13" i="3"/>
  <c r="Q13" i="3"/>
  <c r="R13" i="3"/>
  <c r="S13" i="3"/>
  <c r="E14" i="3"/>
  <c r="AG8" i="16" l="1"/>
  <c r="AS7" i="16"/>
  <c r="AS8" i="16"/>
  <c r="AK8" i="16"/>
  <c r="AD5" i="16"/>
  <c r="AN7" i="16"/>
  <c r="AF7" i="16"/>
  <c r="AN8" i="16"/>
  <c r="AF8" i="16"/>
  <c r="AK7" i="16"/>
  <c r="AG5" i="16"/>
  <c r="AP7" i="16"/>
  <c r="AH7" i="16"/>
  <c r="AQ8" i="16"/>
  <c r="AI8" i="16"/>
  <c r="AO7" i="16"/>
  <c r="AG7" i="16"/>
  <c r="AO8" i="16"/>
  <c r="AM7" i="16"/>
  <c r="AE7" i="16"/>
  <c r="AM8" i="16"/>
  <c r="AE8" i="16"/>
  <c r="AQ7" i="16"/>
  <c r="AI7" i="16"/>
  <c r="AS5" i="16"/>
  <c r="AJ7" i="16"/>
  <c r="AD7" i="16"/>
  <c r="AK6" i="16"/>
  <c r="AL7" i="16"/>
  <c r="AL8" i="16"/>
  <c r="AD8" i="16"/>
  <c r="AP6" i="16"/>
  <c r="H50" i="16"/>
  <c r="AD6" i="16" s="1"/>
  <c r="P50" i="16"/>
  <c r="AL6" i="16" s="1"/>
  <c r="V50" i="16"/>
  <c r="AR6" i="16" s="1"/>
  <c r="X46" i="16"/>
  <c r="Q14" i="3"/>
  <c r="O14" i="3"/>
  <c r="F14" i="3"/>
  <c r="J14" i="3"/>
  <c r="L14" i="3"/>
  <c r="P14" i="3"/>
  <c r="N14" i="3"/>
  <c r="H14" i="3"/>
  <c r="G14" i="3"/>
  <c r="AD9" i="16" l="1"/>
  <c r="J50" i="16"/>
  <c r="AF6" i="16" s="1"/>
  <c r="Q50" i="16"/>
  <c r="AM6" i="16" s="1"/>
  <c r="U50" i="16"/>
  <c r="AQ6" i="16" s="1"/>
  <c r="X45" i="16"/>
  <c r="I50" i="16"/>
  <c r="AE6" i="16" s="1"/>
  <c r="M50" i="16"/>
  <c r="AI6" i="16" s="1"/>
  <c r="L50" i="16"/>
  <c r="AH6" i="16" s="1"/>
  <c r="R50" i="16"/>
  <c r="AN6" i="16" s="1"/>
  <c r="N50" i="16"/>
  <c r="AJ6" i="16" s="1"/>
  <c r="S50" i="16"/>
  <c r="AO6" i="16" s="1"/>
  <c r="AO9" i="16" s="1"/>
  <c r="K50" i="16"/>
  <c r="AG6" i="16" s="1"/>
  <c r="AS9" i="16"/>
  <c r="AP9" i="16"/>
  <c r="X43" i="16"/>
  <c r="AN9" i="16" l="1"/>
  <c r="AJ9" i="16"/>
  <c r="AR9" i="16"/>
  <c r="AM9" i="16"/>
  <c r="AQ9" i="16"/>
  <c r="AF9" i="16"/>
  <c r="AI9" i="16"/>
  <c r="AG9" i="16"/>
  <c r="AL9" i="16"/>
  <c r="AH9" i="16"/>
  <c r="AE9" i="16"/>
  <c r="AK9" i="16"/>
  <c r="D11" i="3" l="1"/>
  <c r="D10" i="3"/>
  <c r="D9" i="3"/>
  <c r="D8" i="3"/>
  <c r="M15" i="6"/>
  <c r="M13" i="6"/>
  <c r="M11" i="6"/>
  <c r="N17" i="6"/>
  <c r="N20" i="6"/>
  <c r="Q20" i="6" s="1"/>
  <c r="N19" i="6"/>
  <c r="N18" i="6"/>
  <c r="N16" i="6"/>
  <c r="N15" i="6"/>
  <c r="N14" i="6"/>
  <c r="N13" i="6"/>
  <c r="N12" i="6"/>
  <c r="N11" i="6"/>
  <c r="N10" i="6"/>
  <c r="N9" i="6"/>
  <c r="P77" i="6" s="1"/>
  <c r="N8" i="6"/>
  <c r="N7" i="6"/>
  <c r="N6" i="6"/>
  <c r="D77" i="6" s="1"/>
  <c r="N5" i="6"/>
  <c r="M20" i="6"/>
  <c r="M19" i="6"/>
  <c r="M18" i="6"/>
  <c r="M17" i="6"/>
  <c r="M16" i="6"/>
  <c r="M14" i="6"/>
  <c r="M12" i="6"/>
  <c r="M10" i="6"/>
  <c r="M9" i="6"/>
  <c r="M8" i="6"/>
  <c r="M7" i="6"/>
  <c r="M6" i="6"/>
  <c r="M5" i="6"/>
  <c r="L14" i="6"/>
  <c r="L20" i="6"/>
  <c r="L19" i="6"/>
  <c r="L18" i="6"/>
  <c r="L17" i="6"/>
  <c r="Q17" i="6" s="1"/>
  <c r="L16" i="6"/>
  <c r="L15" i="6"/>
  <c r="L13" i="6"/>
  <c r="L12" i="6"/>
  <c r="L11" i="6"/>
  <c r="L10" i="6"/>
  <c r="L9" i="6"/>
  <c r="L8" i="6"/>
  <c r="L7" i="6"/>
  <c r="L6" i="6"/>
  <c r="L5" i="6"/>
  <c r="K7" i="6"/>
  <c r="K20" i="6"/>
  <c r="K19" i="6"/>
  <c r="K18" i="6"/>
  <c r="K17" i="6"/>
  <c r="K16" i="6"/>
  <c r="K15" i="6"/>
  <c r="K14" i="6"/>
  <c r="K13" i="6"/>
  <c r="K12" i="6"/>
  <c r="K11" i="6"/>
  <c r="K10" i="6"/>
  <c r="K9" i="6"/>
  <c r="K8" i="6"/>
  <c r="K6" i="6"/>
  <c r="K5" i="6"/>
  <c r="I20" i="6"/>
  <c r="J7" i="6"/>
  <c r="H81" i="6" s="1"/>
  <c r="J10" i="6"/>
  <c r="I16" i="6"/>
  <c r="I12" i="6"/>
  <c r="J20" i="6"/>
  <c r="J19" i="6"/>
  <c r="J18" i="6"/>
  <c r="J17" i="6"/>
  <c r="J16" i="6"/>
  <c r="P16" i="6" s="1"/>
  <c r="J15" i="6"/>
  <c r="J14" i="6"/>
  <c r="J13" i="6"/>
  <c r="P13" i="6" s="1"/>
  <c r="J12" i="6"/>
  <c r="J11" i="6"/>
  <c r="J9" i="6"/>
  <c r="P75" i="6" s="1"/>
  <c r="J8" i="6"/>
  <c r="J6" i="6"/>
  <c r="J5" i="6"/>
  <c r="I19" i="6"/>
  <c r="I18" i="6"/>
  <c r="I17" i="6"/>
  <c r="I15" i="6"/>
  <c r="I14" i="6"/>
  <c r="I13" i="6"/>
  <c r="I11" i="6"/>
  <c r="I10" i="6"/>
  <c r="I9" i="6"/>
  <c r="I8" i="6"/>
  <c r="I7" i="6"/>
  <c r="I6" i="6"/>
  <c r="I5" i="6"/>
  <c r="G8" i="6"/>
  <c r="G18" i="6"/>
  <c r="H20" i="6"/>
  <c r="H19" i="6"/>
  <c r="H18" i="6"/>
  <c r="Q18" i="6" s="1"/>
  <c r="H17" i="6"/>
  <c r="H16" i="6"/>
  <c r="H15" i="6"/>
  <c r="O15" i="6" s="1"/>
  <c r="H14" i="6"/>
  <c r="H13" i="6"/>
  <c r="O13" i="6" s="1"/>
  <c r="H12" i="6"/>
  <c r="H11" i="6"/>
  <c r="H10" i="6"/>
  <c r="T85" i="6" s="1"/>
  <c r="H9" i="6"/>
  <c r="H8" i="6"/>
  <c r="L75" i="6" s="1"/>
  <c r="H7" i="6"/>
  <c r="H85" i="6" s="1"/>
  <c r="H6" i="6"/>
  <c r="H5" i="6"/>
  <c r="G20" i="6"/>
  <c r="G19" i="6"/>
  <c r="G17" i="6"/>
  <c r="G16" i="6"/>
  <c r="G15" i="6"/>
  <c r="G14" i="6"/>
  <c r="G13" i="6"/>
  <c r="G12" i="6"/>
  <c r="G11" i="6"/>
  <c r="G10" i="6"/>
  <c r="G9" i="6"/>
  <c r="G7" i="6"/>
  <c r="G6" i="6"/>
  <c r="G5" i="6"/>
  <c r="F8" i="6"/>
  <c r="F20" i="6"/>
  <c r="F19" i="6"/>
  <c r="F18" i="6"/>
  <c r="F17" i="6"/>
  <c r="F16" i="6"/>
  <c r="F15" i="6"/>
  <c r="P15" i="6" s="1"/>
  <c r="F14" i="6"/>
  <c r="F13" i="6"/>
  <c r="F12" i="6"/>
  <c r="F11" i="6"/>
  <c r="F10" i="6"/>
  <c r="F9" i="6"/>
  <c r="P9" i="6" s="1"/>
  <c r="F7" i="6"/>
  <c r="F6" i="6"/>
  <c r="P6" i="6" s="1"/>
  <c r="F5" i="6"/>
  <c r="P5" i="6" s="1"/>
  <c r="E20" i="6"/>
  <c r="E19" i="6"/>
  <c r="E18" i="6"/>
  <c r="E17" i="6"/>
  <c r="E16" i="6"/>
  <c r="E15" i="6"/>
  <c r="E14" i="6"/>
  <c r="E13" i="6"/>
  <c r="E12" i="6"/>
  <c r="E11" i="6"/>
  <c r="E10" i="6"/>
  <c r="E9" i="6"/>
  <c r="E8" i="6"/>
  <c r="E7" i="6"/>
  <c r="E6" i="6"/>
  <c r="E5" i="6"/>
  <c r="D8" i="6"/>
  <c r="D17" i="6"/>
  <c r="O17" i="6" s="1"/>
  <c r="D20" i="6"/>
  <c r="D19" i="6"/>
  <c r="D18" i="6"/>
  <c r="D16" i="6"/>
  <c r="D15" i="6"/>
  <c r="D14" i="6"/>
  <c r="O14" i="6" s="1"/>
  <c r="D13" i="6"/>
  <c r="D12" i="6"/>
  <c r="O12" i="6" s="1"/>
  <c r="D11" i="6"/>
  <c r="D10" i="6"/>
  <c r="D9" i="6"/>
  <c r="O9" i="6" s="1"/>
  <c r="P86" i="6" s="1"/>
  <c r="D7" i="6"/>
  <c r="D6" i="6"/>
  <c r="D5" i="6"/>
  <c r="O5" i="6" s="1"/>
  <c r="C20" i="6"/>
  <c r="C19" i="6"/>
  <c r="C18" i="6"/>
  <c r="C17" i="6"/>
  <c r="C16" i="6"/>
  <c r="C15" i="6"/>
  <c r="C14" i="6"/>
  <c r="C13" i="6"/>
  <c r="C12" i="6"/>
  <c r="C11" i="6"/>
  <c r="C10" i="6"/>
  <c r="C9" i="6"/>
  <c r="C8" i="6"/>
  <c r="C7" i="6"/>
  <c r="C6" i="6"/>
  <c r="C5" i="6"/>
  <c r="O20" i="6"/>
  <c r="P19" i="6"/>
  <c r="O18" i="6"/>
  <c r="P14" i="6"/>
  <c r="P11" i="6"/>
  <c r="P10" i="6"/>
  <c r="L76" i="6"/>
  <c r="L80" i="6"/>
  <c r="L84" i="6"/>
  <c r="D75" i="6"/>
  <c r="O19" i="6"/>
  <c r="O11" i="6"/>
  <c r="T76" i="6"/>
  <c r="P76" i="6"/>
  <c r="H74" i="6"/>
  <c r="D76" i="6"/>
  <c r="D84" i="6"/>
  <c r="T86" i="6"/>
  <c r="L81" i="6"/>
  <c r="T80" i="6"/>
  <c r="H80" i="6"/>
  <c r="T77" i="6"/>
  <c r="H77" i="6"/>
  <c r="H76" i="6"/>
  <c r="T74" i="6"/>
  <c r="F91" i="3"/>
  <c r="N91" i="3"/>
  <c r="F90" i="3"/>
  <c r="N90" i="3"/>
  <c r="T85" i="1"/>
  <c r="H90" i="3" s="1"/>
  <c r="S85" i="1"/>
  <c r="R85" i="1"/>
  <c r="Q85" i="1"/>
  <c r="P85" i="1"/>
  <c r="O85" i="1"/>
  <c r="N85" i="1"/>
  <c r="M85" i="1"/>
  <c r="L85" i="1"/>
  <c r="K85" i="1"/>
  <c r="J85" i="1"/>
  <c r="I85" i="1"/>
  <c r="H85" i="1"/>
  <c r="G85" i="1"/>
  <c r="F85" i="1"/>
  <c r="N82" i="1"/>
  <c r="T80" i="1"/>
  <c r="T82" i="1" s="1"/>
  <c r="S80" i="1"/>
  <c r="S82" i="1" s="1"/>
  <c r="R80" i="1"/>
  <c r="R82" i="1" s="1"/>
  <c r="Q80" i="1"/>
  <c r="Q82" i="1" s="1"/>
  <c r="P80" i="1"/>
  <c r="P82" i="1" s="1"/>
  <c r="O80" i="1"/>
  <c r="O82" i="1" s="1"/>
  <c r="N80" i="1"/>
  <c r="N81" i="1" s="1"/>
  <c r="M80" i="1"/>
  <c r="M81" i="1" s="1"/>
  <c r="L80" i="1"/>
  <c r="L82" i="1" s="1"/>
  <c r="K80" i="1"/>
  <c r="K82" i="1" s="1"/>
  <c r="J80" i="1"/>
  <c r="J82" i="1" s="1"/>
  <c r="G80" i="1"/>
  <c r="G82" i="1" s="1"/>
  <c r="F80" i="1"/>
  <c r="F82" i="1" s="1"/>
  <c r="E80" i="1"/>
  <c r="E82" i="1" s="1"/>
  <c r="T79" i="1"/>
  <c r="S79" i="1"/>
  <c r="R79" i="1"/>
  <c r="Q79" i="1"/>
  <c r="P79" i="1"/>
  <c r="O79" i="1"/>
  <c r="N79" i="1"/>
  <c r="M79" i="1"/>
  <c r="L79" i="1"/>
  <c r="K79" i="1"/>
  <c r="J79" i="1"/>
  <c r="I79" i="1"/>
  <c r="H79" i="1"/>
  <c r="G79" i="1"/>
  <c r="F79" i="1"/>
  <c r="E79" i="1"/>
  <c r="T78" i="1"/>
  <c r="S78" i="1"/>
  <c r="R78" i="1"/>
  <c r="Q78" i="1"/>
  <c r="P78" i="1"/>
  <c r="O78" i="1"/>
  <c r="N78" i="1"/>
  <c r="M78" i="1"/>
  <c r="L78" i="1"/>
  <c r="K78" i="1"/>
  <c r="J78" i="1"/>
  <c r="I78" i="1"/>
  <c r="H78" i="1"/>
  <c r="G78" i="1"/>
  <c r="F78" i="1"/>
  <c r="E78" i="1"/>
  <c r="T75" i="1"/>
  <c r="S75" i="1"/>
  <c r="R75" i="1"/>
  <c r="Q75" i="1"/>
  <c r="P75" i="1"/>
  <c r="O75" i="1"/>
  <c r="N75" i="1"/>
  <c r="M75" i="1"/>
  <c r="L75" i="1"/>
  <c r="K75" i="1"/>
  <c r="J75" i="1"/>
  <c r="I75" i="1"/>
  <c r="H75" i="1"/>
  <c r="F75" i="1"/>
  <c r="E75" i="1"/>
  <c r="T74" i="1"/>
  <c r="S92" i="3" s="1"/>
  <c r="S74" i="1"/>
  <c r="R92" i="3" s="1"/>
  <c r="R74" i="1"/>
  <c r="Q92" i="3" s="1"/>
  <c r="Q74" i="1"/>
  <c r="P92" i="3" s="1"/>
  <c r="P74" i="1"/>
  <c r="O92" i="3" s="1"/>
  <c r="O74" i="1"/>
  <c r="N92" i="3" s="1"/>
  <c r="N74" i="1"/>
  <c r="M92" i="3" s="1"/>
  <c r="M74" i="1"/>
  <c r="M89" i="1" s="1"/>
  <c r="L74" i="1"/>
  <c r="K92" i="3" s="1"/>
  <c r="K74" i="1"/>
  <c r="J92" i="3" s="1"/>
  <c r="J74" i="1"/>
  <c r="I92" i="3" s="1"/>
  <c r="I74" i="1"/>
  <c r="H92" i="3" s="1"/>
  <c r="H74" i="1"/>
  <c r="G92" i="3" s="1"/>
  <c r="F74" i="1"/>
  <c r="E92" i="3" s="1"/>
  <c r="E74" i="1"/>
  <c r="E83" i="1" s="1"/>
  <c r="E85" i="1" s="1"/>
  <c r="G75" i="1"/>
  <c r="I80" i="1"/>
  <c r="H80" i="1"/>
  <c r="T71" i="1"/>
  <c r="S71" i="1"/>
  <c r="R71" i="1"/>
  <c r="Q71" i="1"/>
  <c r="P71" i="1"/>
  <c r="O71" i="1"/>
  <c r="N71" i="1"/>
  <c r="M71" i="1"/>
  <c r="L71" i="1"/>
  <c r="K71" i="1"/>
  <c r="J71" i="1"/>
  <c r="I71" i="1"/>
  <c r="H71" i="1"/>
  <c r="G71" i="1"/>
  <c r="F71" i="1"/>
  <c r="E71" i="1"/>
  <c r="T70" i="1"/>
  <c r="T89" i="1" s="1"/>
  <c r="S70" i="1"/>
  <c r="R70" i="1"/>
  <c r="R89" i="1" s="1"/>
  <c r="Q70" i="1"/>
  <c r="P70" i="1"/>
  <c r="O91" i="3" s="1"/>
  <c r="O70" i="1"/>
  <c r="O89" i="1" s="1"/>
  <c r="N70" i="1"/>
  <c r="M91" i="3" s="1"/>
  <c r="M70" i="1"/>
  <c r="L91" i="3" s="1"/>
  <c r="L70" i="1"/>
  <c r="L89" i="1" s="1"/>
  <c r="K70" i="1"/>
  <c r="J70" i="1"/>
  <c r="J89" i="1" s="1"/>
  <c r="I70" i="1"/>
  <c r="H70" i="1"/>
  <c r="G91" i="3" s="1"/>
  <c r="G70" i="1"/>
  <c r="F70" i="1"/>
  <c r="E91" i="3" s="1"/>
  <c r="E70" i="1"/>
  <c r="D91" i="3" s="1"/>
  <c r="F53" i="1"/>
  <c r="G53" i="1" s="1"/>
  <c r="H53" i="1" s="1"/>
  <c r="I53" i="1" s="1"/>
  <c r="J53" i="1" s="1"/>
  <c r="K53" i="1" s="1"/>
  <c r="L53" i="1" s="1"/>
  <c r="M53" i="1" s="1"/>
  <c r="N53" i="1" s="1"/>
  <c r="O53" i="1" s="1"/>
  <c r="P53" i="1" s="1"/>
  <c r="Q53" i="1" s="1"/>
  <c r="R53" i="1" s="1"/>
  <c r="S53" i="1" s="1"/>
  <c r="T53" i="1" s="1"/>
  <c r="T50" i="1"/>
  <c r="S50" i="1"/>
  <c r="R50" i="1"/>
  <c r="Q50" i="1"/>
  <c r="P50" i="1"/>
  <c r="O50" i="1"/>
  <c r="N50" i="1"/>
  <c r="M50" i="1"/>
  <c r="L50" i="1"/>
  <c r="K50" i="1"/>
  <c r="J50" i="1"/>
  <c r="G50" i="1"/>
  <c r="F50" i="1"/>
  <c r="E50" i="1"/>
  <c r="T49" i="1"/>
  <c r="S49" i="1"/>
  <c r="R49" i="1"/>
  <c r="Q49" i="1"/>
  <c r="P49" i="1"/>
  <c r="O49" i="1"/>
  <c r="N49" i="1"/>
  <c r="M49" i="1"/>
  <c r="L49" i="1"/>
  <c r="K49" i="1"/>
  <c r="J49" i="1"/>
  <c r="I49" i="1"/>
  <c r="H49" i="1"/>
  <c r="G49" i="1"/>
  <c r="F49" i="1"/>
  <c r="E49" i="1"/>
  <c r="T46" i="1"/>
  <c r="S46" i="1"/>
  <c r="R46" i="1"/>
  <c r="Q46" i="1"/>
  <c r="P46" i="1"/>
  <c r="O46" i="1"/>
  <c r="N46" i="1"/>
  <c r="N57" i="1" s="1"/>
  <c r="M46" i="1"/>
  <c r="L46" i="1"/>
  <c r="K46" i="1"/>
  <c r="J46" i="1"/>
  <c r="I46" i="1"/>
  <c r="H46" i="1"/>
  <c r="F46" i="1"/>
  <c r="E46" i="1"/>
  <c r="G46" i="1"/>
  <c r="I50" i="1"/>
  <c r="H50" i="1"/>
  <c r="T43" i="1"/>
  <c r="T57" i="1" s="1"/>
  <c r="S43" i="1"/>
  <c r="S57" i="1" s="1"/>
  <c r="R43" i="1"/>
  <c r="R57" i="1" s="1"/>
  <c r="Q43" i="1"/>
  <c r="P43" i="1"/>
  <c r="O43" i="1"/>
  <c r="N43" i="1"/>
  <c r="M43" i="1"/>
  <c r="L43" i="1"/>
  <c r="L57" i="1" s="1"/>
  <c r="K43" i="1"/>
  <c r="K57" i="1" s="1"/>
  <c r="J43" i="1"/>
  <c r="J57" i="1" s="1"/>
  <c r="I43" i="1"/>
  <c r="H43" i="1"/>
  <c r="G43" i="1"/>
  <c r="F43" i="1"/>
  <c r="E43" i="1"/>
  <c r="F57" i="1" l="1"/>
  <c r="P51" i="1"/>
  <c r="I89" i="1"/>
  <c r="Q89" i="1"/>
  <c r="O90" i="3"/>
  <c r="G90" i="3"/>
  <c r="P80" i="6"/>
  <c r="K89" i="1"/>
  <c r="S89" i="1"/>
  <c r="M90" i="3"/>
  <c r="E90" i="3"/>
  <c r="Q9" i="6"/>
  <c r="D90" i="3"/>
  <c r="L90" i="3"/>
  <c r="P74" i="6"/>
  <c r="O10" i="6"/>
  <c r="S90" i="3"/>
  <c r="K90" i="3"/>
  <c r="D92" i="3"/>
  <c r="L92" i="3"/>
  <c r="S91" i="3"/>
  <c r="K91" i="3"/>
  <c r="Q12" i="6"/>
  <c r="H82" i="6"/>
  <c r="I80" i="6" s="1"/>
  <c r="Q11" i="6"/>
  <c r="Q14" i="6"/>
  <c r="O57" i="1"/>
  <c r="M57" i="1"/>
  <c r="R90" i="3"/>
  <c r="J90" i="3"/>
  <c r="R91" i="3"/>
  <c r="J91" i="3"/>
  <c r="Q90" i="3"/>
  <c r="I90" i="3"/>
  <c r="Q91" i="3"/>
  <c r="I91" i="3"/>
  <c r="Q5" i="6"/>
  <c r="Q13" i="6"/>
  <c r="Q8" i="6"/>
  <c r="Q16" i="6"/>
  <c r="Q57" i="1"/>
  <c r="P89" i="1"/>
  <c r="N83" i="1"/>
  <c r="P90" i="3"/>
  <c r="P91" i="3"/>
  <c r="H91" i="3"/>
  <c r="O16" i="6"/>
  <c r="Q19" i="6"/>
  <c r="Q15" i="6"/>
  <c r="Q6" i="6"/>
  <c r="P7" i="6"/>
  <c r="L85" i="6"/>
  <c r="P18" i="6"/>
  <c r="D85" i="6"/>
  <c r="Q10" i="6"/>
  <c r="D80" i="6"/>
  <c r="O8" i="6"/>
  <c r="L86" i="6" s="1"/>
  <c r="M85" i="6" s="1"/>
  <c r="Q7" i="6"/>
  <c r="P8" i="6"/>
  <c r="P17" i="6"/>
  <c r="P12" i="6"/>
  <c r="P20" i="6"/>
  <c r="T75" i="6"/>
  <c r="P78" i="6"/>
  <c r="U76" i="6" s="1"/>
  <c r="T82" i="6"/>
  <c r="U82" i="6" s="1"/>
  <c r="P84" i="6"/>
  <c r="Q84" i="6" s="1"/>
  <c r="L74" i="6"/>
  <c r="D81" i="6"/>
  <c r="H84" i="6"/>
  <c r="P85" i="6"/>
  <c r="Q85" i="6" s="1"/>
  <c r="U85" i="6"/>
  <c r="P81" i="6"/>
  <c r="T84" i="6"/>
  <c r="U84" i="6" s="1"/>
  <c r="H75" i="6"/>
  <c r="T81" i="6"/>
  <c r="O6" i="6"/>
  <c r="O7" i="6"/>
  <c r="H86" i="6" s="1"/>
  <c r="I85" i="6" s="1"/>
  <c r="L82" i="6"/>
  <c r="D74" i="6"/>
  <c r="L77" i="6"/>
  <c r="U86" i="6"/>
  <c r="Q76" i="6"/>
  <c r="H89" i="1"/>
  <c r="F89" i="1"/>
  <c r="I82" i="1"/>
  <c r="I81" i="1"/>
  <c r="H82" i="1"/>
  <c r="H81" i="1"/>
  <c r="E81" i="1"/>
  <c r="F83" i="1"/>
  <c r="N89" i="1"/>
  <c r="G74" i="1"/>
  <c r="G81" i="1"/>
  <c r="O81" i="1"/>
  <c r="O83" i="1"/>
  <c r="F81" i="1"/>
  <c r="P81" i="1"/>
  <c r="H83" i="1"/>
  <c r="P83" i="1"/>
  <c r="Q81" i="1"/>
  <c r="I83" i="1"/>
  <c r="Q83" i="1"/>
  <c r="M82" i="1"/>
  <c r="M83" i="1"/>
  <c r="J81" i="1"/>
  <c r="R81" i="1"/>
  <c r="J83" i="1"/>
  <c r="R83" i="1"/>
  <c r="E89" i="1"/>
  <c r="K81" i="1"/>
  <c r="S81" i="1"/>
  <c r="K83" i="1"/>
  <c r="S83" i="1"/>
  <c r="L81" i="1"/>
  <c r="T81" i="1"/>
  <c r="L83" i="1"/>
  <c r="T83" i="1"/>
  <c r="I57" i="1"/>
  <c r="E57" i="1"/>
  <c r="H57" i="1"/>
  <c r="G57" i="1"/>
  <c r="E51" i="1"/>
  <c r="E53" i="1" s="1"/>
  <c r="F51" i="1"/>
  <c r="N51" i="1"/>
  <c r="G51" i="1"/>
  <c r="O51" i="1"/>
  <c r="P57" i="1"/>
  <c r="I51" i="1"/>
  <c r="Q51" i="1"/>
  <c r="H51" i="1"/>
  <c r="J51" i="1"/>
  <c r="R51" i="1"/>
  <c r="M51" i="1"/>
  <c r="K51" i="1"/>
  <c r="S51" i="1"/>
  <c r="L51" i="1"/>
  <c r="T51" i="1"/>
  <c r="I81" i="6" l="1"/>
  <c r="U75" i="6"/>
  <c r="U74" i="6"/>
  <c r="G89" i="1"/>
  <c r="F92" i="3"/>
  <c r="Q75" i="6"/>
  <c r="Q74" i="6"/>
  <c r="U77" i="6"/>
  <c r="M84" i="6"/>
  <c r="D78" i="6"/>
  <c r="I74" i="6" s="1"/>
  <c r="L78" i="6"/>
  <c r="M77" i="6" s="1"/>
  <c r="M82" i="6"/>
  <c r="Q86" i="6"/>
  <c r="T78" i="6"/>
  <c r="Q77" i="6"/>
  <c r="D86" i="6"/>
  <c r="E84" i="6" s="1"/>
  <c r="I77" i="6"/>
  <c r="E77" i="6"/>
  <c r="P82" i="6"/>
  <c r="Q82" i="6" s="1"/>
  <c r="E75" i="6"/>
  <c r="E76" i="6"/>
  <c r="I84" i="6"/>
  <c r="E74" i="6"/>
  <c r="D82" i="6"/>
  <c r="E81" i="6" s="1"/>
  <c r="I75" i="6"/>
  <c r="H78" i="6"/>
  <c r="I82" i="6" s="1"/>
  <c r="M80" i="6"/>
  <c r="I76" i="6"/>
  <c r="M86" i="6"/>
  <c r="M75" i="6"/>
  <c r="M81" i="6"/>
  <c r="U80" i="6"/>
  <c r="U81" i="6"/>
  <c r="G83" i="1"/>
  <c r="Q81" i="6" l="1"/>
  <c r="M74" i="6"/>
  <c r="M76" i="6"/>
  <c r="I86" i="6"/>
  <c r="E86" i="6"/>
  <c r="Q80" i="6"/>
  <c r="E85" i="6"/>
  <c r="E82" i="6"/>
  <c r="E80" i="6"/>
  <c r="F26" i="1" l="1"/>
  <c r="G26" i="1"/>
  <c r="H26" i="1"/>
  <c r="I26" i="1"/>
  <c r="J26" i="1"/>
  <c r="K26" i="1"/>
  <c r="L26" i="1"/>
  <c r="M26" i="1"/>
  <c r="N26" i="1"/>
  <c r="O26" i="1"/>
  <c r="P26" i="1"/>
  <c r="Q26" i="1"/>
  <c r="R26" i="1"/>
  <c r="S26" i="1"/>
  <c r="T26" i="1"/>
  <c r="E26" i="1"/>
  <c r="I136" i="1"/>
  <c r="H136" i="1"/>
  <c r="G136" i="1"/>
  <c r="F136" i="1"/>
  <c r="E136" i="1"/>
  <c r="T134" i="1"/>
  <c r="S134" i="1"/>
  <c r="R134" i="1"/>
  <c r="Q134" i="1"/>
  <c r="P134" i="1"/>
  <c r="O134" i="1"/>
  <c r="N134" i="1"/>
  <c r="M134" i="1"/>
  <c r="L134" i="1"/>
  <c r="K134" i="1"/>
  <c r="J134" i="1"/>
  <c r="I134" i="1"/>
  <c r="H134" i="1"/>
  <c r="G134" i="1"/>
  <c r="F134" i="1"/>
  <c r="E134" i="1"/>
  <c r="T131" i="1"/>
  <c r="S131" i="1"/>
  <c r="R131" i="1"/>
  <c r="Q131" i="1"/>
  <c r="P131" i="1"/>
  <c r="O131" i="1"/>
  <c r="N131" i="1"/>
  <c r="M131" i="1"/>
  <c r="L131" i="1"/>
  <c r="K131" i="1"/>
  <c r="J131" i="1"/>
  <c r="I131" i="1"/>
  <c r="H131" i="1"/>
  <c r="G131" i="1"/>
  <c r="F131" i="1"/>
  <c r="E131" i="1"/>
  <c r="H122" i="1"/>
  <c r="G122" i="1"/>
  <c r="F122" i="1"/>
  <c r="E122" i="1"/>
  <c r="I121" i="1"/>
  <c r="H121" i="1"/>
  <c r="G121" i="1"/>
  <c r="F121" i="1"/>
  <c r="E121" i="1"/>
  <c r="T122" i="1"/>
  <c r="S122" i="1"/>
  <c r="R122" i="1"/>
  <c r="Q122" i="1"/>
  <c r="P122" i="1"/>
  <c r="O122" i="1"/>
  <c r="N122" i="1"/>
  <c r="M122" i="1"/>
  <c r="L122" i="1"/>
  <c r="K122" i="1"/>
  <c r="J122" i="1"/>
  <c r="I122" i="1"/>
  <c r="T136" i="1"/>
  <c r="S136" i="1"/>
  <c r="R136" i="1"/>
  <c r="Q136" i="1"/>
  <c r="P136" i="1"/>
  <c r="O136" i="1"/>
  <c r="N136" i="1"/>
  <c r="M136" i="1"/>
  <c r="L136" i="1"/>
  <c r="K136" i="1"/>
  <c r="J136" i="1"/>
  <c r="G118" i="1"/>
  <c r="H118" i="1" s="1"/>
  <c r="I118" i="1" s="1"/>
  <c r="J118" i="1" s="1"/>
  <c r="K118" i="1" s="1"/>
  <c r="L118" i="1" s="1"/>
  <c r="M118" i="1" s="1"/>
  <c r="N118" i="1" s="1"/>
  <c r="O118" i="1" s="1"/>
  <c r="P118" i="1" s="1"/>
  <c r="Q118" i="1" s="1"/>
  <c r="R118" i="1" s="1"/>
  <c r="S118" i="1" s="1"/>
  <c r="T118" i="1" s="1"/>
  <c r="G66" i="1"/>
  <c r="H66" i="1" s="1"/>
  <c r="I66" i="1" s="1"/>
  <c r="J66" i="1" s="1"/>
  <c r="K66" i="1" s="1"/>
  <c r="L66" i="1" s="1"/>
  <c r="M66" i="1" s="1"/>
  <c r="N66" i="1" s="1"/>
  <c r="O66" i="1" s="1"/>
  <c r="P66" i="1" s="1"/>
  <c r="Q66" i="1" s="1"/>
  <c r="R66" i="1" s="1"/>
  <c r="S66" i="1" s="1"/>
  <c r="T66" i="1" s="1"/>
  <c r="G23" i="1"/>
  <c r="H23" i="1" s="1"/>
  <c r="I23" i="1" s="1"/>
  <c r="J23" i="1" s="1"/>
  <c r="K23" i="1" s="1"/>
  <c r="L23" i="1" s="1"/>
  <c r="M23" i="1" s="1"/>
  <c r="N23" i="1" s="1"/>
  <c r="O23" i="1" s="1"/>
  <c r="P23" i="1" s="1"/>
  <c r="Q23" i="1" s="1"/>
  <c r="R23" i="1" s="1"/>
  <c r="S23" i="1" s="1"/>
  <c r="T23" i="1" s="1"/>
  <c r="E24" i="1"/>
  <c r="E27" i="1"/>
  <c r="D12" i="3" s="1"/>
  <c r="F27" i="1"/>
  <c r="G27" i="1"/>
  <c r="H27" i="1"/>
  <c r="I27" i="1"/>
  <c r="J27" i="1"/>
  <c r="K27" i="1"/>
  <c r="L27" i="1"/>
  <c r="M27" i="1"/>
  <c r="N27" i="1"/>
  <c r="O27" i="1"/>
  <c r="P27" i="1"/>
  <c r="Q27" i="1"/>
  <c r="R27" i="1"/>
  <c r="S27" i="1"/>
  <c r="T27" i="1"/>
  <c r="E28" i="1"/>
  <c r="D13" i="3" s="1"/>
  <c r="F28" i="1"/>
  <c r="G28" i="1"/>
  <c r="H28" i="1"/>
  <c r="I28" i="1"/>
  <c r="J28" i="1"/>
  <c r="K28" i="1"/>
  <c r="L28" i="1"/>
  <c r="M28" i="1"/>
  <c r="N28" i="1"/>
  <c r="O28" i="1"/>
  <c r="P28" i="1"/>
  <c r="Q28" i="1"/>
  <c r="R28" i="1"/>
  <c r="S28" i="1"/>
  <c r="T28" i="1"/>
  <c r="G33" i="1"/>
  <c r="H33" i="1" s="1"/>
  <c r="I33" i="1" s="1"/>
  <c r="J33" i="1" s="1"/>
  <c r="K33" i="1" s="1"/>
  <c r="L33" i="1" s="1"/>
  <c r="M33" i="1" s="1"/>
  <c r="N33" i="1" s="1"/>
  <c r="O33" i="1" s="1"/>
  <c r="P33" i="1" s="1"/>
  <c r="Q33" i="1" s="1"/>
  <c r="R33" i="1" s="1"/>
  <c r="S33" i="1" s="1"/>
  <c r="T33" i="1" s="1"/>
  <c r="G39" i="1"/>
  <c r="H39" i="1" s="1"/>
  <c r="I39" i="1" s="1"/>
  <c r="J39" i="1" s="1"/>
  <c r="K39" i="1" s="1"/>
  <c r="L39" i="1" s="1"/>
  <c r="M39" i="1" s="1"/>
  <c r="N39" i="1" s="1"/>
  <c r="O39" i="1" s="1"/>
  <c r="P39" i="1" s="1"/>
  <c r="Q39" i="1" s="1"/>
  <c r="R39" i="1" s="1"/>
  <c r="S39" i="1" s="1"/>
  <c r="T39" i="1" s="1"/>
  <c r="E25" i="1"/>
  <c r="F25" i="1"/>
  <c r="G25" i="1"/>
  <c r="H25" i="1"/>
  <c r="I25" i="1"/>
  <c r="J25" i="1"/>
  <c r="K25" i="1"/>
  <c r="L25" i="1"/>
  <c r="M25" i="1"/>
  <c r="N25" i="1"/>
  <c r="O25" i="1"/>
  <c r="P25" i="1"/>
  <c r="Q25" i="1"/>
  <c r="R25" i="1"/>
  <c r="S25" i="1"/>
  <c r="T25" i="1"/>
  <c r="G155" i="1"/>
  <c r="H155" i="1" s="1"/>
  <c r="I155" i="1" s="1"/>
  <c r="J155" i="1" s="1"/>
  <c r="K155" i="1" s="1"/>
  <c r="L155" i="1" s="1"/>
  <c r="M155" i="1" s="1"/>
  <c r="N155" i="1" s="1"/>
  <c r="O155" i="1" s="1"/>
  <c r="P155" i="1" s="1"/>
  <c r="Q155" i="1" s="1"/>
  <c r="R155" i="1" s="1"/>
  <c r="S155" i="1" s="1"/>
  <c r="T155" i="1" s="1"/>
  <c r="E157" i="1"/>
  <c r="F157" i="1"/>
  <c r="G157" i="1"/>
  <c r="H157" i="1"/>
  <c r="I157" i="1"/>
  <c r="J157" i="1"/>
  <c r="K157" i="1"/>
  <c r="L157" i="1"/>
  <c r="M157" i="1"/>
  <c r="N157" i="1"/>
  <c r="O157" i="1"/>
  <c r="P157" i="1"/>
  <c r="Q157" i="1"/>
  <c r="R157" i="1"/>
  <c r="S157" i="1"/>
  <c r="T157" i="1"/>
  <c r="E158" i="1"/>
  <c r="F158" i="1"/>
  <c r="G158" i="1"/>
  <c r="H158" i="1"/>
  <c r="I158" i="1"/>
  <c r="J158" i="1"/>
  <c r="K158" i="1"/>
  <c r="L158" i="1"/>
  <c r="M158" i="1"/>
  <c r="N158" i="1"/>
  <c r="O158" i="1"/>
  <c r="P158" i="1"/>
  <c r="Q158" i="1"/>
  <c r="R158" i="1"/>
  <c r="S158" i="1"/>
  <c r="T158" i="1"/>
  <c r="E160" i="1"/>
  <c r="F160" i="1"/>
  <c r="G160" i="1"/>
  <c r="H160" i="1"/>
  <c r="I160" i="1"/>
  <c r="J160" i="1"/>
  <c r="K160" i="1"/>
  <c r="L160" i="1"/>
  <c r="M160" i="1"/>
  <c r="N160" i="1"/>
  <c r="O160" i="1"/>
  <c r="P160" i="1"/>
  <c r="Q160" i="1"/>
  <c r="R160" i="1"/>
  <c r="S160" i="1"/>
  <c r="T160" i="1"/>
  <c r="E161" i="1"/>
  <c r="F161" i="1"/>
  <c r="G161" i="1"/>
  <c r="H161" i="1"/>
  <c r="I161" i="1"/>
  <c r="J161" i="1"/>
  <c r="K161" i="1"/>
  <c r="L161" i="1"/>
  <c r="M161" i="1"/>
  <c r="N161" i="1"/>
  <c r="O161" i="1"/>
  <c r="P161" i="1"/>
  <c r="Q161" i="1"/>
  <c r="R161" i="1"/>
  <c r="S161" i="1"/>
  <c r="T161" i="1"/>
  <c r="E163" i="1"/>
  <c r="F163" i="1"/>
  <c r="G163" i="1"/>
  <c r="H163" i="1"/>
  <c r="I163" i="1"/>
  <c r="J163" i="1"/>
  <c r="K163" i="1"/>
  <c r="L163" i="1"/>
  <c r="M163" i="1"/>
  <c r="N163" i="1"/>
  <c r="O163" i="1"/>
  <c r="P163" i="1"/>
  <c r="Q163" i="1"/>
  <c r="R163" i="1"/>
  <c r="S163" i="1"/>
  <c r="T163" i="1"/>
  <c r="E164" i="1"/>
  <c r="F164" i="1"/>
  <c r="G164" i="1"/>
  <c r="H164" i="1"/>
  <c r="I164" i="1"/>
  <c r="J164" i="1"/>
  <c r="K164" i="1"/>
  <c r="L164" i="1"/>
  <c r="M164" i="1"/>
  <c r="N164" i="1"/>
  <c r="O164" i="1"/>
  <c r="P164" i="1"/>
  <c r="Q164" i="1"/>
  <c r="R164" i="1"/>
  <c r="S164" i="1"/>
  <c r="T164" i="1"/>
  <c r="E166" i="1"/>
  <c r="F166" i="1"/>
  <c r="G166" i="1"/>
  <c r="H166" i="1"/>
  <c r="I166" i="1"/>
  <c r="J166" i="1"/>
  <c r="K166" i="1"/>
  <c r="L166" i="1"/>
  <c r="M166" i="1"/>
  <c r="N166" i="1"/>
  <c r="O166" i="1"/>
  <c r="P166" i="1"/>
  <c r="Q166" i="1"/>
  <c r="R166" i="1"/>
  <c r="S166" i="1"/>
  <c r="T166" i="1"/>
  <c r="E167" i="1"/>
  <c r="F167" i="1"/>
  <c r="G167" i="1"/>
  <c r="H167" i="1"/>
  <c r="I167" i="1"/>
  <c r="J167" i="1"/>
  <c r="K167" i="1"/>
  <c r="L167" i="1"/>
  <c r="M167" i="1"/>
  <c r="N167" i="1"/>
  <c r="O167" i="1"/>
  <c r="P167" i="1"/>
  <c r="Q167" i="1"/>
  <c r="R167" i="1"/>
  <c r="S167" i="1"/>
  <c r="T167" i="1"/>
  <c r="E169" i="1"/>
  <c r="F169" i="1"/>
  <c r="G169" i="1"/>
  <c r="H169" i="1"/>
  <c r="I169" i="1"/>
  <c r="J169" i="1"/>
  <c r="K169" i="1"/>
  <c r="L169" i="1"/>
  <c r="M169" i="1"/>
  <c r="N169" i="1"/>
  <c r="O169" i="1"/>
  <c r="P169" i="1"/>
  <c r="Q169" i="1"/>
  <c r="R169" i="1"/>
  <c r="S169" i="1"/>
  <c r="T169" i="1"/>
  <c r="E171" i="1"/>
  <c r="F171" i="1"/>
  <c r="G171" i="1"/>
  <c r="H171" i="1"/>
  <c r="I171" i="1"/>
  <c r="J171" i="1"/>
  <c r="K171" i="1"/>
  <c r="L171" i="1"/>
  <c r="M171" i="1"/>
  <c r="N171" i="1"/>
  <c r="O171" i="1"/>
  <c r="P171" i="1"/>
  <c r="Q171" i="1"/>
  <c r="R171" i="1"/>
  <c r="S171" i="1"/>
  <c r="T171" i="1"/>
  <c r="E172" i="1"/>
  <c r="F172" i="1"/>
  <c r="G172" i="1"/>
  <c r="H172" i="1"/>
  <c r="I172" i="1"/>
  <c r="J172" i="1"/>
  <c r="K172" i="1"/>
  <c r="L172" i="1"/>
  <c r="M172" i="1"/>
  <c r="N172" i="1"/>
  <c r="O172" i="1"/>
  <c r="P172" i="1"/>
  <c r="Q172" i="1"/>
  <c r="R172" i="1"/>
  <c r="S172" i="1"/>
  <c r="T172" i="1"/>
  <c r="G175" i="1"/>
  <c r="H175" i="1" s="1"/>
  <c r="E176" i="1"/>
  <c r="E177" i="1"/>
  <c r="F178" i="1"/>
  <c r="F180" i="1"/>
  <c r="G180" i="1" s="1"/>
  <c r="H180" i="1" s="1"/>
  <c r="I180" i="1" s="1"/>
  <c r="J180" i="1" s="1"/>
  <c r="K180" i="1" s="1"/>
  <c r="L180" i="1" s="1"/>
  <c r="M180" i="1" s="1"/>
  <c r="N180" i="1" s="1"/>
  <c r="O180" i="1" s="1"/>
  <c r="P180" i="1" s="1"/>
  <c r="Q180" i="1" s="1"/>
  <c r="R180" i="1" s="1"/>
  <c r="S180" i="1" s="1"/>
  <c r="T180" i="1" s="1"/>
  <c r="E184" i="1"/>
  <c r="F184" i="1"/>
  <c r="E172" i="3" s="1"/>
  <c r="E189" i="1"/>
  <c r="F189" i="1"/>
  <c r="G189" i="1"/>
  <c r="H189" i="1"/>
  <c r="I189" i="1"/>
  <c r="J189" i="1"/>
  <c r="K189" i="1"/>
  <c r="L189" i="1"/>
  <c r="M189" i="1"/>
  <c r="N189" i="1"/>
  <c r="O189" i="1"/>
  <c r="P189" i="1"/>
  <c r="Q189" i="1"/>
  <c r="R189" i="1"/>
  <c r="S189" i="1"/>
  <c r="T189" i="1"/>
  <c r="E190" i="1"/>
  <c r="F190" i="1"/>
  <c r="G190" i="1"/>
  <c r="H190" i="1"/>
  <c r="I190" i="1"/>
  <c r="J190" i="1"/>
  <c r="K190" i="1"/>
  <c r="L190" i="1"/>
  <c r="M190" i="1"/>
  <c r="N190" i="1"/>
  <c r="O190" i="1"/>
  <c r="P190" i="1"/>
  <c r="Q190" i="1"/>
  <c r="R190" i="1"/>
  <c r="S190" i="1"/>
  <c r="T190" i="1"/>
  <c r="E199" i="1"/>
  <c r="F199" i="1"/>
  <c r="G199" i="1"/>
  <c r="H199" i="1"/>
  <c r="I199" i="1"/>
  <c r="J199" i="1"/>
  <c r="K199" i="1"/>
  <c r="L199" i="1"/>
  <c r="M199" i="1"/>
  <c r="N199" i="1"/>
  <c r="O199" i="1"/>
  <c r="P199" i="1"/>
  <c r="Q199" i="1"/>
  <c r="R199" i="1"/>
  <c r="S199" i="1"/>
  <c r="T199" i="1"/>
  <c r="G206" i="1"/>
  <c r="H206" i="1" s="1"/>
  <c r="I206" i="1" s="1"/>
  <c r="J206" i="1" s="1"/>
  <c r="K206" i="1" s="1"/>
  <c r="L206" i="1" s="1"/>
  <c r="M206" i="1" s="1"/>
  <c r="N206" i="1" s="1"/>
  <c r="O206" i="1" s="1"/>
  <c r="P206" i="1" s="1"/>
  <c r="Q206" i="1" s="1"/>
  <c r="R206" i="1" s="1"/>
  <c r="S206" i="1" s="1"/>
  <c r="T206" i="1" s="1"/>
  <c r="D171" i="3"/>
  <c r="D172" i="3"/>
  <c r="F169" i="3"/>
  <c r="G169" i="3" s="1"/>
  <c r="H169" i="3" s="1"/>
  <c r="I169" i="3" s="1"/>
  <c r="J169" i="3" s="1"/>
  <c r="K169" i="3" s="1"/>
  <c r="L169" i="3" s="1"/>
  <c r="M169" i="3" s="1"/>
  <c r="N169" i="3" s="1"/>
  <c r="O169" i="3" s="1"/>
  <c r="P169" i="3" s="1"/>
  <c r="Q169" i="3" s="1"/>
  <c r="R169" i="3" s="1"/>
  <c r="S169" i="3" s="1"/>
  <c r="M121" i="1" l="1"/>
  <c r="N121" i="1"/>
  <c r="P121" i="1"/>
  <c r="G184" i="1"/>
  <c r="O121" i="1"/>
  <c r="Q121" i="1"/>
  <c r="J121" i="1"/>
  <c r="R121" i="1"/>
  <c r="K121" i="1"/>
  <c r="S121" i="1"/>
  <c r="L121" i="1"/>
  <c r="T121" i="1"/>
  <c r="F176" i="1"/>
  <c r="L24" i="1"/>
  <c r="E30" i="1"/>
  <c r="F24" i="1"/>
  <c r="N24" i="1"/>
  <c r="I24" i="1"/>
  <c r="R24" i="1"/>
  <c r="J24" i="1"/>
  <c r="K24" i="1"/>
  <c r="Q24" i="1"/>
  <c r="M24" i="1"/>
  <c r="P24" i="1"/>
  <c r="H24" i="1"/>
  <c r="O24" i="1"/>
  <c r="G24" i="1"/>
  <c r="H184" i="1"/>
  <c r="I175" i="1"/>
  <c r="T24" i="1"/>
  <c r="G178" i="1"/>
  <c r="F170" i="3" s="1"/>
  <c r="S24" i="1"/>
  <c r="D170" i="3"/>
  <c r="E171" i="3"/>
  <c r="F171" i="3"/>
  <c r="E170" i="3"/>
  <c r="I30" i="1" l="1"/>
  <c r="D7" i="3"/>
  <c r="D14" i="3" s="1"/>
  <c r="R5" i="6"/>
  <c r="K30" i="1"/>
  <c r="M30" i="1"/>
  <c r="L30" i="1"/>
  <c r="H30" i="1"/>
  <c r="G30" i="1"/>
  <c r="Q30" i="1"/>
  <c r="J30" i="1"/>
  <c r="P30" i="1"/>
  <c r="R30" i="1"/>
  <c r="O30" i="1"/>
  <c r="F30" i="1"/>
  <c r="N30" i="1"/>
  <c r="S30" i="1"/>
  <c r="T30" i="1"/>
  <c r="G176" i="1"/>
  <c r="H178" i="1"/>
  <c r="I184" i="1"/>
  <c r="J175" i="1"/>
  <c r="G171" i="3"/>
  <c r="H171" i="3"/>
  <c r="I171" i="3"/>
  <c r="R10" i="6" l="1"/>
  <c r="R20" i="6"/>
  <c r="R17" i="6"/>
  <c r="R9" i="6"/>
  <c r="R19" i="6"/>
  <c r="R7" i="6"/>
  <c r="R14" i="6"/>
  <c r="R8" i="6"/>
  <c r="R6" i="6"/>
  <c r="R12" i="6"/>
  <c r="R15" i="6"/>
  <c r="R13" i="6"/>
  <c r="R18" i="6"/>
  <c r="R11" i="6"/>
  <c r="R16" i="6"/>
  <c r="K175" i="1"/>
  <c r="J184" i="1"/>
  <c r="I178" i="1"/>
  <c r="H176" i="1"/>
  <c r="G170" i="3"/>
  <c r="J171" i="3"/>
  <c r="I176" i="1" l="1"/>
  <c r="J178" i="1"/>
  <c r="H170" i="3"/>
  <c r="L175" i="1"/>
  <c r="K184" i="1"/>
  <c r="K171" i="3"/>
  <c r="L184" i="1" l="1"/>
  <c r="M175" i="1"/>
  <c r="K178" i="1"/>
  <c r="J176" i="1"/>
  <c r="I170" i="3"/>
  <c r="L171" i="3"/>
  <c r="M184" i="1" l="1"/>
  <c r="N175" i="1"/>
  <c r="K176" i="1"/>
  <c r="L178" i="1"/>
  <c r="J170" i="3"/>
  <c r="M171" i="3"/>
  <c r="L176" i="1" l="1"/>
  <c r="M178" i="1"/>
  <c r="K170" i="3"/>
  <c r="N184" i="1"/>
  <c r="O175" i="1"/>
  <c r="N171" i="3"/>
  <c r="O184" i="1" l="1"/>
  <c r="P175" i="1"/>
  <c r="M176" i="1"/>
  <c r="N178" i="1"/>
  <c r="L170" i="3"/>
  <c r="O171" i="3"/>
  <c r="N176" i="1" l="1"/>
  <c r="O178" i="1"/>
  <c r="M170" i="3"/>
  <c r="Q175" i="1"/>
  <c r="P184" i="1"/>
  <c r="P171" i="3"/>
  <c r="Q184" i="1" l="1"/>
  <c r="R175" i="1"/>
  <c r="O176" i="1"/>
  <c r="P178" i="1"/>
  <c r="N170" i="3"/>
  <c r="Q171" i="3"/>
  <c r="Q178" i="1" l="1"/>
  <c r="P176" i="1"/>
  <c r="O170" i="3"/>
  <c r="S175" i="1"/>
  <c r="R184" i="1"/>
  <c r="R171" i="3"/>
  <c r="S171" i="3"/>
  <c r="T175" i="1" l="1"/>
  <c r="T184" i="1" s="1"/>
  <c r="S184" i="1"/>
  <c r="Q176" i="1"/>
  <c r="R178" i="1"/>
  <c r="P170" i="3"/>
  <c r="E159" i="3"/>
  <c r="D159" i="3"/>
  <c r="D158" i="3"/>
  <c r="E158" i="3" s="1"/>
  <c r="F158" i="3" s="1"/>
  <c r="G158" i="3" s="1"/>
  <c r="H158" i="3" s="1"/>
  <c r="I158" i="3" s="1"/>
  <c r="J158" i="3" s="1"/>
  <c r="K158" i="3" s="1"/>
  <c r="L158" i="3" s="1"/>
  <c r="M158" i="3" s="1"/>
  <c r="N158" i="3" s="1"/>
  <c r="O158" i="3" s="1"/>
  <c r="P158" i="3" s="1"/>
  <c r="Q158" i="3" s="1"/>
  <c r="R158" i="3" s="1"/>
  <c r="S158" i="3" s="1"/>
  <c r="S178" i="1" l="1"/>
  <c r="R176" i="1"/>
  <c r="Q170" i="3"/>
  <c r="S176" i="1" l="1"/>
  <c r="T178" i="1"/>
  <c r="R170" i="3"/>
  <c r="A7" i="10"/>
  <c r="E1" i="10"/>
  <c r="F1" i="10" s="1"/>
  <c r="G1" i="10" s="1"/>
  <c r="H1" i="10" s="1"/>
  <c r="I1" i="10" s="1"/>
  <c r="J1" i="10" s="1"/>
  <c r="K1" i="10" s="1"/>
  <c r="L1" i="10" s="1"/>
  <c r="M1" i="10" s="1"/>
  <c r="N1" i="10" s="1"/>
  <c r="O1" i="10" s="1"/>
  <c r="P1" i="10" s="1"/>
  <c r="Q1" i="10" s="1"/>
  <c r="R1" i="10" s="1"/>
  <c r="E85" i="3"/>
  <c r="F85" i="3"/>
  <c r="G85" i="3"/>
  <c r="H85" i="3"/>
  <c r="I85" i="3"/>
  <c r="J85" i="3"/>
  <c r="K85" i="3"/>
  <c r="L85" i="3"/>
  <c r="M85" i="3"/>
  <c r="N85" i="3"/>
  <c r="O85" i="3"/>
  <c r="P85" i="3"/>
  <c r="Q85" i="3"/>
  <c r="R85" i="3"/>
  <c r="S85" i="3"/>
  <c r="E86" i="3"/>
  <c r="F86" i="3"/>
  <c r="G86" i="3"/>
  <c r="H86" i="3"/>
  <c r="I86" i="3"/>
  <c r="J86" i="3"/>
  <c r="K86" i="3"/>
  <c r="L86" i="3"/>
  <c r="M86" i="3"/>
  <c r="N86" i="3"/>
  <c r="O86" i="3"/>
  <c r="P86" i="3"/>
  <c r="Q86" i="3"/>
  <c r="R86" i="3"/>
  <c r="S86" i="3"/>
  <c r="D86" i="3"/>
  <c r="D85" i="3"/>
  <c r="F84" i="3"/>
  <c r="G84" i="3" s="1"/>
  <c r="H84" i="3" s="1"/>
  <c r="I84" i="3" s="1"/>
  <c r="J84" i="3" s="1"/>
  <c r="K84" i="3" s="1"/>
  <c r="L84" i="3" s="1"/>
  <c r="M84" i="3" s="1"/>
  <c r="N84" i="3" s="1"/>
  <c r="O84" i="3" s="1"/>
  <c r="P84" i="3" s="1"/>
  <c r="Q84" i="3" s="1"/>
  <c r="R84" i="3" s="1"/>
  <c r="S84" i="3" s="1"/>
  <c r="U118" i="3"/>
  <c r="U119" i="3"/>
  <c r="U117" i="3"/>
  <c r="W118" i="3"/>
  <c r="W119" i="3"/>
  <c r="W117" i="3"/>
  <c r="Y118" i="3"/>
  <c r="Y119" i="3"/>
  <c r="Y117" i="3"/>
  <c r="AA118" i="3"/>
  <c r="AA119" i="3"/>
  <c r="AA117" i="3"/>
  <c r="AC118" i="3"/>
  <c r="AC119" i="3"/>
  <c r="AC117" i="3"/>
  <c r="AE118" i="3"/>
  <c r="AE119" i="3"/>
  <c r="AE117" i="3"/>
  <c r="AG118" i="3"/>
  <c r="AG119" i="3"/>
  <c r="AG117" i="3"/>
  <c r="AI118" i="3"/>
  <c r="AI119" i="3"/>
  <c r="AI117" i="3"/>
  <c r="AH116" i="3"/>
  <c r="AF116" i="3"/>
  <c r="AD116" i="3"/>
  <c r="AB116" i="3"/>
  <c r="Z116" i="3"/>
  <c r="X116" i="3"/>
  <c r="V116" i="3"/>
  <c r="T116" i="3"/>
  <c r="S118" i="3"/>
  <c r="S119" i="3"/>
  <c r="Q118" i="3"/>
  <c r="Q119" i="3"/>
  <c r="Q117" i="3"/>
  <c r="S117" i="3"/>
  <c r="R116" i="3"/>
  <c r="O118" i="3"/>
  <c r="O119" i="3"/>
  <c r="O117" i="3"/>
  <c r="M118" i="3"/>
  <c r="M119" i="3"/>
  <c r="M117" i="3"/>
  <c r="K118" i="3"/>
  <c r="K119" i="3"/>
  <c r="K117" i="3"/>
  <c r="P116" i="3"/>
  <c r="N116" i="3"/>
  <c r="L116" i="3"/>
  <c r="J116" i="3"/>
  <c r="I118" i="3"/>
  <c r="I119" i="3"/>
  <c r="I117" i="3"/>
  <c r="J115" i="3"/>
  <c r="H116" i="3"/>
  <c r="G118" i="3"/>
  <c r="G119" i="3"/>
  <c r="G117" i="3"/>
  <c r="E118" i="3"/>
  <c r="E119" i="3"/>
  <c r="E117" i="3"/>
  <c r="T176" i="1" l="1"/>
  <c r="S170" i="3"/>
  <c r="E51" i="3"/>
  <c r="F51" i="3"/>
  <c r="G51" i="3"/>
  <c r="H51" i="3"/>
  <c r="I51" i="3"/>
  <c r="J51" i="3"/>
  <c r="K51" i="3"/>
  <c r="L51" i="3"/>
  <c r="M51" i="3"/>
  <c r="N51" i="3"/>
  <c r="O51" i="3"/>
  <c r="P51" i="3"/>
  <c r="Q51" i="3"/>
  <c r="R51" i="3"/>
  <c r="S51" i="3"/>
  <c r="T51" i="3"/>
  <c r="D51" i="3"/>
  <c r="F89" i="3" l="1"/>
  <c r="G89" i="3" s="1"/>
  <c r="H89" i="3" s="1"/>
  <c r="I89" i="3" s="1"/>
  <c r="J89" i="3" s="1"/>
  <c r="K89" i="3" s="1"/>
  <c r="L89" i="3" s="1"/>
  <c r="M89" i="3" s="1"/>
  <c r="N89" i="3" s="1"/>
  <c r="O89" i="3" s="1"/>
  <c r="P89" i="3" s="1"/>
  <c r="Q89" i="3" s="1"/>
  <c r="R89" i="3" s="1"/>
  <c r="S89" i="3" s="1"/>
  <c r="F57" i="3"/>
  <c r="G57" i="3" s="1"/>
  <c r="H57" i="3" s="1"/>
  <c r="I57" i="3" s="1"/>
  <c r="J57" i="3" s="1"/>
  <c r="K57" i="3" s="1"/>
  <c r="L57" i="3" s="1"/>
  <c r="M57" i="3" s="1"/>
  <c r="N57" i="3" s="1"/>
  <c r="O57" i="3" s="1"/>
  <c r="P57" i="3" s="1"/>
  <c r="Q57" i="3" s="1"/>
  <c r="R57" i="3" s="1"/>
  <c r="S57" i="3" s="1"/>
  <c r="E187" i="3"/>
  <c r="F187" i="3"/>
  <c r="G187" i="3"/>
  <c r="H187" i="3"/>
  <c r="I187" i="3"/>
  <c r="J187" i="3"/>
  <c r="K187" i="3"/>
  <c r="L187" i="3"/>
  <c r="M187" i="3"/>
  <c r="N187" i="3"/>
  <c r="O187" i="3"/>
  <c r="P187" i="3"/>
  <c r="Q187" i="3"/>
  <c r="R187" i="3"/>
  <c r="S187" i="3"/>
  <c r="E188" i="3"/>
  <c r="F188" i="3"/>
  <c r="G188" i="3"/>
  <c r="H188" i="3"/>
  <c r="I188" i="3"/>
  <c r="J188" i="3"/>
  <c r="K188" i="3"/>
  <c r="L188" i="3"/>
  <c r="M188" i="3"/>
  <c r="N188" i="3"/>
  <c r="O188" i="3"/>
  <c r="P188" i="3"/>
  <c r="Q188" i="3"/>
  <c r="R188" i="3"/>
  <c r="S188" i="3"/>
  <c r="E189" i="3"/>
  <c r="F189" i="3"/>
  <c r="G189" i="3"/>
  <c r="H189" i="3"/>
  <c r="I189" i="3"/>
  <c r="J189" i="3"/>
  <c r="K189" i="3"/>
  <c r="L189" i="3"/>
  <c r="M189" i="3"/>
  <c r="N189" i="3"/>
  <c r="O189" i="3"/>
  <c r="P189" i="3"/>
  <c r="Q189" i="3"/>
  <c r="R189" i="3"/>
  <c r="S189" i="3"/>
  <c r="E193" i="3"/>
  <c r="F193" i="3"/>
  <c r="G193" i="3"/>
  <c r="H193" i="3"/>
  <c r="I193" i="3"/>
  <c r="J193" i="3"/>
  <c r="K193" i="3"/>
  <c r="L193" i="3"/>
  <c r="M193" i="3"/>
  <c r="N193" i="3"/>
  <c r="O193" i="3"/>
  <c r="P193" i="3"/>
  <c r="Q193" i="3"/>
  <c r="R193" i="3"/>
  <c r="S193" i="3"/>
  <c r="E194" i="3"/>
  <c r="F194" i="3"/>
  <c r="G194" i="3"/>
  <c r="H194" i="3"/>
  <c r="I194" i="3"/>
  <c r="J194" i="3"/>
  <c r="K194" i="3"/>
  <c r="L194" i="3"/>
  <c r="M194" i="3"/>
  <c r="N194" i="3"/>
  <c r="O194" i="3"/>
  <c r="P194" i="3"/>
  <c r="Q194" i="3"/>
  <c r="R194" i="3"/>
  <c r="S194" i="3"/>
  <c r="E195" i="3"/>
  <c r="F195" i="3"/>
  <c r="G195" i="3"/>
  <c r="H195" i="3"/>
  <c r="I195" i="3"/>
  <c r="J195" i="3"/>
  <c r="K195" i="3"/>
  <c r="L195" i="3"/>
  <c r="M195" i="3"/>
  <c r="N195" i="3"/>
  <c r="O195" i="3"/>
  <c r="P195" i="3"/>
  <c r="Q195" i="3"/>
  <c r="R195" i="3"/>
  <c r="S195" i="3"/>
  <c r="D195" i="3"/>
  <c r="D194" i="3"/>
  <c r="D193" i="3"/>
  <c r="D189" i="3"/>
  <c r="D188" i="3"/>
  <c r="D187" i="3"/>
  <c r="F192" i="3"/>
  <c r="G192" i="3" s="1"/>
  <c r="H192" i="3" s="1"/>
  <c r="I192" i="3" s="1"/>
  <c r="J192" i="3" s="1"/>
  <c r="K192" i="3" s="1"/>
  <c r="L192" i="3" s="1"/>
  <c r="M192" i="3" s="1"/>
  <c r="N192" i="3" s="1"/>
  <c r="O192" i="3" s="1"/>
  <c r="P192" i="3" s="1"/>
  <c r="Q192" i="3" s="1"/>
  <c r="R192" i="3" s="1"/>
  <c r="S192" i="3" s="1"/>
  <c r="F186" i="3"/>
  <c r="G186" i="3" s="1"/>
  <c r="H186" i="3" s="1"/>
  <c r="I186" i="3" s="1"/>
  <c r="J186" i="3" s="1"/>
  <c r="K186" i="3" s="1"/>
  <c r="L186" i="3" s="1"/>
  <c r="M186" i="3" s="1"/>
  <c r="N186" i="3" s="1"/>
  <c r="O186" i="3" s="1"/>
  <c r="P186" i="3" s="1"/>
  <c r="Q186" i="3" s="1"/>
  <c r="R186" i="3" s="1"/>
  <c r="S186" i="3" s="1"/>
  <c r="C7" i="3"/>
  <c r="F157" i="3" l="1"/>
  <c r="G157" i="3" s="1"/>
  <c r="H157" i="3" s="1"/>
  <c r="I157" i="3" s="1"/>
  <c r="J157" i="3" s="1"/>
  <c r="K157" i="3" s="1"/>
  <c r="L157" i="3" s="1"/>
  <c r="M157" i="3" s="1"/>
  <c r="N157" i="3" s="1"/>
  <c r="O157" i="3" s="1"/>
  <c r="P157" i="3" s="1"/>
  <c r="Q157" i="3" s="1"/>
  <c r="R157" i="3" s="1"/>
  <c r="S157" i="3" s="1"/>
  <c r="E129" i="3"/>
  <c r="F129" i="3"/>
  <c r="G129" i="3"/>
  <c r="H129" i="3"/>
  <c r="I129" i="3"/>
  <c r="J129" i="3"/>
  <c r="K129" i="3"/>
  <c r="L129" i="3"/>
  <c r="M129" i="3"/>
  <c r="N129" i="3"/>
  <c r="O129" i="3"/>
  <c r="P129" i="3"/>
  <c r="Q129" i="3"/>
  <c r="R129" i="3"/>
  <c r="S129" i="3"/>
  <c r="E130" i="3"/>
  <c r="F130" i="3"/>
  <c r="G130" i="3"/>
  <c r="H130" i="3"/>
  <c r="I130" i="3"/>
  <c r="J130" i="3"/>
  <c r="K130" i="3"/>
  <c r="L130" i="3"/>
  <c r="M130" i="3"/>
  <c r="N130" i="3"/>
  <c r="O130" i="3"/>
  <c r="P130" i="3"/>
  <c r="Q130" i="3"/>
  <c r="R130" i="3"/>
  <c r="S130" i="3"/>
  <c r="E131" i="3"/>
  <c r="F131" i="3"/>
  <c r="G131" i="3"/>
  <c r="H131" i="3"/>
  <c r="I131" i="3"/>
  <c r="J131" i="3"/>
  <c r="K131" i="3"/>
  <c r="L131" i="3"/>
  <c r="M131" i="3"/>
  <c r="N131" i="3"/>
  <c r="O131" i="3"/>
  <c r="P131" i="3"/>
  <c r="Q131" i="3"/>
  <c r="R131" i="3"/>
  <c r="S131" i="3"/>
  <c r="E132" i="3"/>
  <c r="F132" i="3"/>
  <c r="G132" i="3"/>
  <c r="H132" i="3"/>
  <c r="I132" i="3"/>
  <c r="J132" i="3"/>
  <c r="K132" i="3"/>
  <c r="L132" i="3"/>
  <c r="M132" i="3"/>
  <c r="N132" i="3"/>
  <c r="O132" i="3"/>
  <c r="P132" i="3"/>
  <c r="Q132" i="3"/>
  <c r="R132" i="3"/>
  <c r="S132" i="3"/>
  <c r="D130" i="3"/>
  <c r="D131" i="3"/>
  <c r="D132" i="3"/>
  <c r="D129" i="3"/>
  <c r="E124" i="3"/>
  <c r="F124" i="3"/>
  <c r="G124" i="3"/>
  <c r="H124" i="3"/>
  <c r="I124" i="3"/>
  <c r="J124" i="3"/>
  <c r="K124" i="3"/>
  <c r="L124" i="3"/>
  <c r="M124" i="3"/>
  <c r="N124" i="3"/>
  <c r="O124" i="3"/>
  <c r="P124" i="3"/>
  <c r="Q124" i="3"/>
  <c r="R124" i="3"/>
  <c r="S124" i="3"/>
  <c r="E125" i="3"/>
  <c r="F125" i="3"/>
  <c r="G125" i="3"/>
  <c r="H125" i="3"/>
  <c r="I125" i="3"/>
  <c r="J125" i="3"/>
  <c r="K125" i="3"/>
  <c r="L125" i="3"/>
  <c r="M125" i="3"/>
  <c r="N125" i="3"/>
  <c r="O125" i="3"/>
  <c r="P125" i="3"/>
  <c r="Q125" i="3"/>
  <c r="R125" i="3"/>
  <c r="S125" i="3"/>
  <c r="E126" i="3"/>
  <c r="F126" i="3"/>
  <c r="G126" i="3"/>
  <c r="H126" i="3"/>
  <c r="I126" i="3"/>
  <c r="J126" i="3"/>
  <c r="K126" i="3"/>
  <c r="L126" i="3"/>
  <c r="M126" i="3"/>
  <c r="N126" i="3"/>
  <c r="O126" i="3"/>
  <c r="P126" i="3"/>
  <c r="Q126" i="3"/>
  <c r="R126" i="3"/>
  <c r="S126" i="3"/>
  <c r="E127" i="3"/>
  <c r="F127" i="3"/>
  <c r="G127" i="3"/>
  <c r="H127" i="3"/>
  <c r="I127" i="3"/>
  <c r="J127" i="3"/>
  <c r="K127" i="3"/>
  <c r="L127" i="3"/>
  <c r="M127" i="3"/>
  <c r="N127" i="3"/>
  <c r="O127" i="3"/>
  <c r="P127" i="3"/>
  <c r="Q127" i="3"/>
  <c r="R127" i="3"/>
  <c r="S127" i="3"/>
  <c r="D125" i="3"/>
  <c r="D126" i="3"/>
  <c r="D127" i="3"/>
  <c r="D124" i="3"/>
  <c r="F123" i="3"/>
  <c r="G123" i="3" s="1"/>
  <c r="H123" i="3" s="1"/>
  <c r="I123" i="3" s="1"/>
  <c r="J123" i="3" s="1"/>
  <c r="K123" i="3" s="1"/>
  <c r="L123" i="3" s="1"/>
  <c r="M123" i="3" s="1"/>
  <c r="N123" i="3" s="1"/>
  <c r="O123" i="3" s="1"/>
  <c r="P123" i="3" s="1"/>
  <c r="Q123" i="3" s="1"/>
  <c r="R123" i="3" s="1"/>
  <c r="S123" i="3" s="1"/>
  <c r="F116" i="3"/>
  <c r="D116" i="3"/>
  <c r="L115" i="3"/>
  <c r="N115" i="3" s="1"/>
  <c r="P115" i="3" s="1"/>
  <c r="R115" i="3" s="1"/>
  <c r="X115" i="3" s="1"/>
  <c r="Z115" i="3" s="1"/>
  <c r="AB115" i="3" s="1"/>
  <c r="AD115" i="3" s="1"/>
  <c r="AF115" i="3" s="1"/>
  <c r="AH115" i="3" s="1"/>
  <c r="G147" i="3"/>
  <c r="H147" i="3" s="1"/>
  <c r="I147" i="3" s="1"/>
  <c r="J147" i="3" s="1"/>
  <c r="K147" i="3" s="1"/>
  <c r="L147" i="3" s="1"/>
  <c r="M147" i="3" s="1"/>
  <c r="N147" i="3" s="1"/>
  <c r="O147" i="3" s="1"/>
  <c r="P147" i="3" s="1"/>
  <c r="Q147" i="3" s="1"/>
  <c r="R147" i="3" s="1"/>
  <c r="S147" i="3" s="1"/>
  <c r="T147" i="3" s="1"/>
  <c r="F142" i="3"/>
  <c r="G142" i="3"/>
  <c r="H142" i="3"/>
  <c r="I142" i="3"/>
  <c r="J142" i="3"/>
  <c r="K142" i="3"/>
  <c r="L142" i="3"/>
  <c r="M142" i="3"/>
  <c r="N142" i="3"/>
  <c r="O142" i="3"/>
  <c r="P142" i="3"/>
  <c r="Q142" i="3"/>
  <c r="R142" i="3"/>
  <c r="S142" i="3"/>
  <c r="T142" i="3"/>
  <c r="F143" i="3"/>
  <c r="G143" i="3"/>
  <c r="H143" i="3"/>
  <c r="I143" i="3"/>
  <c r="J143" i="3"/>
  <c r="K143" i="3"/>
  <c r="L143" i="3"/>
  <c r="M143" i="3"/>
  <c r="N143" i="3"/>
  <c r="O143" i="3"/>
  <c r="P143" i="3"/>
  <c r="Q143" i="3"/>
  <c r="R143" i="3"/>
  <c r="S143" i="3"/>
  <c r="T143" i="3"/>
  <c r="F144" i="3"/>
  <c r="G144" i="3"/>
  <c r="H144" i="3"/>
  <c r="I144" i="3"/>
  <c r="J144" i="3"/>
  <c r="K144" i="3"/>
  <c r="L144" i="3"/>
  <c r="M144" i="3"/>
  <c r="N144" i="3"/>
  <c r="O144" i="3"/>
  <c r="P144" i="3"/>
  <c r="Q144" i="3"/>
  <c r="R144" i="3"/>
  <c r="S144" i="3"/>
  <c r="T144" i="3"/>
  <c r="F145" i="3"/>
  <c r="G145" i="3"/>
  <c r="H145" i="3"/>
  <c r="I145" i="3"/>
  <c r="J145" i="3"/>
  <c r="K145" i="3"/>
  <c r="L145" i="3"/>
  <c r="M145" i="3"/>
  <c r="N145" i="3"/>
  <c r="O145" i="3"/>
  <c r="P145" i="3"/>
  <c r="Q145" i="3"/>
  <c r="R145" i="3"/>
  <c r="S145" i="3"/>
  <c r="T145" i="3"/>
  <c r="E145" i="3"/>
  <c r="E144" i="3"/>
  <c r="E143" i="3"/>
  <c r="E142" i="3"/>
  <c r="G141" i="3"/>
  <c r="H141" i="3" s="1"/>
  <c r="I141" i="3" s="1"/>
  <c r="J141" i="3" s="1"/>
  <c r="K141" i="3" s="1"/>
  <c r="L141" i="3" s="1"/>
  <c r="M141" i="3" s="1"/>
  <c r="N141" i="3" s="1"/>
  <c r="O141" i="3" s="1"/>
  <c r="P141" i="3" s="1"/>
  <c r="Q141" i="3" s="1"/>
  <c r="R141" i="3" s="1"/>
  <c r="S141" i="3" s="1"/>
  <c r="T141" i="3" s="1"/>
  <c r="F107" i="3"/>
  <c r="G107" i="3" s="1"/>
  <c r="H107" i="3" s="1"/>
  <c r="I107" i="3" s="1"/>
  <c r="J107" i="3" s="1"/>
  <c r="K107" i="3" s="1"/>
  <c r="L107" i="3" s="1"/>
  <c r="M107" i="3" s="1"/>
  <c r="N107" i="3" s="1"/>
  <c r="O107" i="3" s="1"/>
  <c r="P107" i="3" s="1"/>
  <c r="Q107" i="3" s="1"/>
  <c r="R107" i="3" s="1"/>
  <c r="S107" i="3" s="1"/>
  <c r="E109" i="3"/>
  <c r="F109" i="3"/>
  <c r="G109" i="3"/>
  <c r="H109" i="3"/>
  <c r="I109" i="3"/>
  <c r="J109" i="3"/>
  <c r="K109" i="3"/>
  <c r="L109" i="3"/>
  <c r="M109" i="3"/>
  <c r="N109" i="3"/>
  <c r="O109" i="3"/>
  <c r="P109" i="3"/>
  <c r="Q109" i="3"/>
  <c r="R109" i="3"/>
  <c r="S109" i="3"/>
  <c r="D109" i="3"/>
  <c r="E103" i="3"/>
  <c r="F103" i="3"/>
  <c r="G103" i="3"/>
  <c r="H103" i="3"/>
  <c r="I103" i="3"/>
  <c r="J103" i="3"/>
  <c r="K103" i="3"/>
  <c r="L103" i="3"/>
  <c r="M103" i="3"/>
  <c r="N103" i="3"/>
  <c r="O103" i="3"/>
  <c r="P103" i="3"/>
  <c r="Q103" i="3"/>
  <c r="R103" i="3"/>
  <c r="S103" i="3"/>
  <c r="D103" i="3"/>
  <c r="F102" i="3"/>
  <c r="G102" i="3" s="1"/>
  <c r="H102" i="3" s="1"/>
  <c r="I102" i="3" s="1"/>
  <c r="J102" i="3" s="1"/>
  <c r="K102" i="3" s="1"/>
  <c r="L102" i="3" s="1"/>
  <c r="M102" i="3" s="1"/>
  <c r="N102" i="3" s="1"/>
  <c r="O102" i="3" s="1"/>
  <c r="P102" i="3" s="1"/>
  <c r="Q102" i="3" s="1"/>
  <c r="R102" i="3" s="1"/>
  <c r="S102" i="3" s="1"/>
  <c r="E77" i="3"/>
  <c r="F77" i="3"/>
  <c r="G77" i="3"/>
  <c r="H77" i="3"/>
  <c r="I77" i="3"/>
  <c r="J77" i="3"/>
  <c r="K77" i="3"/>
  <c r="L77" i="3"/>
  <c r="M77" i="3"/>
  <c r="N77" i="3"/>
  <c r="O77" i="3"/>
  <c r="P77" i="3"/>
  <c r="Q77" i="3"/>
  <c r="R77" i="3"/>
  <c r="S77" i="3"/>
  <c r="D77" i="3"/>
  <c r="O2" i="3"/>
  <c r="F6" i="3"/>
  <c r="G6" i="3" s="1"/>
  <c r="H6" i="3" s="1"/>
  <c r="I6" i="3" s="1"/>
  <c r="J6" i="3" s="1"/>
  <c r="K6" i="3" s="1"/>
  <c r="L6" i="3" s="1"/>
  <c r="M6" i="3" s="1"/>
  <c r="N6" i="3" s="1"/>
  <c r="O6" i="3" s="1"/>
  <c r="P6" i="3" s="1"/>
  <c r="Q6" i="3" s="1"/>
  <c r="R6" i="3" s="1"/>
  <c r="S6" i="3" s="1"/>
  <c r="N105" i="3" l="1"/>
  <c r="F105" i="3"/>
  <c r="M105" i="3"/>
  <c r="E105" i="3"/>
  <c r="L105" i="3"/>
  <c r="R105" i="3"/>
  <c r="J105" i="3"/>
  <c r="Q105" i="3"/>
  <c r="I105" i="3"/>
  <c r="D105" i="3"/>
  <c r="P105" i="3"/>
  <c r="H105" i="3"/>
  <c r="S105" i="3"/>
  <c r="O105" i="3"/>
  <c r="K105" i="3"/>
  <c r="G105" i="3"/>
  <c r="D59" i="3"/>
  <c r="C90" i="3"/>
  <c r="C58" i="3"/>
  <c r="D104" i="3"/>
  <c r="E104" i="3" l="1"/>
  <c r="D70" i="3"/>
  <c r="D44" i="3"/>
  <c r="E74" i="3"/>
  <c r="F74" i="3"/>
  <c r="G74" i="3"/>
  <c r="H74" i="3"/>
  <c r="I74" i="3"/>
  <c r="J74" i="3"/>
  <c r="K74" i="3"/>
  <c r="L74" i="3"/>
  <c r="M74" i="3"/>
  <c r="N74" i="3"/>
  <c r="O74" i="3"/>
  <c r="P74" i="3"/>
  <c r="Q74" i="3"/>
  <c r="R74" i="3"/>
  <c r="S74" i="3"/>
  <c r="E75" i="3"/>
  <c r="F75" i="3"/>
  <c r="G75" i="3"/>
  <c r="H75" i="3"/>
  <c r="I75" i="3"/>
  <c r="J75" i="3"/>
  <c r="K75" i="3"/>
  <c r="L75" i="3"/>
  <c r="M75" i="3"/>
  <c r="N75" i="3"/>
  <c r="O75" i="3"/>
  <c r="P75" i="3"/>
  <c r="Q75" i="3"/>
  <c r="R75" i="3"/>
  <c r="S75" i="3"/>
  <c r="E76" i="3"/>
  <c r="F76" i="3"/>
  <c r="G76" i="3"/>
  <c r="H76" i="3"/>
  <c r="I76" i="3"/>
  <c r="J76" i="3"/>
  <c r="K76" i="3"/>
  <c r="L76" i="3"/>
  <c r="M76" i="3"/>
  <c r="N76" i="3"/>
  <c r="O76" i="3"/>
  <c r="P76" i="3"/>
  <c r="Q76" i="3"/>
  <c r="R76" i="3"/>
  <c r="S76" i="3"/>
  <c r="D76" i="3"/>
  <c r="D75" i="3"/>
  <c r="D74" i="3"/>
  <c r="E48" i="3"/>
  <c r="F48" i="3"/>
  <c r="G48" i="3"/>
  <c r="H48" i="3"/>
  <c r="I48" i="3"/>
  <c r="J48" i="3"/>
  <c r="K48" i="3"/>
  <c r="L48" i="3"/>
  <c r="M48" i="3"/>
  <c r="N48" i="3"/>
  <c r="O48" i="3"/>
  <c r="P48" i="3"/>
  <c r="Q48" i="3"/>
  <c r="R48" i="3"/>
  <c r="S48" i="3"/>
  <c r="E49" i="3"/>
  <c r="F49" i="3"/>
  <c r="G49" i="3"/>
  <c r="H49" i="3"/>
  <c r="I49" i="3"/>
  <c r="J49" i="3"/>
  <c r="K49" i="3"/>
  <c r="L49" i="3"/>
  <c r="M49" i="3"/>
  <c r="N49" i="3"/>
  <c r="O49" i="3"/>
  <c r="P49" i="3"/>
  <c r="Q49" i="3"/>
  <c r="R49" i="3"/>
  <c r="S49" i="3"/>
  <c r="E50" i="3"/>
  <c r="F50" i="3"/>
  <c r="G50" i="3"/>
  <c r="H50" i="3"/>
  <c r="I50" i="3"/>
  <c r="J50" i="3"/>
  <c r="K50" i="3"/>
  <c r="L50" i="3"/>
  <c r="M50" i="3"/>
  <c r="N50" i="3"/>
  <c r="O50" i="3"/>
  <c r="P50" i="3"/>
  <c r="Q50" i="3"/>
  <c r="R50" i="3"/>
  <c r="S50" i="3"/>
  <c r="D50" i="3"/>
  <c r="D49" i="3"/>
  <c r="D48" i="3"/>
  <c r="E72" i="3"/>
  <c r="F72" i="3"/>
  <c r="P72" i="3"/>
  <c r="Q72" i="3"/>
  <c r="R72" i="3"/>
  <c r="S72" i="3"/>
  <c r="D72" i="3"/>
  <c r="E71" i="3"/>
  <c r="F71" i="3"/>
  <c r="G71" i="3"/>
  <c r="H71" i="3"/>
  <c r="I71" i="3"/>
  <c r="J71" i="3"/>
  <c r="K71" i="3"/>
  <c r="L71" i="3"/>
  <c r="M71" i="3"/>
  <c r="N71" i="3"/>
  <c r="O71" i="3"/>
  <c r="P71" i="3"/>
  <c r="Q71" i="3"/>
  <c r="R71" i="3"/>
  <c r="S71" i="3"/>
  <c r="D71" i="3"/>
  <c r="F70" i="3"/>
  <c r="G70" i="3" s="1"/>
  <c r="H70" i="3" s="1"/>
  <c r="I70" i="3" s="1"/>
  <c r="J70" i="3" s="1"/>
  <c r="K70" i="3" s="1"/>
  <c r="L70" i="3" s="1"/>
  <c r="M70" i="3" s="1"/>
  <c r="N70" i="3" s="1"/>
  <c r="O70" i="3" s="1"/>
  <c r="P70" i="3" s="1"/>
  <c r="Q70" i="3" s="1"/>
  <c r="R70" i="3" s="1"/>
  <c r="S70" i="3" s="1"/>
  <c r="S45" i="3"/>
  <c r="E46" i="3"/>
  <c r="F46" i="3"/>
  <c r="G46" i="3"/>
  <c r="H46" i="3"/>
  <c r="I46" i="3"/>
  <c r="J46" i="3"/>
  <c r="K46" i="3"/>
  <c r="L46" i="3"/>
  <c r="M46" i="3"/>
  <c r="N46" i="3"/>
  <c r="O46" i="3"/>
  <c r="P46" i="3"/>
  <c r="Q46" i="3"/>
  <c r="R46" i="3"/>
  <c r="S46" i="3"/>
  <c r="D46" i="3"/>
  <c r="F44" i="3"/>
  <c r="G44" i="3" s="1"/>
  <c r="H44" i="3" s="1"/>
  <c r="I44" i="3" s="1"/>
  <c r="J44" i="3" s="1"/>
  <c r="K44" i="3" s="1"/>
  <c r="L44" i="3" s="1"/>
  <c r="M44" i="3" s="1"/>
  <c r="N44" i="3" s="1"/>
  <c r="O44" i="3" s="1"/>
  <c r="P44" i="3" s="1"/>
  <c r="Q44" i="3" s="1"/>
  <c r="R44" i="3" s="1"/>
  <c r="S44" i="3" s="1"/>
  <c r="E45" i="3"/>
  <c r="F45" i="3"/>
  <c r="G45" i="3"/>
  <c r="H45" i="3"/>
  <c r="I45" i="3"/>
  <c r="J45" i="3"/>
  <c r="K45" i="3"/>
  <c r="L45" i="3"/>
  <c r="M45" i="3"/>
  <c r="N45" i="3"/>
  <c r="O45" i="3"/>
  <c r="P45" i="3"/>
  <c r="Q45" i="3"/>
  <c r="R45" i="3"/>
  <c r="D45" i="3"/>
  <c r="G72" i="3" l="1"/>
  <c r="O149" i="3" l="1"/>
  <c r="G149" i="3"/>
  <c r="N149" i="3"/>
  <c r="F149" i="3"/>
  <c r="Q149" i="3"/>
  <c r="M149" i="3"/>
  <c r="I149" i="3"/>
  <c r="S149" i="3"/>
  <c r="K149" i="3"/>
  <c r="R149" i="3"/>
  <c r="J149" i="3"/>
  <c r="T149" i="3"/>
  <c r="P149" i="3"/>
  <c r="L149" i="3"/>
  <c r="H149" i="3"/>
  <c r="H72" i="3"/>
  <c r="E148" i="3" l="1"/>
  <c r="M148" i="3"/>
  <c r="I148" i="3"/>
  <c r="Q108" i="3"/>
  <c r="I108" i="3"/>
  <c r="P148" i="3"/>
  <c r="L148" i="3"/>
  <c r="H148" i="3"/>
  <c r="E149" i="3"/>
  <c r="P108" i="3"/>
  <c r="L108" i="3"/>
  <c r="S148" i="3"/>
  <c r="O148" i="3"/>
  <c r="K148" i="3"/>
  <c r="G148" i="3"/>
  <c r="S108" i="3"/>
  <c r="O108" i="3"/>
  <c r="K108" i="3"/>
  <c r="G108" i="3"/>
  <c r="Q148" i="3"/>
  <c r="M108" i="3"/>
  <c r="E108" i="3"/>
  <c r="T148" i="3"/>
  <c r="D108" i="3"/>
  <c r="H108" i="3"/>
  <c r="R148" i="3"/>
  <c r="N148" i="3"/>
  <c r="J148" i="3"/>
  <c r="F148" i="3"/>
  <c r="R108" i="3"/>
  <c r="N108" i="3"/>
  <c r="J108" i="3"/>
  <c r="F108" i="3"/>
  <c r="I72" i="3"/>
  <c r="B7" i="6"/>
  <c r="B8" i="6" s="1"/>
  <c r="B9" i="6" s="1"/>
  <c r="B10" i="6" s="1"/>
  <c r="B11" i="6" s="1"/>
  <c r="B12" i="6" s="1"/>
  <c r="B13" i="6" s="1"/>
  <c r="B14" i="6" s="1"/>
  <c r="B15" i="6" s="1"/>
  <c r="B16" i="6" s="1"/>
  <c r="B17" i="6" s="1"/>
  <c r="B18" i="6" s="1"/>
  <c r="B19" i="6" s="1"/>
  <c r="B20" i="6" s="1"/>
  <c r="F172" i="3" l="1"/>
  <c r="F159" i="3"/>
  <c r="J72" i="3"/>
  <c r="G172" i="3" l="1"/>
  <c r="G159" i="3"/>
  <c r="F104" i="3"/>
  <c r="K72" i="3"/>
  <c r="H172" i="3" l="1"/>
  <c r="H159" i="3"/>
  <c r="G104" i="3"/>
  <c r="R59" i="3"/>
  <c r="J59" i="3"/>
  <c r="M59" i="3"/>
  <c r="P59" i="3"/>
  <c r="L59" i="3"/>
  <c r="N59" i="3"/>
  <c r="Q59" i="3"/>
  <c r="S59" i="3"/>
  <c r="O59" i="3"/>
  <c r="K59" i="3"/>
  <c r="L72" i="3"/>
  <c r="I172" i="3" l="1"/>
  <c r="I159" i="3"/>
  <c r="H104" i="3"/>
  <c r="M72" i="3"/>
  <c r="J172" i="3" l="1"/>
  <c r="J159" i="3"/>
  <c r="I104" i="3"/>
  <c r="O72" i="3"/>
  <c r="N72" i="3"/>
  <c r="K172" i="3" l="1"/>
  <c r="K159" i="3"/>
  <c r="J104" i="3"/>
  <c r="G59" i="3"/>
  <c r="F59" i="3"/>
  <c r="I59" i="3"/>
  <c r="E59" i="3"/>
  <c r="H59" i="3"/>
  <c r="L172" i="3" l="1"/>
  <c r="L159" i="3"/>
  <c r="K104" i="3"/>
  <c r="M172" i="3" l="1"/>
  <c r="M159" i="3"/>
  <c r="L104" i="3"/>
  <c r="N172" i="3" l="1"/>
  <c r="N159" i="3"/>
  <c r="M104" i="3"/>
  <c r="O172" i="3" l="1"/>
  <c r="O159" i="3"/>
  <c r="N104" i="3"/>
  <c r="P172" i="3" l="1"/>
  <c r="P159" i="3"/>
  <c r="D58" i="3"/>
  <c r="L58" i="3"/>
  <c r="Q58" i="3"/>
  <c r="E58" i="3"/>
  <c r="M58" i="3"/>
  <c r="K58" i="3"/>
  <c r="F58" i="3"/>
  <c r="N58" i="3"/>
  <c r="G58" i="3"/>
  <c r="O58" i="3"/>
  <c r="H58" i="3"/>
  <c r="P58" i="3"/>
  <c r="I58" i="3"/>
  <c r="S58" i="3"/>
  <c r="J58" i="3"/>
  <c r="R58" i="3"/>
  <c r="O104" i="3"/>
  <c r="Q172" i="3" l="1"/>
  <c r="Q159" i="3"/>
  <c r="P104" i="3"/>
  <c r="R172" i="3" l="1"/>
  <c r="R159" i="3"/>
  <c r="Q104" i="3"/>
  <c r="S172" i="3" l="1"/>
  <c r="S159" i="3"/>
  <c r="R104" i="3"/>
  <c r="S10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tc={385F2EE5-8062-4A41-9D20-E2545D733352}</author>
  </authors>
  <commentList>
    <comment ref="D95" authorId="0" shapeId="0" xr:uid="{385F2EE5-8062-4A41-9D20-E2545D733352}">
      <text>
        <t>[Threaded comment]
Your version of Excel allows you to read this threaded comment; however, any edits to it will get removed if the file is opened in a newer version of Excel. Learn more: https://go.microsoft.com/fwlink/?linkid=870924
Comment:
    [Mention was removed] it looks like this is a sharepoint link</t>
      </text>
    </comment>
  </commentList>
</comments>
</file>

<file path=xl/sharedStrings.xml><?xml version="1.0" encoding="utf-8"?>
<sst xmlns="http://schemas.openxmlformats.org/spreadsheetml/2006/main" count="957" uniqueCount="534">
  <si>
    <r>
      <rPr>
        <b/>
        <sz val="20"/>
        <color theme="1"/>
        <rFont val="Arial"/>
        <family val="2"/>
      </rPr>
      <t>Welcome to the Climate Metric Tracker.</t>
    </r>
    <r>
      <rPr>
        <sz val="20"/>
        <color theme="1"/>
        <rFont val="Arial"/>
        <family val="2"/>
      </rPr>
      <t xml:space="preserve"> The purpose of this spreadsheet is to provide a place for communities engaging in climate action to track additional, deeper climate metrics over time. The spreadsheet also serves as a place to house information, and it also generates graphic visualizations for some of the metrics. </t>
    </r>
  </si>
  <si>
    <t>Introduction</t>
  </si>
  <si>
    <t xml:space="preserve">This worksheet is intended to be used by communities to establish a data and metric tracking system for climate and emissions trends in their community. The worksheet outlines a suite of climate metrics that follow the traditional sectors - commercial and industrial, residential, transportation, and waste - as well as two additional sectors: renewable energy and resilience. Communities can set their baseline data year, and establish a workflow for measuring progress across sectors over time. There is also opportunity to input community goals for metrics like emissions or energy use reduction, as well as others, against which communities can benchmark. </t>
  </si>
  <si>
    <r>
      <rPr>
        <sz val="16"/>
        <rFont val="Arial"/>
        <family val="2"/>
      </rPr>
      <t xml:space="preserve">This project was originally possible through funding from the </t>
    </r>
    <r>
      <rPr>
        <u/>
        <sz val="16"/>
        <color theme="4"/>
        <rFont val="Arial"/>
        <family val="2"/>
      </rPr>
      <t>Carolyn Foundation.</t>
    </r>
  </si>
  <si>
    <r>
      <t xml:space="preserve">The work itself was completed by staff at the </t>
    </r>
    <r>
      <rPr>
        <u/>
        <sz val="16"/>
        <color theme="4"/>
        <rFont val="Arial"/>
        <family val="2"/>
      </rPr>
      <t>Great Plains Institute</t>
    </r>
    <r>
      <rPr>
        <sz val="16"/>
        <color theme="4"/>
        <rFont val="Arial"/>
        <family val="2"/>
      </rPr>
      <t>.</t>
    </r>
  </si>
  <si>
    <t>With questions on this document or how to use it, please contact Jessi Wyatt (jwyatt@gpisd.net) or Abby Finis (afinis@gpisd.net).</t>
  </si>
  <si>
    <t>Data</t>
  </si>
  <si>
    <t>Sector</t>
  </si>
  <si>
    <t>Description</t>
  </si>
  <si>
    <t>Climate Metrics</t>
  </si>
  <si>
    <t xml:space="preserve">This is the main tab on which users will input data. The sheet captures data for over 100 metrics from the baseline year (set by user) through 2030. For entries shaded, values should autopopulate as users provide input data. White (or unshaded) cells require manual data inputs. At the far right there are links to where the data can be found (in addition to the "All Data Collection" tab), as well as a section to document notes as you fill out the sheet. </t>
  </si>
  <si>
    <t>Community Emissions Snapshot</t>
  </si>
  <si>
    <t>This tab provides a snapshot of community emissions. Data visualizations provided look at emissions and trends over time for various sectors, as well as how emissions compare against any community goals. There should be not data input on this tab; it will autopopulate from the "Climate Metrics" tab.</t>
  </si>
  <si>
    <t>Action Progress Dashboard</t>
  </si>
  <si>
    <t xml:space="preserve">The Action Progress Dashboard provides additional visualization of key metrics across sectors. There should be no data input on this tab; it will autopopulate from the "Climate Metrics" tab. </t>
  </si>
  <si>
    <t>City Operations GHG Inventory</t>
  </si>
  <si>
    <t xml:space="preserve">The City Operations GHG Inventory provides a snapshot of emissions associated with a community's city operations. Data must be manually entered where available. </t>
  </si>
  <si>
    <t>All Data Collection</t>
  </si>
  <si>
    <t>The All Data Collection tab provides a detailed summary on where data is available for various metrics, included in the Climate Metrics tab, as well as additional data pieces pertinent to climate and energy planning for communities.</t>
  </si>
  <si>
    <t>Raw Data</t>
  </si>
  <si>
    <t xml:space="preserve">The Raw Data tab provides a clean table of the Climate Metric inputs; this tab can easily be exported to a standalone .csv or other file format for integration or upload to other data dashboard platforms, such as Tableau. Make sure to copy and paste values (not the current formulas) to export to .csv so that the content of the cells are preserved. </t>
  </si>
  <si>
    <t>Date of Last Update:</t>
  </si>
  <si>
    <t>15 November 2021</t>
  </si>
  <si>
    <t>Note* password for locked ranges: carolyn</t>
  </si>
  <si>
    <t>Communitywide Goals</t>
  </si>
  <si>
    <t>What is your City?</t>
  </si>
  <si>
    <t>Type City Name Here</t>
  </si>
  <si>
    <t xml:space="preserve">What is your baseline year? (2000 - 2015): </t>
  </si>
  <si>
    <t>Fill in your Communitywide Goals</t>
  </si>
  <si>
    <t>Percent Reduction</t>
  </si>
  <si>
    <t>Year</t>
  </si>
  <si>
    <t>tonnes CO2e</t>
  </si>
  <si>
    <t xml:space="preserve">Emissions Reduction Goal </t>
  </si>
  <si>
    <t xml:space="preserve">by </t>
  </si>
  <si>
    <t>Emissions of Baseline Year</t>
  </si>
  <si>
    <t>Total Reduction (MMBtu)</t>
  </si>
  <si>
    <t>MMBtu</t>
  </si>
  <si>
    <t xml:space="preserve">Energy Use Reduction Goal </t>
  </si>
  <si>
    <t>Energy Use of Baseline Year</t>
  </si>
  <si>
    <t>(if percent reduction, fill in percent reduction here instead of the MMBtu above, otherwise the percentage will autopopulate):</t>
  </si>
  <si>
    <t>Fill in your Community Data in the Tables Below</t>
  </si>
  <si>
    <t>indicates a required cell</t>
  </si>
  <si>
    <t>cells that are shaded represent cells that will autopopulate as you start to infill data</t>
  </si>
  <si>
    <t>white cells represent where data needs to be manually entered</t>
  </si>
  <si>
    <t>Communitywide Emissions</t>
  </si>
  <si>
    <t>Where to Get the Data</t>
  </si>
  <si>
    <t>Notes</t>
  </si>
  <si>
    <t>Unit</t>
  </si>
  <si>
    <t>Baseline Year</t>
  </si>
  <si>
    <t>Total</t>
  </si>
  <si>
    <t>Commercial / Industrial</t>
  </si>
  <si>
    <t>Residential</t>
  </si>
  <si>
    <t>Transportation and Mobility</t>
  </si>
  <si>
    <t>Waste</t>
  </si>
  <si>
    <r>
      <t xml:space="preserve">Communitywide Emission Reduction Goal </t>
    </r>
    <r>
      <rPr>
        <b/>
        <i/>
        <sz val="11"/>
        <color theme="1"/>
        <rFont val="Arial"/>
        <family val="2"/>
      </rPr>
      <t>(shown as annual)</t>
    </r>
  </si>
  <si>
    <t>Demographics</t>
  </si>
  <si>
    <t>Metric</t>
  </si>
  <si>
    <t>Population</t>
  </si>
  <si>
    <t>Count</t>
  </si>
  <si>
    <t>Estimates of total households by geography are available through:</t>
  </si>
  <si>
    <t>Jobs</t>
  </si>
  <si>
    <t>• The U.S. Census</t>
  </si>
  <si>
    <t>Households</t>
  </si>
  <si>
    <t>•SLOPE: State and Local Planning for Energy through the National Renewable Energy Laboratory (NREL)</t>
  </si>
  <si>
    <t>Commercial / Industrial Building Energy</t>
  </si>
  <si>
    <t>Total Commercial / Industrial Buildings</t>
  </si>
  <si>
    <t xml:space="preserve">Building count is either available through building inventory or parcel data housed by the City. </t>
  </si>
  <si>
    <t>Electric Emissions</t>
  </si>
  <si>
    <t>For electricity, natural gas, and liquid or delivered fuels consumption estimates data is available:</t>
  </si>
  <si>
    <t>Electric Energy Use</t>
  </si>
  <si>
    <t>KWh</t>
  </si>
  <si>
    <t xml:space="preserve">• Directly through the Utility (for example, Xcel Energy publishes community energy reports) </t>
  </si>
  <si>
    <t>• From the Regional Indicators Initiative if your community is included</t>
  </si>
  <si>
    <t>Natural Gas Emissions</t>
  </si>
  <si>
    <t xml:space="preserve">For communities where neither of the above options, see the "All Data Collection" tab for additional calculation options. </t>
  </si>
  <si>
    <t>Natural Gas Energy Use</t>
  </si>
  <si>
    <t>therms</t>
  </si>
  <si>
    <t>Delivered Fuels (liquid propane / fuel oil) Emissions</t>
  </si>
  <si>
    <t>Delivered Fuels (liquid propane / fuel oil) Energy Use</t>
  </si>
  <si>
    <t>Gallons</t>
  </si>
  <si>
    <t>Total Energy Emissions</t>
  </si>
  <si>
    <t>Total Energy Use</t>
  </si>
  <si>
    <t>Energy Consumption Reduction Goal</t>
  </si>
  <si>
    <t>Goal for Commercial / Industrial Participation in Energy Efficiency Programs (e.g., retrofits, PACE)</t>
  </si>
  <si>
    <t>Count (Businesses)</t>
  </si>
  <si>
    <t>Commercial / Industrial Building Area</t>
  </si>
  <si>
    <t>Square Feet</t>
  </si>
  <si>
    <t>• Check with the City, to see if they have an inventory of buildings.</t>
  </si>
  <si>
    <t>Commercial / Industrial Building Energy Use</t>
  </si>
  <si>
    <t>KBTU per square foot</t>
  </si>
  <si>
    <t xml:space="preserve">If a city participates in B3 or another building benchmarking program, information will be available through the reporting platform. </t>
  </si>
  <si>
    <t>Buildings Benchmarked</t>
  </si>
  <si>
    <t xml:space="preserve">See the "All Data Collection" tab for additional data collection options. </t>
  </si>
  <si>
    <t>Energy Retrofits</t>
  </si>
  <si>
    <t>PACE projects</t>
  </si>
  <si>
    <t>Participation in Utility Energy Efficiency Programs</t>
  </si>
  <si>
    <t>Therms</t>
  </si>
  <si>
    <t>Residential Building Energy</t>
  </si>
  <si>
    <t>Total Residential Buildings</t>
  </si>
  <si>
    <t>Per Capita Electric Energy Use</t>
  </si>
  <si>
    <t>Kwh / person</t>
  </si>
  <si>
    <t>Per Capita Natural Gas Energy Use</t>
  </si>
  <si>
    <t>therms / person</t>
  </si>
  <si>
    <t>Per Capita Delivered Fuels Energy Use</t>
  </si>
  <si>
    <t>Gallons / person</t>
  </si>
  <si>
    <t>Per Capita Residential Energy Emissions</t>
  </si>
  <si>
    <t>tonnes CO2e / person</t>
  </si>
  <si>
    <t>Average Household Energy Emissions</t>
  </si>
  <si>
    <t>tonnes CO2e / household</t>
  </si>
  <si>
    <t>Goal for Residential Participation in Energy Efficiency Programs (e.g., retrofits, PACE)</t>
  </si>
  <si>
    <t>Count (Households)</t>
  </si>
  <si>
    <t>Home Heating Type</t>
  </si>
  <si>
    <t>Utility Gas</t>
  </si>
  <si>
    <t>Household Count</t>
  </si>
  <si>
    <r>
      <t xml:space="preserve">American Community Survey estimates of "House Heating Fuel" for each year (ACS 5-Year Estimates) at </t>
    </r>
    <r>
      <rPr>
        <u/>
        <sz val="11"/>
        <color theme="4"/>
        <rFont val="Calibri"/>
        <family val="2"/>
        <scheme val="minor"/>
      </rPr>
      <t xml:space="preserve">https://data.census.gov/cedsci/table?q=heating%20fuel&amp;g=1600000US2724992&amp;tid=ACSDT5YSPT2010.B25040&amp;hidePreview=true </t>
    </r>
  </si>
  <si>
    <t>Bottled, tank, or LP gas</t>
  </si>
  <si>
    <t>Electricity</t>
  </si>
  <si>
    <t>Fuel oil, kerosene, etc.</t>
  </si>
  <si>
    <t>Coal or coke</t>
  </si>
  <si>
    <t>Wood</t>
  </si>
  <si>
    <t>Solar energy</t>
  </si>
  <si>
    <t>Other fuel</t>
  </si>
  <si>
    <t>No fuel used</t>
  </si>
  <si>
    <t>Residential Building Area</t>
  </si>
  <si>
    <t>Residential Building Energy Use</t>
  </si>
  <si>
    <t xml:space="preserve">• Check with the City, to see if they have an inventory of buildings. If a city participates in B3 or another building benchmarking program, information will be available through the reporting platform. </t>
  </si>
  <si>
    <t>Energy Burden</t>
  </si>
  <si>
    <t>Average Energy Burden</t>
  </si>
  <si>
    <t>Energy Burden (High)</t>
  </si>
  <si>
    <t>Number of households &gt;6%</t>
  </si>
  <si>
    <t>Total number of households</t>
  </si>
  <si>
    <t>Annual Participation in Utility Energy Efficiency Programs</t>
  </si>
  <si>
    <t>Annual Participation in Low-Income Heating Energy Assistance Program (LIHEAP)</t>
  </si>
  <si>
    <t>Annual Participation in Weatherization Assistance Program (WAP)</t>
  </si>
  <si>
    <t>Annual Electric Heating Systems</t>
  </si>
  <si>
    <t>Number</t>
  </si>
  <si>
    <t>Annual Electric Water Heaters</t>
  </si>
  <si>
    <t>Annual Electric Range Units</t>
  </si>
  <si>
    <t>Total Vehicle Miles Traveled (VMT)</t>
  </si>
  <si>
    <t>Miles</t>
  </si>
  <si>
    <t xml:space="preserve">• For communities in Minnesota, the Department of Transportation publishes VMT by city and county. </t>
  </si>
  <si>
    <t>Vehicle Emissions</t>
  </si>
  <si>
    <t>Tonnes CO2e</t>
  </si>
  <si>
    <t>Per Capita Vehicle Miles Traveled (VMT)</t>
  </si>
  <si>
    <t>Miles / person</t>
  </si>
  <si>
    <t>Per Capita Vehicle Emissions</t>
  </si>
  <si>
    <t>CO2 / person</t>
  </si>
  <si>
    <t>Bike Lanes</t>
  </si>
  <si>
    <t>Available through the City (department will vary by community).</t>
  </si>
  <si>
    <t>New Sidewalks and Trails</t>
  </si>
  <si>
    <t>Total Sidewalks and Trails</t>
  </si>
  <si>
    <t>EV Charging Stations (Total, All Types)</t>
  </si>
  <si>
    <t>EV Charging Stations (Level 1)</t>
  </si>
  <si>
    <t>Electric Vehicle Charging Stations are viewable on the Plugshare website.</t>
  </si>
  <si>
    <t>EV Charging Stations (Level 2)</t>
  </si>
  <si>
    <t>EV Charging Stations (DC Fast Chargers)</t>
  </si>
  <si>
    <t>Electric Vehicles</t>
  </si>
  <si>
    <t xml:space="preserve">Community electric vehicle registrations are available at Drive Electric Minnesota (DEMN) for communities, as well as by other geographies like zip code. </t>
  </si>
  <si>
    <t>Electric Vehicles per EV Charging Stations</t>
  </si>
  <si>
    <t>Ratio</t>
  </si>
  <si>
    <t>Transit Ridership</t>
  </si>
  <si>
    <t>Available through the public transit service provider; if within the 7-county metropolitan area, data may be available upon request from the Metropolitan Council.</t>
  </si>
  <si>
    <t>Average Vehicle CO2 per mile</t>
  </si>
  <si>
    <t>Grams CO2 / mile</t>
  </si>
  <si>
    <t>VMT Reduction Goal</t>
  </si>
  <si>
    <t>Percent VMT reduction</t>
  </si>
  <si>
    <t>by Year:</t>
  </si>
  <si>
    <t>Fleet Composition (Car and Truck)</t>
  </si>
  <si>
    <t>Diesel Vehicles</t>
  </si>
  <si>
    <t>Percentage</t>
  </si>
  <si>
    <t>Gasoline Vehicles</t>
  </si>
  <si>
    <t xml:space="preserve">Fleet composiiton is forthcoming through the State and Local Planning for Energy (SLOPE) portal in 2021. </t>
  </si>
  <si>
    <t>Hybrid Vehicles</t>
  </si>
  <si>
    <t>Biofuel Vehicles</t>
  </si>
  <si>
    <t>Commute Characteristics</t>
  </si>
  <si>
    <t>Single Occupancy Vehicle</t>
  </si>
  <si>
    <t xml:space="preserve">Commute characteristics are available through the US Census. </t>
  </si>
  <si>
    <t>Car / Van Pool / Ridesharing</t>
  </si>
  <si>
    <t>Transit</t>
  </si>
  <si>
    <t>Bike / Walk Commuters</t>
  </si>
  <si>
    <t>Total waste generated (annual)</t>
  </si>
  <si>
    <t>Tons</t>
  </si>
  <si>
    <t>Data is available through Regional Indicators Initiative (RII) if the community is included, otherwise</t>
  </si>
  <si>
    <t>Per capita waste generation</t>
  </si>
  <si>
    <t>Tons / person</t>
  </si>
  <si>
    <t xml:space="preserve">The county will likely have all waste generation data. See "All Data Collection" for additional information. </t>
  </si>
  <si>
    <t>Waste to landfill</t>
  </si>
  <si>
    <t>Percent</t>
  </si>
  <si>
    <t>Per capita waste to landfill</t>
  </si>
  <si>
    <t>Waste to incineration</t>
  </si>
  <si>
    <t>Per capita waste to incineration</t>
  </si>
  <si>
    <t>Waste to recycling</t>
  </si>
  <si>
    <t>Per capita waste to recycling</t>
  </si>
  <si>
    <t>Waste to organics</t>
  </si>
  <si>
    <t>Per capita waste to organics</t>
  </si>
  <si>
    <t>Waste Emissions</t>
  </si>
  <si>
    <t>Per capita waste emissions</t>
  </si>
  <si>
    <t>Tonnes  CO2e / person</t>
  </si>
  <si>
    <t>Average household waste emissions</t>
  </si>
  <si>
    <t>tonnes CO2ee / household</t>
  </si>
  <si>
    <t>Renewable Energy</t>
  </si>
  <si>
    <t>Installed Solar Capacity (Total)</t>
  </si>
  <si>
    <t>KW</t>
  </si>
  <si>
    <t xml:space="preserve">• Current solar generation will be available either through the utility or from individual solar installs in the geography. </t>
  </si>
  <si>
    <t>Installed Solar Capacity (Annual)</t>
  </si>
  <si>
    <t>See "All Data Collection" tab for additional data sources.</t>
  </si>
  <si>
    <t>Total Installed Residential Solar Capacity</t>
  </si>
  <si>
    <t>Installed Residential Solar Capacity (Annual)</t>
  </si>
  <si>
    <t>Total Installed Commercial Solar Capacity</t>
  </si>
  <si>
    <t>Installed Commercial Solar Capacity (Annual)</t>
  </si>
  <si>
    <t>Installed Wind Capacity</t>
  </si>
  <si>
    <t>• Current wind generation will be available either through the utility or from individual turbine installs in the geography.</t>
  </si>
  <si>
    <t>Goal for installed rooftop solar</t>
  </si>
  <si>
    <t>MW</t>
  </si>
  <si>
    <t>Total MW install</t>
  </si>
  <si>
    <t>Community Solar Garden Subscription(s)</t>
  </si>
  <si>
    <t>Community solar garden subscription(s) will be available through the local utility.</t>
  </si>
  <si>
    <t>Number of Subscriptions</t>
  </si>
  <si>
    <t>For example, Xcel provides counts for solar garden subscriptions in the Xcel Community Energy Reports that it prepares for communities.</t>
  </si>
  <si>
    <t>Residential Community Solar Garden Subscription(s)</t>
  </si>
  <si>
    <t>Commercial Community Solar Garden Subscription(s)</t>
  </si>
  <si>
    <t>Goal for Commercial / Industrial Participation in GPP Program(s)</t>
  </si>
  <si>
    <t>Goal for Residential Participation in GPP Program(s)</t>
  </si>
  <si>
    <t>Participation in Green Power Purchase (GPP) Programs</t>
  </si>
  <si>
    <t>Number of Participants</t>
  </si>
  <si>
    <t>Participation in GPP will be available through the local utility.</t>
  </si>
  <si>
    <t>Residential Participation in Green Power Purchase (GPP) Programs</t>
  </si>
  <si>
    <t>For example, Xcel provides estimates on GPP participation for it's programs in the Xcel Community Energy Reports that it prepares for communities.</t>
  </si>
  <si>
    <t>Commercial Participation in Green Power Purchase (GPP) Programs</t>
  </si>
  <si>
    <t>Resilience</t>
  </si>
  <si>
    <t>Tree Canopy Cover</t>
  </si>
  <si>
    <t>New Trees Planted</t>
  </si>
  <si>
    <t>Native Plant Cover</t>
  </si>
  <si>
    <t>Number of Heating Degree Days (HDD)</t>
  </si>
  <si>
    <t>EIA provides both heating degree and cooling degree day estimates for the EIA census regions (Minnesota is within the West North Central region).</t>
  </si>
  <si>
    <t>Number of Cooling Degree Days (CDD)</t>
  </si>
  <si>
    <t>Energy Consumption and Emissions for All Community-Wide Sectors</t>
  </si>
  <si>
    <t>Residential Electricity (kWh)</t>
  </si>
  <si>
    <t>Residential Natural Gas (Therms)</t>
  </si>
  <si>
    <t>C&amp;I Electricity (kWh)</t>
  </si>
  <si>
    <t>C&amp;I Natural Gas (Therms)</t>
  </si>
  <si>
    <t>Travel (VMT)</t>
  </si>
  <si>
    <t>Waste (Tons)</t>
  </si>
  <si>
    <t>Total Electricity (Tonnes CO2e)</t>
  </si>
  <si>
    <t>Total Natural Gas (Tonnes Co2e)</t>
  </si>
  <si>
    <t>Total Emissions</t>
  </si>
  <si>
    <t>Annual Carbon Budget</t>
  </si>
  <si>
    <t>Baseline</t>
  </si>
  <si>
    <t>Visualizations of Community Emissions</t>
  </si>
  <si>
    <t xml:space="preserve">To show additional years, right click, select data, then click on the years you want to add. </t>
  </si>
  <si>
    <t>Emissions Summary Tables for 2016 - 2020</t>
  </si>
  <si>
    <t>Commercial &amp; Industrial</t>
  </si>
  <si>
    <t>Travel</t>
  </si>
  <si>
    <t>Residential Natural Gas</t>
  </si>
  <si>
    <t>Commercial Natural Gas</t>
  </si>
  <si>
    <t>Total Natural Gas</t>
  </si>
  <si>
    <t>Residential Electricity</t>
  </si>
  <si>
    <t>Commercial Electricity</t>
  </si>
  <si>
    <t>Total Electricity</t>
  </si>
  <si>
    <t>Climate Metrics: Action Progress Dashboard for the City of</t>
  </si>
  <si>
    <t>Commercial / Industrial Electricity</t>
  </si>
  <si>
    <t>Commercial / Industrial Natural Gas</t>
  </si>
  <si>
    <t>Transportation</t>
  </si>
  <si>
    <t>Remaining Emissions</t>
  </si>
  <si>
    <t>Total Building Count</t>
  </si>
  <si>
    <t>Retrofits</t>
  </si>
  <si>
    <t>PACE Projects</t>
  </si>
  <si>
    <t>Participation in Utility Efficiency Program(s)</t>
  </si>
  <si>
    <t>GPP Commercial / Industrial Participation Goal</t>
  </si>
  <si>
    <t>Commercial Electricity Consumption</t>
  </si>
  <si>
    <t>Commercial Natural Gas Consumption</t>
  </si>
  <si>
    <t>Home Energy Squad Visits</t>
  </si>
  <si>
    <t>GPP Residential Participation Goal</t>
  </si>
  <si>
    <t>Participation in LIHEAP</t>
  </si>
  <si>
    <t>Participation in WAP</t>
  </si>
  <si>
    <t>Residential Electricity Consumption</t>
  </si>
  <si>
    <t>Residential Natural Gas Consumption</t>
  </si>
  <si>
    <t>VMT</t>
  </si>
  <si>
    <t>Per Capita VMT</t>
  </si>
  <si>
    <t>Total Vehicle Emissions</t>
  </si>
  <si>
    <t>EV Charging Stations - Level 1</t>
  </si>
  <si>
    <t>EV Charging Stations - Level 2</t>
  </si>
  <si>
    <t>EV Charging Stations - DCFC</t>
  </si>
  <si>
    <t>Landfilled</t>
  </si>
  <si>
    <t>Recycled</t>
  </si>
  <si>
    <t>Composted</t>
  </si>
  <si>
    <t>Incinerated</t>
  </si>
  <si>
    <t>Waste Generation (tons / person)</t>
  </si>
  <si>
    <t>Waste Emissions (tons CO2 / person)</t>
  </si>
  <si>
    <t>Installed Rooftop Solar Capacity</t>
  </si>
  <si>
    <t>Goal for Rooftop Solar Installation Capacity</t>
  </si>
  <si>
    <t>Installed Residential Rooftop Solar Capacity</t>
  </si>
  <si>
    <t>Installed Commercial Rooftop Solar Installation Capacity</t>
  </si>
  <si>
    <t>Residential GPP Participation Goal</t>
  </si>
  <si>
    <t>Residential Participation in Utility GPPs</t>
  </si>
  <si>
    <t>Residential Solar Garden Subscribers</t>
  </si>
  <si>
    <t>Commercial GPP Partcipation Goal</t>
  </si>
  <si>
    <t>Commercial Participation in Utility GPPs</t>
  </si>
  <si>
    <t>Commercial Solar Garden Subscribers</t>
  </si>
  <si>
    <t>Data Collection Process Guide</t>
  </si>
  <si>
    <t>Existing Conditions Component of Climate Action Workplans</t>
  </si>
  <si>
    <t>Sources and Optional Methods</t>
  </si>
  <si>
    <t>Buildings and Energy</t>
  </si>
  <si>
    <t>Total Electricity use (annually)</t>
  </si>
  <si>
    <t>Total annual electricity use is necessary to set use reduction targets and calculate GHG emissions (and set any targets or reductions)</t>
  </si>
  <si>
    <r>
      <rPr>
        <b/>
        <sz val="11"/>
        <color rgb="FFFF0000"/>
        <rFont val="Arial"/>
        <family val="2"/>
      </rPr>
      <t>Electric Utility -</t>
    </r>
    <r>
      <rPr>
        <sz val="11"/>
        <color theme="1"/>
        <rFont val="Arial"/>
        <family val="2"/>
      </rPr>
      <t xml:space="preserve"> Acquiring data directly through your local electric utility (or utilties if multiple utilities provide service within the community boundaries) is the best way to get metered electric use data for your community.  Utilities may suppress some data for data privacy reasons. If available, you can request sector-specific consumption data from your utility.</t>
    </r>
  </si>
  <si>
    <r>
      <rPr>
        <b/>
        <sz val="11"/>
        <color rgb="FFFF0000"/>
        <rFont val="Arial"/>
        <family val="2"/>
      </rPr>
      <t>Regional Governments -</t>
    </r>
    <r>
      <rPr>
        <sz val="11"/>
        <rFont val="Arial"/>
        <family val="2"/>
      </rPr>
      <t xml:space="preserve"> In some metropolitan areas, the regional governments have acquired utility data and may be able to provide a breakdown by community.  Delaware Valley in PA, Chicago metropolitan area planning, Metropolitan Council in MN, Metropolitan Washington COG, are examples.  </t>
    </r>
  </si>
  <si>
    <r>
      <rPr>
        <b/>
        <sz val="11"/>
        <color rgb="FFFF0000"/>
        <rFont val="Arial"/>
        <family val="2"/>
      </rPr>
      <t>State Energy Office, Public Utilities Commission -</t>
    </r>
    <r>
      <rPr>
        <sz val="11"/>
        <rFont val="Arial"/>
        <family val="2"/>
      </rPr>
      <t xml:space="preserve"> Some states require utilities to report energy data by community, for at least some subset of communities.  New York, Massachusetts have data at the community level.  State Energy Offices will collect electric sales data by geographic units, such as counties and sometimes cities.  </t>
    </r>
  </si>
  <si>
    <r>
      <t xml:space="preserve">The </t>
    </r>
    <r>
      <rPr>
        <b/>
        <sz val="11"/>
        <color rgb="FFFF0000"/>
        <rFont val="Arial"/>
        <family val="2"/>
      </rPr>
      <t xml:space="preserve">National Renewable Energy Laboratory </t>
    </r>
    <r>
      <rPr>
        <sz val="11"/>
        <rFont val="Arial"/>
        <family val="2"/>
      </rPr>
      <t xml:space="preserve">(NREL) developed the </t>
    </r>
    <r>
      <rPr>
        <u/>
        <sz val="11"/>
        <color theme="5"/>
        <rFont val="Arial"/>
        <family val="2"/>
      </rPr>
      <t>State and Local Planning for Energy Platform (SLOPE)</t>
    </r>
    <r>
      <rPr>
        <sz val="11"/>
        <rFont val="Arial"/>
        <family val="2"/>
      </rPr>
      <t>, which provides both state- and county-specific electricity consumption estimates (by sector) as well as dollars spent on electricity. Data is available for public download.</t>
    </r>
  </si>
  <si>
    <r>
      <rPr>
        <b/>
        <sz val="11"/>
        <color rgb="FFFF0000"/>
        <rFont val="Arial"/>
        <family val="2"/>
      </rPr>
      <t>The U.S. Department of Energy</t>
    </r>
    <r>
      <rPr>
        <sz val="11"/>
        <rFont val="Arial"/>
        <family val="2"/>
      </rPr>
      <t xml:space="preserve"> publishes estimates of energy use for geographies through their </t>
    </r>
    <r>
      <rPr>
        <u/>
        <sz val="11"/>
        <color theme="5"/>
        <rFont val="Arial"/>
        <family val="2"/>
      </rPr>
      <t xml:space="preserve">State and Local Energy data portal. </t>
    </r>
  </si>
  <si>
    <r>
      <rPr>
        <sz val="11"/>
        <rFont val="Arial"/>
        <family val="2"/>
      </rPr>
      <t xml:space="preserve">The </t>
    </r>
    <r>
      <rPr>
        <b/>
        <sz val="11"/>
        <color theme="2"/>
        <rFont val="Arial"/>
        <family val="2"/>
      </rPr>
      <t xml:space="preserve">U.S. Census </t>
    </r>
    <r>
      <rPr>
        <sz val="11"/>
        <rFont val="Arial"/>
        <family val="2"/>
      </rPr>
      <t xml:space="preserve">also provides some </t>
    </r>
    <r>
      <rPr>
        <u/>
        <sz val="11"/>
        <color theme="10"/>
        <rFont val="Arial"/>
        <family val="2"/>
      </rPr>
      <t>estimates</t>
    </r>
  </si>
  <si>
    <r>
      <t xml:space="preserve">If you’re going the route of extrapolation, you can reference the </t>
    </r>
    <r>
      <rPr>
        <u/>
        <sz val="11"/>
        <color theme="4"/>
        <rFont val="Arial"/>
        <family val="2"/>
      </rPr>
      <t>Annual Energy Outlook (AEO)</t>
    </r>
    <r>
      <rPr>
        <sz val="11"/>
        <rFont val="Arial"/>
        <family val="2"/>
      </rPr>
      <t xml:space="preserve"> annually from the </t>
    </r>
    <r>
      <rPr>
        <b/>
        <sz val="11"/>
        <color rgb="FFFF0000"/>
        <rFont val="Arial"/>
        <family val="2"/>
      </rPr>
      <t>Energy Information Administration (EIA</t>
    </r>
    <r>
      <rPr>
        <sz val="11"/>
        <color rgb="FFFF0000"/>
        <rFont val="Arial"/>
        <family val="2"/>
      </rPr>
      <t>)</t>
    </r>
    <r>
      <rPr>
        <sz val="11"/>
        <rFont val="Arial"/>
        <family val="2"/>
      </rPr>
      <t xml:space="preserve"> to check your numbers, though the AEO is national in scope.  </t>
    </r>
  </si>
  <si>
    <r>
      <t xml:space="preserve">as is the </t>
    </r>
    <r>
      <rPr>
        <b/>
        <sz val="11"/>
        <color rgb="FFFF0000"/>
        <rFont val="Arial"/>
        <family val="2"/>
      </rPr>
      <t>U.S. Energy Information Administration</t>
    </r>
    <r>
      <rPr>
        <sz val="11"/>
        <rFont val="Arial"/>
        <family val="2"/>
      </rPr>
      <t xml:space="preserve"> data on </t>
    </r>
    <r>
      <rPr>
        <u/>
        <sz val="11"/>
        <color theme="5"/>
        <rFont val="Arial"/>
        <family val="2"/>
      </rPr>
      <t>average U.S. residential utility customer consumption</t>
    </r>
  </si>
  <si>
    <t>Total Natural Gas use (annually)</t>
  </si>
  <si>
    <t>Total annual natural gas use is necessary to set use reduction targets and calculate GHG emissions (and set any targets or reductions)</t>
  </si>
  <si>
    <r>
      <t xml:space="preserve">Acquiring data directly through your </t>
    </r>
    <r>
      <rPr>
        <b/>
        <sz val="11"/>
        <color rgb="FFFF0000"/>
        <rFont val="Arial"/>
        <family val="2"/>
      </rPr>
      <t>local natural gas utility</t>
    </r>
    <r>
      <rPr>
        <sz val="11"/>
        <color theme="1"/>
        <rFont val="Arial"/>
        <family val="2"/>
      </rPr>
      <t xml:space="preserve"> (or utilties if multiple utilities provide service within the community boundaries) is the best way to get complete use data for your community. When requesting natural gas consumption data by sector, utilities can provide a breakdown of residential, commercial, and industrial annual natural gas usage, typically measured in therms or MMBtu.</t>
    </r>
  </si>
  <si>
    <r>
      <rPr>
        <b/>
        <sz val="11"/>
        <color rgb="FFFF0000"/>
        <rFont val="Arial"/>
        <family val="2"/>
      </rPr>
      <t>State Energy Office, Public Utilities Commission</t>
    </r>
    <r>
      <rPr>
        <sz val="11"/>
        <rFont val="Arial"/>
        <family val="2"/>
      </rPr>
      <t xml:space="preserve"> - Some states require utilities to report energy data by community, for at least some subset of communities.  New York, Massachusetts have data at the community level.  State Energy Offices will collect electric sales data by geographic units, such as counties and sometimes cities.  For communities where utilities refuse to share data, you can get estimates on the number of households and commercial / industrial facilities and multiply by a constant use threshold. </t>
    </r>
  </si>
  <si>
    <r>
      <t xml:space="preserve">Otherwise, the </t>
    </r>
    <r>
      <rPr>
        <b/>
        <sz val="11"/>
        <color rgb="FFFF0000"/>
        <rFont val="Arial"/>
        <family val="2"/>
      </rPr>
      <t>National Renewable Energy Laboratory (NREL)</t>
    </r>
    <r>
      <rPr>
        <sz val="11"/>
        <rFont val="Arial"/>
        <family val="2"/>
      </rPr>
      <t xml:space="preserve"> developed the </t>
    </r>
    <r>
      <rPr>
        <u/>
        <sz val="11"/>
        <color theme="5"/>
        <rFont val="Arial"/>
        <family val="2"/>
      </rPr>
      <t>State and Local Planning for Energy Platform (SLOPE)</t>
    </r>
    <r>
      <rPr>
        <sz val="11"/>
        <rFont val="Arial"/>
        <family val="2"/>
      </rPr>
      <t xml:space="preserve">, which provides both state- and county-specific natural gas consumption estimates (by sector).  It also includes estimates on dollars spent on natural gas by sector. Data is available for public download. </t>
    </r>
  </si>
  <si>
    <r>
      <t>The</t>
    </r>
    <r>
      <rPr>
        <b/>
        <sz val="11"/>
        <color rgb="FFFF0000"/>
        <rFont val="Arial"/>
        <family val="2"/>
      </rPr>
      <t xml:space="preserve"> U.S. Department of Energy</t>
    </r>
    <r>
      <rPr>
        <sz val="11"/>
        <rFont val="Arial"/>
        <family val="2"/>
      </rPr>
      <t xml:space="preserve"> publishes estimates of energy use for geographies through their </t>
    </r>
    <r>
      <rPr>
        <u/>
        <sz val="11"/>
        <color theme="5"/>
        <rFont val="Arial"/>
        <family val="2"/>
      </rPr>
      <t xml:space="preserve">State and Local Energy data portal. </t>
    </r>
  </si>
  <si>
    <r>
      <rPr>
        <sz val="11"/>
        <rFont val="Arial"/>
        <family val="2"/>
      </rPr>
      <t xml:space="preserve">The </t>
    </r>
    <r>
      <rPr>
        <b/>
        <sz val="11"/>
        <color theme="8"/>
        <rFont val="Arial"/>
        <family val="2"/>
      </rPr>
      <t xml:space="preserve">U.S. Census </t>
    </r>
    <r>
      <rPr>
        <sz val="11"/>
        <rFont val="Arial"/>
        <family val="2"/>
      </rPr>
      <t xml:space="preserve">also provides some </t>
    </r>
    <r>
      <rPr>
        <u/>
        <sz val="11"/>
        <color theme="10"/>
        <rFont val="Arial"/>
        <family val="2"/>
      </rPr>
      <t>estimates</t>
    </r>
  </si>
  <si>
    <r>
      <t xml:space="preserve">If you’re going the route of extrapolation, you can reference the </t>
    </r>
    <r>
      <rPr>
        <u/>
        <sz val="11"/>
        <color theme="5"/>
        <rFont val="Arial"/>
        <family val="2"/>
      </rPr>
      <t>Annual Energy Outlook (AEO)</t>
    </r>
    <r>
      <rPr>
        <sz val="11"/>
        <rFont val="Arial"/>
        <family val="2"/>
      </rPr>
      <t xml:space="preserve"> annually from the </t>
    </r>
    <r>
      <rPr>
        <b/>
        <sz val="11"/>
        <color rgb="FFFF0000"/>
        <rFont val="Arial"/>
        <family val="2"/>
      </rPr>
      <t>Energy Information Administration EIA)</t>
    </r>
    <r>
      <rPr>
        <sz val="11"/>
        <rFont val="Arial"/>
        <family val="2"/>
      </rPr>
      <t xml:space="preserve"> to check your numbers, though the AEO is national in scope.  </t>
    </r>
  </si>
  <si>
    <t xml:space="preserve">Utility Generation and Emissions Factor </t>
  </si>
  <si>
    <t xml:space="preserve">The generation mix includes the input of energy sources that are used to generate electricity for the utility that serves your community. The generation mix is used to calculate the emissions factor to determine the greenhouse gas emissions that result from electricty consumption.  This information may be available from your utility or the generation and transmission entity that your utility purchases electrcity from. There are additional resources for this information in situtations where it's not available. </t>
  </si>
  <si>
    <t>Utility service territory data may be available through:</t>
  </si>
  <si>
    <r>
      <t xml:space="preserve">• the </t>
    </r>
    <r>
      <rPr>
        <b/>
        <sz val="11"/>
        <color rgb="FFFF0000"/>
        <rFont val="Arial"/>
        <family val="2"/>
      </rPr>
      <t>state's Utilities Commission</t>
    </r>
  </si>
  <si>
    <t>• or as a state-specifc utility territory GIS file; host for shapefile may vary by state.</t>
  </si>
  <si>
    <r>
      <t xml:space="preserve">Emission factors for a given utility can be calculated using the reported generation mix (% by fuel composition and heat factors for various fuel types). Detailed state-level information on the </t>
    </r>
    <r>
      <rPr>
        <u/>
        <sz val="11"/>
        <color theme="5"/>
        <rFont val="Arial"/>
        <family val="2"/>
      </rPr>
      <t>mix of generation fuels by state</t>
    </r>
    <r>
      <rPr>
        <sz val="11"/>
        <rFont val="Arial"/>
        <family val="2"/>
      </rPr>
      <t xml:space="preserve"> can be found through the </t>
    </r>
    <r>
      <rPr>
        <b/>
        <sz val="11"/>
        <color rgb="FFFF0000"/>
        <rFont val="Arial"/>
        <family val="2"/>
      </rPr>
      <t>U.S. Energy Information Administration</t>
    </r>
    <r>
      <rPr>
        <sz val="11"/>
        <rFont val="Arial"/>
        <family val="2"/>
      </rPr>
      <t xml:space="preserve">. That mix can be used to calculate the an emission factor for the state by multiplying the ratio of each fuel type to the greenhouse gas equivalency of that fuel. </t>
    </r>
  </si>
  <si>
    <r>
      <t>•</t>
    </r>
    <r>
      <rPr>
        <b/>
        <sz val="11"/>
        <color theme="8"/>
        <rFont val="Arial"/>
        <family val="2"/>
      </rPr>
      <t xml:space="preserve"> </t>
    </r>
    <r>
      <rPr>
        <b/>
        <sz val="11"/>
        <color theme="2"/>
        <rFont val="Arial"/>
        <family val="2"/>
      </rPr>
      <t>Rocky Mountain Institute</t>
    </r>
    <r>
      <rPr>
        <sz val="11"/>
        <color theme="2"/>
        <rFont val="Arial"/>
        <family val="2"/>
      </rPr>
      <t xml:space="preserve"> </t>
    </r>
    <r>
      <rPr>
        <sz val="11"/>
        <rFont val="Arial"/>
        <family val="2"/>
      </rPr>
      <t xml:space="preserve">has also created a </t>
    </r>
    <r>
      <rPr>
        <u/>
        <sz val="11"/>
        <color theme="5"/>
        <rFont val="Arial"/>
        <family val="2"/>
      </rPr>
      <t>Utility Transition Hub</t>
    </r>
    <r>
      <rPr>
        <sz val="11"/>
        <rFont val="Arial"/>
        <family val="2"/>
      </rPr>
      <t>, which provides data available for download (including customer sales information and generation mix), as well as an interactive portal to explore utility-specific emissions.</t>
    </r>
  </si>
  <si>
    <r>
      <t xml:space="preserve">The </t>
    </r>
    <r>
      <rPr>
        <u/>
        <sz val="11"/>
        <color theme="5"/>
        <rFont val="Arial"/>
        <family val="2"/>
      </rPr>
      <t>greenhouse gas equivalency</t>
    </r>
    <r>
      <rPr>
        <sz val="11"/>
        <rFont val="Arial"/>
        <family val="2"/>
      </rPr>
      <t xml:space="preserve"> for a given fuel can be found through the </t>
    </r>
    <r>
      <rPr>
        <b/>
        <sz val="11"/>
        <color rgb="FFFF0000"/>
        <rFont val="Arial"/>
        <family val="2"/>
      </rPr>
      <t xml:space="preserve">U.S. EPA. </t>
    </r>
  </si>
  <si>
    <r>
      <t xml:space="preserve">There are also datasets available through </t>
    </r>
    <r>
      <rPr>
        <b/>
        <sz val="11"/>
        <color rgb="FFFF0000"/>
        <rFont val="Arial"/>
        <family val="2"/>
      </rPr>
      <t>EIA</t>
    </r>
    <r>
      <rPr>
        <sz val="11"/>
        <rFont val="Arial"/>
        <family val="2"/>
      </rPr>
      <t xml:space="preserve"> that detail the </t>
    </r>
    <r>
      <rPr>
        <u/>
        <sz val="11"/>
        <color theme="5"/>
        <rFont val="Arial"/>
        <family val="2"/>
      </rPr>
      <t>U.S. Electric Power Industry Estimated Emissions by State</t>
    </r>
    <r>
      <rPr>
        <sz val="11"/>
        <rFont val="Arial"/>
        <family val="2"/>
      </rPr>
      <t xml:space="preserve">, as well as the </t>
    </r>
    <r>
      <rPr>
        <u/>
        <sz val="11"/>
        <color theme="5"/>
        <rFont val="Arial"/>
        <family val="2"/>
      </rPr>
      <t>Net Generation by State by Type of Producer by Energy Source</t>
    </r>
    <r>
      <rPr>
        <sz val="11"/>
        <rFont val="Arial"/>
        <family val="2"/>
      </rPr>
      <t xml:space="preserve"> which can be used as a similar proxy for emissions factor, and may allow a community to aggregate fuel production within their specific utility territory.</t>
    </r>
  </si>
  <si>
    <r>
      <rPr>
        <u/>
        <sz val="11"/>
        <color theme="5"/>
        <rFont val="Arial"/>
        <family val="2"/>
      </rPr>
      <t>Electric substation data</t>
    </r>
    <r>
      <rPr>
        <sz val="11"/>
        <rFont val="Arial"/>
        <family val="2"/>
      </rPr>
      <t xml:space="preserve"> is also available through </t>
    </r>
    <r>
      <rPr>
        <b/>
        <sz val="11"/>
        <color rgb="FFFF0000"/>
        <rFont val="Arial"/>
        <family val="2"/>
      </rPr>
      <t xml:space="preserve">HIFLD. </t>
    </r>
  </si>
  <si>
    <r>
      <t xml:space="preserve">If you need more advanced electric transmission or infrastructure data because the community is, for example, exploring utility-scale renewable energy deployment, or wants to assess proximity to energy infrastructure, </t>
    </r>
    <r>
      <rPr>
        <u/>
        <sz val="11"/>
        <color theme="5"/>
        <rFont val="Arial"/>
        <family val="2"/>
      </rPr>
      <t>electric power tranmission line data</t>
    </r>
    <r>
      <rPr>
        <sz val="11"/>
        <rFont val="Arial"/>
        <family val="2"/>
      </rPr>
      <t xml:space="preserve"> is available through the </t>
    </r>
    <r>
      <rPr>
        <b/>
        <sz val="11"/>
        <color rgb="FFFF0000"/>
        <rFont val="Arial"/>
        <family val="2"/>
      </rPr>
      <t>Homeland Infrastructure Foundation-Level Data (HIFLD)</t>
    </r>
  </si>
  <si>
    <t>Current Solar Generation</t>
  </si>
  <si>
    <t xml:space="preserve">Knowing the in-boundary solar generation can be used to offset emission calculations for total electricity consumption if the community chooses to do so. </t>
  </si>
  <si>
    <r>
      <t xml:space="preserve">Current solar generation will be available either through the </t>
    </r>
    <r>
      <rPr>
        <b/>
        <sz val="11"/>
        <color rgb="FFFF0000"/>
        <rFont val="Arial"/>
        <family val="2"/>
      </rPr>
      <t>utility</t>
    </r>
    <r>
      <rPr>
        <sz val="11"/>
        <color theme="1"/>
        <rFont val="Arial"/>
        <family val="2"/>
      </rPr>
      <t xml:space="preserve"> or from individual solar installs in the community. This data may require sleuthing if the utility is not forthcoming.</t>
    </r>
  </si>
  <si>
    <r>
      <rPr>
        <b/>
        <sz val="11"/>
        <color rgb="FFFF0000"/>
        <rFont val="Arial"/>
        <family val="2"/>
      </rPr>
      <t>EIA</t>
    </r>
    <r>
      <rPr>
        <sz val="11"/>
        <rFont val="Arial"/>
        <family val="2"/>
      </rPr>
      <t xml:space="preserve"> publishes </t>
    </r>
    <r>
      <rPr>
        <u/>
        <sz val="11"/>
        <color theme="5"/>
        <rFont val="Arial"/>
        <family val="2"/>
      </rPr>
      <t>annual electricity data</t>
    </r>
    <r>
      <rPr>
        <sz val="11"/>
        <rFont val="Arial"/>
        <family val="2"/>
      </rPr>
      <t xml:space="preserve"> reporting (form 860), which includes specific power generation data, including solar. Identify which power generators are within the boundary of your geography and sum their total generation for that year. </t>
    </r>
  </si>
  <si>
    <t xml:space="preserve">Estimate the acreage covered by panels in the community (using aerial imagery and GIS), and assume a constant panel coverage and solar electricity generation output per panel; multiply. A coarse estimate but better than nothing. </t>
  </si>
  <si>
    <t>Current Wind Generation</t>
  </si>
  <si>
    <t xml:space="preserve">Knowing the in-boundary wind generation can be used to offset emission calculations for total electricity consumption if the community chooses to do so. </t>
  </si>
  <si>
    <r>
      <t xml:space="preserve">Current wind generation will be available either through the </t>
    </r>
    <r>
      <rPr>
        <b/>
        <sz val="11"/>
        <color rgb="FFFF0000"/>
        <rFont val="Arial"/>
        <family val="2"/>
      </rPr>
      <t>utility</t>
    </r>
    <r>
      <rPr>
        <sz val="11"/>
        <color theme="1"/>
        <rFont val="Arial"/>
        <family val="2"/>
      </rPr>
      <t xml:space="preserve"> or from individual turbine installs in the geography. This data may require sleuthing if the utility is not forthcoming.</t>
    </r>
  </si>
  <si>
    <r>
      <rPr>
        <b/>
        <sz val="11"/>
        <color rgb="FFFF0000"/>
        <rFont val="Arial"/>
        <family val="2"/>
      </rPr>
      <t>EIA</t>
    </r>
    <r>
      <rPr>
        <sz val="11"/>
        <rFont val="Arial"/>
        <family val="2"/>
      </rPr>
      <t xml:space="preserve"> publishes </t>
    </r>
    <r>
      <rPr>
        <u/>
        <sz val="11"/>
        <color theme="5"/>
        <rFont val="Arial"/>
        <family val="2"/>
      </rPr>
      <t>annual electricity data</t>
    </r>
    <r>
      <rPr>
        <sz val="11"/>
        <rFont val="Arial"/>
        <family val="2"/>
      </rPr>
      <t xml:space="preserve"> reporting (form 860), which includes specific power generation data, including wind. Identify which power generators are within the boundary of your geography and sum their total generation for that year. </t>
    </r>
  </si>
  <si>
    <t xml:space="preserve">Count the number of turbines and estimate a constant generation across turbines; multiply these two. A coarse estimate, but better than nothing. </t>
  </si>
  <si>
    <t>Energy Efficiency Potential</t>
  </si>
  <si>
    <t>Understanding the margin of potential energy consumption reduction from energy efficiency can help define realistic consumption and emissions reduction goal(s).</t>
  </si>
  <si>
    <r>
      <t xml:space="preserve">The </t>
    </r>
    <r>
      <rPr>
        <b/>
        <sz val="11"/>
        <color rgb="FFFF0000"/>
        <rFont val="Arial"/>
        <family val="2"/>
      </rPr>
      <t>National Renewable Energy Laboratory</t>
    </r>
    <r>
      <rPr>
        <sz val="11"/>
        <rFont val="Arial"/>
        <family val="2"/>
      </rPr>
      <t xml:space="preserve"> estimates energy efficiency - in terms of economic potential, high achievable potential, single family home electric savings potential, and single family home fuel savings potential - in the </t>
    </r>
    <r>
      <rPr>
        <u/>
        <sz val="11"/>
        <color theme="5"/>
        <rFont val="Arial"/>
        <family val="2"/>
      </rPr>
      <t xml:space="preserve">State and Local Planning for Energy (SLOPE) </t>
    </r>
    <r>
      <rPr>
        <sz val="11"/>
        <rFont val="Arial"/>
        <family val="2"/>
      </rPr>
      <t xml:space="preserve">Platform. Using either an estimate or actual proportion of the buildings and/or single family homes within the study community, it is possible to extrapolate the energy efficiency potential for that community by multiplying the total savings potential by that ratio. All data is available for public download. </t>
    </r>
  </si>
  <si>
    <t>Permitted Facilities</t>
  </si>
  <si>
    <t>Some building data may be suppressed from utility estimates if it is the only facility in a sector, for example.</t>
  </si>
  <si>
    <t xml:space="preserve">In some states, permitted facilities are registered under the pollution or air regulatory agency and is sometimes made public. If permitted facilities are made public, that data can be used to supplement estimates of community energy use and emissions, especially if utilities suppress meter or usage data to protect privacy interests. </t>
  </si>
  <si>
    <t>Building Total Square Footage</t>
  </si>
  <si>
    <t>Total square footage of building space is important for developing a community building energy policy - however for any building energy building energy policy it is important to distinguish between residential building square footage and commercial bulding square footage. The data also gives insights into the opportunity heating/cooling energy efficiency improvements, deep retrofits, and is necessary to provide some energy use ratios, like natural gas / sq. footage building area. Often this data is difficult to acquire because you may have building footprint data, but no height component.</t>
  </si>
  <si>
    <r>
      <t xml:space="preserve">City building inventory by type or sector.  Check with the City to see whether they have an inventory of buildings. If a city participates in a building benchmarking program, some building information will be available through the reporting platform.  The </t>
    </r>
    <r>
      <rPr>
        <u/>
        <sz val="11"/>
        <color theme="4"/>
        <rFont val="Arial"/>
        <family val="2"/>
      </rPr>
      <t>B3 benchmarking program</t>
    </r>
    <r>
      <rPr>
        <sz val="11"/>
        <rFont val="Arial"/>
        <family val="2"/>
      </rPr>
      <t xml:space="preserve"> in Minnesota is an example of a benchmarking platform that some cities use.</t>
    </r>
  </si>
  <si>
    <r>
      <t xml:space="preserve">Using GIS, analyze the total square footage of the community's building footprints. Building footprint shapefiles are available either through the city or it’s county, through the metropolitan council if the community is within the 7-county metro, or through open-source building footprint data. Microsoft made a </t>
    </r>
    <r>
      <rPr>
        <u/>
        <sz val="11"/>
        <color theme="5"/>
        <rFont val="Arial"/>
        <family val="2"/>
      </rPr>
      <t>national building footprint datafile</t>
    </r>
    <r>
      <rPr>
        <sz val="11"/>
        <rFont val="Arial"/>
        <family val="2"/>
      </rPr>
      <t xml:space="preserve"> available on Github. The file format, however, requires third party conversion to use in common geospatial software applications (like ESRI ArcMap), and requires extraction of building footprints for individual communities. </t>
    </r>
  </si>
  <si>
    <t xml:space="preserve">Alternatively, parcel data can be used as a proxy for reported square footage where data is complete and available. For communities where parcel data only contains floor coverage, but not total building square footage, a multiplier can be used to estimate total square footage based on zoning designation. This process, however, requires some advanced geospatial analysis and capabilities. </t>
  </si>
  <si>
    <r>
      <t xml:space="preserve">If none of these options are available, explore using </t>
    </r>
    <r>
      <rPr>
        <u/>
        <sz val="11"/>
        <color theme="5"/>
        <rFont val="Arial"/>
        <family val="2"/>
      </rPr>
      <t>LiDAR data and ESRI ArcMap</t>
    </r>
    <r>
      <rPr>
        <sz val="11"/>
        <rFont val="Arial"/>
        <family val="2"/>
      </rPr>
      <t xml:space="preserve"> software to extract building footprints to calculate the estimated area. Pursuing the third options opens greater opportunity to estimate the corresponding height of buildings to give a better estimation of total area versus footprint but is also the most time-consuming method. </t>
    </r>
  </si>
  <si>
    <r>
      <rPr>
        <sz val="11"/>
        <rFont val="Arial"/>
        <family val="2"/>
      </rPr>
      <t xml:space="preserve">You can look to total household estimates, assume a constant household square footage, and multiply the two. Use the same process to calculate commercial and industrial building square footage. Estimates of total households by geography are available through  the </t>
    </r>
    <r>
      <rPr>
        <u/>
        <sz val="11"/>
        <color theme="5"/>
        <rFont val="Arial"/>
        <family val="2"/>
      </rPr>
      <t>U.S. Census.</t>
    </r>
  </si>
  <si>
    <t xml:space="preserve">Once you have acquired building square footage, it's important to distinguish total square footage for commercial versus residential buildings (especially for development of a building energy policy). There is one primary methods for assigning building sector class to buliding square footage. Using GIS, you can either assign zoning designation or parcel land use classification to the building using a spatial join and estimate total square footage by each zoning designation / land use classification. If the data is not geospatial, you can use a geocoder to create a spatial file of the building addresses, and the navigate the join described above. </t>
  </si>
  <si>
    <r>
      <rPr>
        <b/>
        <sz val="11"/>
        <color theme="2"/>
        <rFont val="Arial"/>
        <family val="2"/>
      </rPr>
      <t>NREL's</t>
    </r>
    <r>
      <rPr>
        <u/>
        <sz val="11"/>
        <color theme="2"/>
        <rFont val="Arial"/>
        <family val="2"/>
      </rPr>
      <t xml:space="preserve"> </t>
    </r>
    <r>
      <rPr>
        <u/>
        <sz val="11"/>
        <color theme="5"/>
        <rFont val="Arial"/>
        <family val="2"/>
      </rPr>
      <t>State and Local Planning for Energy (SLOPE)</t>
    </r>
    <r>
      <rPr>
        <u/>
        <sz val="11"/>
        <color theme="10"/>
        <rFont val="Arial"/>
        <family val="2"/>
      </rPr>
      <t xml:space="preserve"> </t>
    </r>
    <r>
      <rPr>
        <sz val="11"/>
        <color theme="10"/>
        <rFont val="Arial"/>
        <family val="2"/>
      </rPr>
      <t>platform</t>
    </r>
    <r>
      <rPr>
        <u/>
        <sz val="11"/>
        <color theme="10"/>
        <rFont val="Arial"/>
        <family val="2"/>
      </rPr>
      <t xml:space="preserve"> </t>
    </r>
    <r>
      <rPr>
        <sz val="11"/>
        <rFont val="Arial"/>
        <family val="2"/>
      </rPr>
      <t>provides estimates on building square footage (by sector breakdown of commercial and industrial and residential).</t>
    </r>
  </si>
  <si>
    <t>Renewable Resources</t>
  </si>
  <si>
    <t>Solar Resource</t>
  </si>
  <si>
    <t>Solar resource provides an overview of the solar insolation potential for a community. This can be done at the community scale, or by specific community features (e.g. building rooftops, brownfields, parking lots, etc.).</t>
  </si>
  <si>
    <r>
      <t xml:space="preserve">Solar insolation raster data is already available for many communities. It may be housed at the community or county level, but is likely contained in a state geospatial file that will be available through </t>
    </r>
    <r>
      <rPr>
        <b/>
        <sz val="11"/>
        <color rgb="FFFF0000"/>
        <rFont val="Arial"/>
        <family val="2"/>
      </rPr>
      <t>local GIS experts</t>
    </r>
    <r>
      <rPr>
        <sz val="11"/>
        <rFont val="Arial"/>
        <family val="2"/>
      </rPr>
      <t xml:space="preserve">, or a </t>
    </r>
    <r>
      <rPr>
        <b/>
        <sz val="11"/>
        <color rgb="FFFF0000"/>
        <rFont val="Arial"/>
        <family val="2"/>
      </rPr>
      <t>state geospatial website</t>
    </r>
    <r>
      <rPr>
        <sz val="11"/>
        <rFont val="Arial"/>
        <family val="2"/>
      </rPr>
      <t xml:space="preserve">. The granularity of the data available will determine the ability to estimate solar potental for smaller areas, including, for example, building rooftops. However, even community-wide estimates can still be helpful. </t>
    </r>
  </si>
  <si>
    <r>
      <t xml:space="preserve">Alternatively, the </t>
    </r>
    <r>
      <rPr>
        <b/>
        <sz val="11"/>
        <color rgb="FFFF0000"/>
        <rFont val="Arial"/>
        <family val="2"/>
      </rPr>
      <t>National Renewable Energy Laboratory</t>
    </r>
    <r>
      <rPr>
        <sz val="11"/>
        <rFont val="Arial"/>
        <family val="2"/>
      </rPr>
      <t xml:space="preserve"> has created </t>
    </r>
    <r>
      <rPr>
        <u/>
        <sz val="11"/>
        <color theme="5"/>
        <rFont val="Arial"/>
        <family val="2"/>
      </rPr>
      <t>a repository of solar resource data, tools, and maps</t>
    </r>
    <r>
      <rPr>
        <sz val="11"/>
        <rFont val="Arial"/>
        <family val="2"/>
      </rPr>
      <t xml:space="preserve"> for the country. </t>
    </r>
  </si>
  <si>
    <r>
      <t xml:space="preserve">This includes geospatial data on solar potential at a standardized point estimation. Data is available for public download through </t>
    </r>
    <r>
      <rPr>
        <u/>
        <sz val="11"/>
        <color theme="5"/>
        <rFont val="Arial"/>
        <family val="2"/>
      </rPr>
      <t>NREL's National Solar Radiation DataBase (NSRDB).</t>
    </r>
  </si>
  <si>
    <r>
      <t xml:space="preserve">Once you have acquired solar spatial data, it's relatively straightforward to use geospatial analysis to estimate solar potential for building rooftops, parking lots, or open areas. See </t>
    </r>
    <r>
      <rPr>
        <u/>
        <sz val="11"/>
        <color theme="5"/>
        <rFont val="Arial"/>
        <family val="2"/>
      </rPr>
      <t>separate solar insolation potential methodology worksheet</t>
    </r>
    <r>
      <rPr>
        <sz val="11"/>
        <rFont val="Arial"/>
        <family val="2"/>
      </rPr>
      <t xml:space="preserve"> for detail on how to calculate solar resource potential. </t>
    </r>
  </si>
  <si>
    <r>
      <t xml:space="preserve">Specific geography delineations (e.g. rooftops, landfills, etc.) will rely on community-specific data. </t>
    </r>
    <r>
      <rPr>
        <b/>
        <sz val="11"/>
        <color rgb="FFFF0000"/>
        <rFont val="Arial"/>
        <family val="2"/>
      </rPr>
      <t>See Building Total Square Footage</t>
    </r>
    <r>
      <rPr>
        <sz val="11"/>
        <rFont val="Arial"/>
        <family val="2"/>
      </rPr>
      <t xml:space="preserve"> for direction on acquiring building footprints. </t>
    </r>
  </si>
  <si>
    <r>
      <t xml:space="preserve">For quick estimates or general reference, the </t>
    </r>
    <r>
      <rPr>
        <b/>
        <sz val="11"/>
        <color rgb="FFFF0000"/>
        <rFont val="Arial"/>
        <family val="2"/>
      </rPr>
      <t>U.S. Department of Energy</t>
    </r>
    <r>
      <rPr>
        <sz val="11"/>
        <rFont val="Arial"/>
        <family val="2"/>
      </rPr>
      <t xml:space="preserve"> has created an</t>
    </r>
    <r>
      <rPr>
        <u/>
        <sz val="11"/>
        <color theme="5"/>
        <rFont val="Arial"/>
        <family val="2"/>
      </rPr>
      <t xml:space="preserve"> interactive Solar Energy Potential map</t>
    </r>
    <r>
      <rPr>
        <sz val="11"/>
        <rFont val="Arial"/>
        <family val="2"/>
      </rPr>
      <t xml:space="preserve"> that provides estimates of watt hours / ft^2 / day at a granularity of 100,000 square feet of solar panel surface. </t>
    </r>
  </si>
  <si>
    <r>
      <rPr>
        <b/>
        <sz val="11"/>
        <color rgb="FFFF0000"/>
        <rFont val="Arial"/>
        <family val="2"/>
      </rPr>
      <t>The Solar Energy Industries Association</t>
    </r>
    <r>
      <rPr>
        <sz val="11"/>
        <rFont val="Arial"/>
        <family val="2"/>
      </rPr>
      <t xml:space="preserve"> also has</t>
    </r>
    <r>
      <rPr>
        <u/>
        <sz val="11"/>
        <color theme="5"/>
        <rFont val="Arial"/>
        <family val="2"/>
      </rPr>
      <t xml:space="preserve"> resource estimates at the state level,</t>
    </r>
    <r>
      <rPr>
        <sz val="11"/>
        <rFont val="Arial"/>
        <family val="2"/>
      </rPr>
      <t xml:space="preserve"> with resource characterization estimations. </t>
    </r>
  </si>
  <si>
    <r>
      <t xml:space="preserve">For some communities, estimates for solar potential and rooftop solar potential are available via </t>
    </r>
    <r>
      <rPr>
        <b/>
        <sz val="11"/>
        <color rgb="FFFF0000"/>
        <rFont val="Arial"/>
        <family val="2"/>
      </rPr>
      <t>Google's</t>
    </r>
    <r>
      <rPr>
        <sz val="11"/>
        <rFont val="Arial"/>
        <family val="2"/>
      </rPr>
      <t xml:space="preserve"> </t>
    </r>
    <r>
      <rPr>
        <u/>
        <sz val="11"/>
        <color theme="5"/>
        <rFont val="Arial"/>
        <family val="2"/>
      </rPr>
      <t>Environmental Insights Explorer</t>
    </r>
    <r>
      <rPr>
        <sz val="11"/>
        <rFont val="Arial"/>
        <family val="2"/>
      </rPr>
      <t>, which currently includes 73 north american cities.</t>
    </r>
  </si>
  <si>
    <r>
      <rPr>
        <b/>
        <sz val="11"/>
        <color rgb="FFFF0000"/>
        <rFont val="Arial"/>
        <family val="2"/>
      </rPr>
      <t>NREL</t>
    </r>
    <r>
      <rPr>
        <sz val="11"/>
        <rFont val="Arial"/>
        <family val="2"/>
      </rPr>
      <t xml:space="preserve"> also translates solar resource to a </t>
    </r>
    <r>
      <rPr>
        <u/>
        <sz val="11"/>
        <color theme="5"/>
        <rFont val="Arial"/>
        <family val="2"/>
      </rPr>
      <t>solar technical generation potential estimate</t>
    </r>
    <r>
      <rPr>
        <sz val="11"/>
        <rFont val="Arial"/>
        <family val="2"/>
      </rPr>
      <t xml:space="preserve"> in the State and Local Planning for Energy (SLOPE) Platform. </t>
    </r>
  </si>
  <si>
    <t xml:space="preserve">Wind Resource </t>
  </si>
  <si>
    <t xml:space="preserve">Wind resource provides an overview of the wind generation potential in the community (by wind speed). </t>
  </si>
  <si>
    <t>The granularity of the wind speed dataset is quite high-level (2km x 2km grid cells) – so it is best used to estimate wind resource potential for a large area. It’s important to note that this does not substitute site-specific assessments.</t>
  </si>
  <si>
    <r>
      <rPr>
        <sz val="11"/>
        <rFont val="Arial"/>
        <family val="2"/>
      </rPr>
      <t xml:space="preserve">The </t>
    </r>
    <r>
      <rPr>
        <b/>
        <sz val="11"/>
        <color theme="2"/>
        <rFont val="Arial"/>
        <family val="2"/>
      </rPr>
      <t>National Renewable Energy Laboratory (NREL)</t>
    </r>
    <r>
      <rPr>
        <sz val="11"/>
        <color theme="2"/>
        <rFont val="Arial"/>
        <family val="2"/>
      </rPr>
      <t xml:space="preserve"> </t>
    </r>
    <r>
      <rPr>
        <sz val="11"/>
        <rFont val="Arial"/>
        <family val="2"/>
      </rPr>
      <t xml:space="preserve">provides data for various heights by state through their </t>
    </r>
    <r>
      <rPr>
        <u/>
        <sz val="11"/>
        <color theme="10"/>
        <rFont val="Arial"/>
        <family val="2"/>
      </rPr>
      <t>WindExchange program resources.</t>
    </r>
  </si>
  <si>
    <r>
      <rPr>
        <b/>
        <sz val="11"/>
        <color rgb="FFFF0000"/>
        <rFont val="Arial"/>
        <family val="2"/>
      </rPr>
      <t>GPI</t>
    </r>
    <r>
      <rPr>
        <sz val="11"/>
        <rFont val="Arial"/>
        <family val="2"/>
      </rPr>
      <t xml:space="preserve"> houses the 80-meter and 100-meter wind speed data for the U.S. but for other heights, </t>
    </r>
    <r>
      <rPr>
        <b/>
        <sz val="11"/>
        <color rgb="FFFF0000"/>
        <rFont val="Arial"/>
        <family val="2"/>
      </rPr>
      <t>NREL</t>
    </r>
    <r>
      <rPr>
        <sz val="11"/>
        <rFont val="Arial"/>
        <family val="2"/>
      </rPr>
      <t xml:space="preserve"> also has a</t>
    </r>
    <r>
      <rPr>
        <u/>
        <sz val="11"/>
        <color theme="5"/>
        <rFont val="Arial"/>
        <family val="2"/>
      </rPr>
      <t xml:space="preserve"> downloadable Wind Toolkit Scalable Data Service</t>
    </r>
    <r>
      <rPr>
        <sz val="11"/>
        <rFont val="Arial"/>
        <family val="2"/>
      </rPr>
      <t>.</t>
    </r>
  </si>
  <si>
    <r>
      <t xml:space="preserve">For other heights, </t>
    </r>
    <r>
      <rPr>
        <b/>
        <sz val="11"/>
        <color rgb="FFFF0000"/>
        <rFont val="Arial"/>
        <family val="2"/>
      </rPr>
      <t>NREL</t>
    </r>
    <r>
      <rPr>
        <sz val="11"/>
        <rFont val="Arial"/>
        <family val="2"/>
      </rPr>
      <t xml:space="preserve"> also has an</t>
    </r>
    <r>
      <rPr>
        <u/>
        <sz val="11"/>
        <color theme="5"/>
        <rFont val="Arial"/>
        <family val="2"/>
      </rPr>
      <t xml:space="preserve"> open-source command prompt portal.</t>
    </r>
    <r>
      <rPr>
        <sz val="11"/>
        <rFont val="Arial"/>
        <family val="2"/>
      </rPr>
      <t xml:space="preserve"> Use of the command prompt portal requires an API to access, but is available upon request by NREL.</t>
    </r>
  </si>
  <si>
    <r>
      <rPr>
        <sz val="11"/>
        <rFont val="Arial"/>
        <family val="2"/>
      </rPr>
      <t xml:space="preserve">For high level, static estimates, </t>
    </r>
    <r>
      <rPr>
        <b/>
        <sz val="11"/>
        <color rgb="FFFF0000"/>
        <rFont val="Arial"/>
        <family val="2"/>
      </rPr>
      <t>NREL</t>
    </r>
    <r>
      <rPr>
        <sz val="11"/>
        <rFont val="Arial"/>
        <family val="2"/>
      </rPr>
      <t xml:space="preserve"> also has a </t>
    </r>
    <r>
      <rPr>
        <u/>
        <sz val="11"/>
        <color theme="5"/>
        <rFont val="Arial"/>
        <family val="2"/>
      </rPr>
      <t>Wind Prospector.</t>
    </r>
    <r>
      <rPr>
        <sz val="11"/>
        <rFont val="Arial"/>
        <family val="2"/>
      </rPr>
      <t xml:space="preserve"> </t>
    </r>
  </si>
  <si>
    <r>
      <rPr>
        <b/>
        <sz val="11"/>
        <color rgb="FFFF0000"/>
        <rFont val="Arial"/>
        <family val="2"/>
      </rPr>
      <t>NREL</t>
    </r>
    <r>
      <rPr>
        <sz val="11"/>
        <rFont val="Arial"/>
        <family val="2"/>
      </rPr>
      <t xml:space="preserve"> also translates wind resource to </t>
    </r>
    <r>
      <rPr>
        <u/>
        <sz val="11"/>
        <color theme="5"/>
        <rFont val="Arial"/>
        <family val="2"/>
      </rPr>
      <t>land-based wind technical generation potential estimate</t>
    </r>
    <r>
      <rPr>
        <sz val="11"/>
        <rFont val="Arial"/>
        <family val="2"/>
      </rPr>
      <t xml:space="preserve"> in the State and Local Planning for Energy (SLOPE) Platform. </t>
    </r>
  </si>
  <si>
    <t>Electric System Infrastructure</t>
  </si>
  <si>
    <t xml:space="preserve">Understanding where electric transmission and distribution infrastructure is located within your community can be important for thinking about energy project development and siting. </t>
  </si>
  <si>
    <t>Battery Storage Potential</t>
  </si>
  <si>
    <t>Estimates on the cost of battery storage can inform feasibility and whether storage should be included in community efforts.</t>
  </si>
  <si>
    <r>
      <t xml:space="preserve">The </t>
    </r>
    <r>
      <rPr>
        <b/>
        <sz val="11"/>
        <color rgb="FFFF0000"/>
        <rFont val="Arial"/>
        <family val="2"/>
      </rPr>
      <t>National Renewable Energy Laboratory</t>
    </r>
    <r>
      <rPr>
        <sz val="11"/>
        <rFont val="Arial"/>
        <family val="2"/>
      </rPr>
      <t xml:space="preserve"> estimates the </t>
    </r>
    <r>
      <rPr>
        <u/>
        <sz val="11"/>
        <color theme="5"/>
        <rFont val="Arial"/>
        <family val="2"/>
      </rPr>
      <t>battery storage capital costs for both states and counties.</t>
    </r>
    <r>
      <rPr>
        <sz val="11"/>
        <rFont val="Arial"/>
        <family val="2"/>
      </rPr>
      <t xml:space="preserve"> All data is available for public download. </t>
    </r>
  </si>
  <si>
    <t>Vehicle Miles Traveled (VMT)</t>
  </si>
  <si>
    <t xml:space="preserve">Vehicle use is a significant contributor to GHG emissions. Understanding how far vehicles travel in the community is useful for estimating emissions but also setting targets to reduce vehicle use. </t>
  </si>
  <si>
    <r>
      <rPr>
        <b/>
        <sz val="11"/>
        <color rgb="FFFF0000"/>
        <rFont val="Arial"/>
        <family val="2"/>
      </rPr>
      <t>State transportation departments</t>
    </r>
    <r>
      <rPr>
        <sz val="11"/>
        <color theme="1"/>
        <rFont val="Arial"/>
        <family val="2"/>
      </rPr>
      <t xml:space="preserve"> collect VMT data. </t>
    </r>
    <r>
      <rPr>
        <b/>
        <sz val="11"/>
        <color rgb="FFFF0000"/>
        <rFont val="Arial"/>
        <family val="2"/>
      </rPr>
      <t>Metropolitan or regional planning agencies</t>
    </r>
    <r>
      <rPr>
        <sz val="11"/>
        <color theme="1"/>
        <rFont val="Arial"/>
        <family val="2"/>
      </rPr>
      <t xml:space="preserve"> may also have VMT information. For communities that don't have access to VMT data, </t>
    </r>
  </si>
  <si>
    <r>
      <rPr>
        <b/>
        <sz val="11"/>
        <color rgb="FFFF0000"/>
        <rFont val="Arial"/>
        <family val="2"/>
      </rPr>
      <t xml:space="preserve">NREL's </t>
    </r>
    <r>
      <rPr>
        <u/>
        <sz val="11"/>
        <color theme="5"/>
        <rFont val="Arial"/>
        <family val="2"/>
      </rPr>
      <t>State and Local Planning for Energy (SLOPE)</t>
    </r>
    <r>
      <rPr>
        <sz val="11"/>
        <color rgb="FFFF0000"/>
        <rFont val="Arial"/>
        <family val="2"/>
      </rPr>
      <t xml:space="preserve"> </t>
    </r>
    <r>
      <rPr>
        <sz val="11"/>
        <rFont val="Arial"/>
        <family val="2"/>
      </rPr>
      <t>platform estimates, can be used instead, or it can be used to corroborate VMT data gathered (especially to account for year data gaps, or to help with projections).</t>
    </r>
  </si>
  <si>
    <t>Fleet Size and Composition</t>
  </si>
  <si>
    <t xml:space="preserve">How efficient the vehicle fleet is – typically as fuel type and MPG – is also an important baseline metric for reducing transportation emissions. </t>
  </si>
  <si>
    <r>
      <t xml:space="preserve">Fleet size and composition may be available communities, especially if </t>
    </r>
    <r>
      <rPr>
        <b/>
        <sz val="11"/>
        <color rgb="FFFF0000"/>
        <rFont val="Arial"/>
        <family val="2"/>
      </rPr>
      <t>state DMV</t>
    </r>
    <r>
      <rPr>
        <sz val="11"/>
        <color theme="1"/>
        <rFont val="Arial"/>
        <family val="2"/>
      </rPr>
      <t xml:space="preserve"> data is accessible or available. Vehicle registrations are the best way to estimate fleet composition. However, for communities where this data is inaccessible, </t>
    </r>
  </si>
  <si>
    <r>
      <rPr>
        <b/>
        <sz val="11"/>
        <color rgb="FFFF0000"/>
        <rFont val="Arial"/>
        <family val="2"/>
      </rPr>
      <t>NREL's</t>
    </r>
    <r>
      <rPr>
        <sz val="11"/>
        <color rgb="FFFF0000"/>
        <rFont val="Arial"/>
        <family val="2"/>
      </rPr>
      <t xml:space="preserve"> </t>
    </r>
    <r>
      <rPr>
        <u/>
        <sz val="11"/>
        <color theme="5"/>
        <rFont val="Arial"/>
        <family val="2"/>
      </rPr>
      <t>State and Local Planning for Energy (SLOPE)</t>
    </r>
    <r>
      <rPr>
        <sz val="11"/>
        <color rgb="FFFF0000"/>
        <rFont val="Arial"/>
        <family val="2"/>
      </rPr>
      <t xml:space="preserve"> </t>
    </r>
    <r>
      <rPr>
        <sz val="11"/>
        <rFont val="Arial"/>
        <family val="2"/>
      </rPr>
      <t xml:space="preserve">platform publishes fleet composition by fuel type, as well as estimates of total vehicles – but hasn’t been updated since 2016. </t>
    </r>
  </si>
  <si>
    <t xml:space="preserve">EVs </t>
  </si>
  <si>
    <t xml:space="preserve">Electric vehicles are important tools for transitioning away from conventional fossil fuel dependence. </t>
  </si>
  <si>
    <t>Electric Vehicle Supply Equipment (EVSE)</t>
  </si>
  <si>
    <t xml:space="preserve">Charging stations are important tools to support EV adoption. </t>
  </si>
  <si>
    <r>
      <rPr>
        <b/>
        <sz val="11"/>
        <color rgb="FFFF0000"/>
        <rFont val="Arial"/>
        <family val="2"/>
      </rPr>
      <t>Alternative Fuels Data Center (DOE)</t>
    </r>
    <r>
      <rPr>
        <sz val="11"/>
        <rFont val="Arial"/>
        <family val="2"/>
      </rPr>
      <t xml:space="preserve"> publishes all</t>
    </r>
    <r>
      <rPr>
        <u/>
        <sz val="11"/>
        <color theme="5"/>
        <rFont val="Arial"/>
        <family val="2"/>
      </rPr>
      <t xml:space="preserve"> Electric Vehicle Charging Station Locations</t>
    </r>
    <r>
      <rPr>
        <sz val="11"/>
        <rFont val="Arial"/>
        <family val="2"/>
      </rPr>
      <t xml:space="preserve"> across the country, which can be filtered by type of charger.</t>
    </r>
  </si>
  <si>
    <r>
      <rPr>
        <b/>
        <u/>
        <sz val="11"/>
        <color rgb="FFFF0000"/>
        <rFont val="Arial"/>
        <family val="2"/>
      </rPr>
      <t>ChargePoint</t>
    </r>
    <r>
      <rPr>
        <sz val="11"/>
        <rFont val="Arial"/>
        <family val="2"/>
      </rPr>
      <t xml:space="preserve"> publishes all EV charging station locations across the U.S. in a</t>
    </r>
    <r>
      <rPr>
        <u/>
        <sz val="11"/>
        <color theme="4"/>
        <rFont val="Arial"/>
        <family val="2"/>
      </rPr>
      <t xml:space="preserve"> dynamic online web map.</t>
    </r>
    <r>
      <rPr>
        <sz val="11"/>
        <color theme="4"/>
        <rFont val="Arial"/>
        <family val="2"/>
      </rPr>
      <t xml:space="preserve"> </t>
    </r>
  </si>
  <si>
    <r>
      <rPr>
        <b/>
        <u/>
        <sz val="11"/>
        <color rgb="FFFF0000"/>
        <rFont val="Arial"/>
        <family val="2"/>
      </rPr>
      <t>PlugShare</t>
    </r>
    <r>
      <rPr>
        <sz val="11"/>
        <rFont val="Arial"/>
        <family val="2"/>
      </rPr>
      <t xml:space="preserve"> also has an EV charging station </t>
    </r>
    <r>
      <rPr>
        <u/>
        <sz val="11"/>
        <color theme="4"/>
        <rFont val="Arial"/>
        <family val="2"/>
      </rPr>
      <t>online web map</t>
    </r>
    <r>
      <rPr>
        <sz val="11"/>
        <color theme="4"/>
        <rFont val="Arial"/>
        <family val="2"/>
      </rPr>
      <t xml:space="preserve">. </t>
    </r>
  </si>
  <si>
    <t>Alternative Fuel Stations</t>
  </si>
  <si>
    <t>For some communities, alternative fueling stations (biodiesel, CNG, E85, etc.) may be equally or more important than EVSE</t>
  </si>
  <si>
    <r>
      <rPr>
        <b/>
        <sz val="11"/>
        <color rgb="FFFF0000"/>
        <rFont val="Arial"/>
        <family val="2"/>
      </rPr>
      <t>Alternative Fuels Data Center (DOE)</t>
    </r>
    <r>
      <rPr>
        <sz val="11"/>
        <rFont val="Arial"/>
        <family val="2"/>
      </rPr>
      <t xml:space="preserve"> publishes all</t>
    </r>
    <r>
      <rPr>
        <u/>
        <sz val="11"/>
        <color theme="5"/>
        <rFont val="Arial"/>
        <family val="2"/>
      </rPr>
      <t xml:space="preserve"> Alternative Fuel Stations </t>
    </r>
    <r>
      <rPr>
        <sz val="11"/>
        <rFont val="Arial"/>
        <family val="2"/>
      </rPr>
      <t>across the country, which can be filtered by type of fuel.</t>
    </r>
  </si>
  <si>
    <t>Origin-Desintation Data</t>
  </si>
  <si>
    <t>Understanding the proportion of travel that occurs within community boundaries, versus cross-boundary, is useful to isolate in-boundary transportation emissions, over which the community has authority to impact.</t>
  </si>
  <si>
    <r>
      <t xml:space="preserve">The </t>
    </r>
    <r>
      <rPr>
        <b/>
        <sz val="11"/>
        <color rgb="FFFF0000"/>
        <rFont val="Arial"/>
        <family val="2"/>
      </rPr>
      <t>U.S. Census</t>
    </r>
    <r>
      <rPr>
        <sz val="11"/>
        <rFont val="Arial"/>
        <family val="2"/>
      </rPr>
      <t xml:space="preserve"> provides estimates on origin-desintation travel through their </t>
    </r>
    <r>
      <rPr>
        <u/>
        <sz val="11"/>
        <color theme="5"/>
        <rFont val="Arial"/>
        <family val="2"/>
      </rPr>
      <t>OnTheMap interactive online mapping and analytics platform</t>
    </r>
    <r>
      <rPr>
        <sz val="11"/>
        <rFont val="Arial"/>
        <family val="2"/>
      </rPr>
      <t xml:space="preserve">. The tool allows users to input a study geography and gather insights on transportation patterns of commuters, and has helpful, interactive guidance on how to use it already built in. </t>
    </r>
  </si>
  <si>
    <t>Transit Accessibility</t>
  </si>
  <si>
    <t>Analyzing areas where residents have fewer or no transit or public transportation options can provide insights into both transportation gaps but also opportunities to enhance equity in the community.</t>
  </si>
  <si>
    <t>Utilizing GIS software, communities can conduct standard gap analyses for a variety of transportation modes, including:</t>
  </si>
  <si>
    <r>
      <rPr>
        <sz val="11"/>
        <rFont val="Arial"/>
        <family val="2"/>
      </rPr>
      <t xml:space="preserve">analysis of various types of mobility like </t>
    </r>
    <r>
      <rPr>
        <u/>
        <sz val="11"/>
        <color theme="10"/>
        <rFont val="Arial"/>
        <family val="2"/>
      </rPr>
      <t xml:space="preserve">bike share programs, </t>
    </r>
    <r>
      <rPr>
        <sz val="11"/>
        <rFont val="Arial"/>
        <family val="2"/>
      </rPr>
      <t>as well as public transportation (like buses or light rail) can shed light on areas where car dependency has become the most convenient or practical option for community members</t>
    </r>
  </si>
  <si>
    <t xml:space="preserve">Identifying the proportion of commuters using various transportation modes can help shape priority action and identify the greatest contributions to the emissions portfolio. </t>
  </si>
  <si>
    <r>
      <t xml:space="preserve">The </t>
    </r>
    <r>
      <rPr>
        <b/>
        <sz val="11"/>
        <color rgb="FFFF0000"/>
        <rFont val="Arial"/>
        <family val="2"/>
      </rPr>
      <t>U.S. Census Bureau</t>
    </r>
    <r>
      <rPr>
        <sz val="11"/>
        <rFont val="Arial"/>
        <family val="2"/>
      </rPr>
      <t xml:space="preserve"> provides </t>
    </r>
    <r>
      <rPr>
        <u/>
        <sz val="11"/>
        <color theme="5"/>
        <rFont val="Arial"/>
        <family val="2"/>
      </rPr>
      <t>estimates on commuting - or journey to work - data for communities</t>
    </r>
    <r>
      <rPr>
        <sz val="11"/>
        <rFont val="Arial"/>
        <family val="2"/>
      </rPr>
      <t xml:space="preserve">. This includes a profile of the modes of transportation commuters in each community utilize, as well as the ability to cross-reference commuting behavior with other demographic information. </t>
    </r>
  </si>
  <si>
    <t>Miles of Bike and Trail Infrastructure (optional)</t>
  </si>
  <si>
    <t>Knowing the extent of alternative transportation infrastructure is an important data point when setting goals for reducing vehicle dependence.</t>
  </si>
  <si>
    <r>
      <t xml:space="preserve">The city or county likely has GIS data for their trail infrastructure. If not housed with </t>
    </r>
    <r>
      <rPr>
        <b/>
        <sz val="11"/>
        <color rgb="FFFF0000"/>
        <rFont val="Arial"/>
        <family val="2"/>
      </rPr>
      <t>Transportation staff</t>
    </r>
    <r>
      <rPr>
        <sz val="11"/>
        <color theme="1"/>
        <rFont val="Arial"/>
        <family val="2"/>
      </rPr>
      <t xml:space="preserve">, check with </t>
    </r>
    <r>
      <rPr>
        <b/>
        <sz val="11"/>
        <color rgb="FFFF0000"/>
        <rFont val="Arial"/>
        <family val="2"/>
      </rPr>
      <t>Parks and Trails or the Natural Resources staff</t>
    </r>
    <r>
      <rPr>
        <sz val="11"/>
        <color theme="1"/>
        <rFont val="Arial"/>
        <family val="2"/>
      </rPr>
      <t xml:space="preserve">. It can also be useful to request planned or programmed infrastructure. </t>
    </r>
  </si>
  <si>
    <r>
      <t xml:space="preserve">If the </t>
    </r>
    <r>
      <rPr>
        <b/>
        <sz val="11"/>
        <color rgb="FFFF0000"/>
        <rFont val="Arial"/>
        <family val="2"/>
      </rPr>
      <t>city or county</t>
    </r>
    <r>
      <rPr>
        <sz val="11"/>
        <color theme="1"/>
        <rFont val="Arial"/>
        <family val="2"/>
      </rPr>
      <t xml:space="preserve"> has already completed a pedestrian gap analysis, you can additionally request and include that information. </t>
    </r>
  </si>
  <si>
    <t>Demographic Information</t>
  </si>
  <si>
    <t>Population and Households</t>
  </si>
  <si>
    <t>Important baseline data for establishing per household or per person metrics for many of the other data pieces collected (energy use, VMT, etc.)</t>
  </si>
  <si>
    <r>
      <t xml:space="preserve">The </t>
    </r>
    <r>
      <rPr>
        <b/>
        <u/>
        <sz val="11"/>
        <color theme="2"/>
        <rFont val="Arial"/>
        <family val="2"/>
      </rPr>
      <t>U.S. Census</t>
    </r>
    <r>
      <rPr>
        <sz val="11"/>
        <color theme="2"/>
        <rFont val="Arial"/>
        <family val="2"/>
      </rPr>
      <t xml:space="preserve"> </t>
    </r>
    <r>
      <rPr>
        <sz val="11"/>
        <rFont val="Arial"/>
        <family val="2"/>
      </rPr>
      <t>or through</t>
    </r>
  </si>
  <si>
    <r>
      <rPr>
        <b/>
        <sz val="11"/>
        <color rgb="FFFF0000"/>
        <rFont val="Arial"/>
        <family val="2"/>
      </rPr>
      <t>NREL's</t>
    </r>
    <r>
      <rPr>
        <sz val="11"/>
        <color rgb="FFFF0000"/>
        <rFont val="Arial"/>
        <family val="2"/>
      </rPr>
      <t xml:space="preserve"> </t>
    </r>
    <r>
      <rPr>
        <u/>
        <sz val="11"/>
        <color theme="5"/>
        <rFont val="Arial"/>
        <family val="2"/>
      </rPr>
      <t>State and Local Planning for Energy (SLOPE)</t>
    </r>
    <r>
      <rPr>
        <sz val="11"/>
        <color rgb="FFFF0000"/>
        <rFont val="Arial"/>
        <family val="2"/>
      </rPr>
      <t xml:space="preserve"> </t>
    </r>
    <r>
      <rPr>
        <sz val="11"/>
        <rFont val="Arial"/>
        <family val="2"/>
      </rPr>
      <t>platform.</t>
    </r>
  </si>
  <si>
    <t>Income</t>
  </si>
  <si>
    <t xml:space="preserve">Understanding the income distribution of the community helps set strategies and targets. </t>
  </si>
  <si>
    <r>
      <t>Estimates of income by geography are available through either the</t>
    </r>
    <r>
      <rPr>
        <b/>
        <u/>
        <sz val="11"/>
        <color theme="8"/>
        <rFont val="Arial"/>
        <family val="2"/>
      </rPr>
      <t xml:space="preserve"> </t>
    </r>
    <r>
      <rPr>
        <b/>
        <sz val="11"/>
        <color theme="2"/>
        <rFont val="Arial"/>
        <family val="2"/>
      </rPr>
      <t>U.S. Census</t>
    </r>
    <r>
      <rPr>
        <b/>
        <sz val="11"/>
        <color theme="8"/>
        <rFont val="Arial"/>
        <family val="2"/>
      </rPr>
      <t xml:space="preserve"> </t>
    </r>
    <r>
      <rPr>
        <u/>
        <sz val="11"/>
        <color theme="5"/>
        <rFont val="Arial"/>
        <family val="2"/>
      </rPr>
      <t>/ American Community Survey</t>
    </r>
  </si>
  <si>
    <t>Education</t>
  </si>
  <si>
    <r>
      <t xml:space="preserve">Estimates of education by geography are available through either the </t>
    </r>
    <r>
      <rPr>
        <b/>
        <sz val="11"/>
        <color theme="2"/>
        <rFont val="Arial"/>
        <family val="2"/>
      </rPr>
      <t>U.S. Census</t>
    </r>
    <r>
      <rPr>
        <b/>
        <sz val="11"/>
        <color theme="8"/>
        <rFont val="Arial"/>
        <family val="2"/>
      </rPr>
      <t xml:space="preserve"> </t>
    </r>
    <r>
      <rPr>
        <u/>
        <sz val="11"/>
        <color theme="5"/>
        <rFont val="Arial"/>
        <family val="2"/>
      </rPr>
      <t>/ American Community Survey</t>
    </r>
  </si>
  <si>
    <t xml:space="preserve">Energy burden is calculated as the household income spent on energy utilities over total income. ACEEE defines a household as experiencing high energy burden if more than 6% of total household income is spent on energy costs. Households spending over 10% of household income on energy costs are experiencing severe energy burden. This information can be used to set targets to reduce energy burden. </t>
  </si>
  <si>
    <r>
      <t xml:space="preserve">The </t>
    </r>
    <r>
      <rPr>
        <b/>
        <sz val="11"/>
        <color rgb="FFFF0000"/>
        <rFont val="Arial"/>
        <family val="2"/>
      </rPr>
      <t>U.S. Department of Energy</t>
    </r>
    <r>
      <rPr>
        <sz val="11"/>
        <rFont val="Arial"/>
        <family val="2"/>
      </rPr>
      <t xml:space="preserve"> created the Cities-LEAP program, through which communities can access, called the </t>
    </r>
  </si>
  <si>
    <r>
      <rPr>
        <u/>
        <sz val="11"/>
        <color theme="5"/>
        <rFont val="Arial"/>
        <family val="2"/>
      </rPr>
      <t>Low-Income Energy Affordability Data (LEAD) tool</t>
    </r>
    <r>
      <rPr>
        <sz val="11"/>
        <rFont val="Arial"/>
        <family val="2"/>
      </rPr>
      <t xml:space="preserve">. The tool provides estimates on the proportion of community members experiencing energy burden, average energy burden, as well as the option to cross-reference these insights with consideration for fuel type, tenure (renters versus owners), and compare to other geographies. </t>
    </r>
  </si>
  <si>
    <r>
      <t>Otherwise, to calculate energy burden manually, identify the percentage of the population for whom energy bills account for &gt;= 30% their annual income. Estimates of household expenditures on utilities and annual income by geography are available through either the</t>
    </r>
    <r>
      <rPr>
        <sz val="11"/>
        <color theme="2"/>
        <rFont val="Arial"/>
        <family val="2"/>
      </rPr>
      <t xml:space="preserve"> </t>
    </r>
    <r>
      <rPr>
        <b/>
        <sz val="11"/>
        <color theme="2"/>
        <rFont val="Arial"/>
        <family val="2"/>
      </rPr>
      <t>U.S. Census</t>
    </r>
    <r>
      <rPr>
        <b/>
        <sz val="11"/>
        <rFont val="Arial"/>
        <family val="2"/>
      </rPr>
      <t xml:space="preserve"> / </t>
    </r>
    <r>
      <rPr>
        <u/>
        <sz val="11"/>
        <color theme="4"/>
        <rFont val="Arial"/>
        <family val="2"/>
      </rPr>
      <t>American Community Survey</t>
    </r>
    <r>
      <rPr>
        <sz val="11"/>
        <rFont val="Arial"/>
        <family val="2"/>
      </rPr>
      <t xml:space="preserve"> or may be available through local utility data (though this will vary by location).</t>
    </r>
  </si>
  <si>
    <r>
      <rPr>
        <sz val="11"/>
        <rFont val="Calibri"/>
        <family val="2"/>
        <scheme val="minor"/>
      </rPr>
      <t xml:space="preserve">It's also possible to determine how many people in the community would be eligible for energy assistance (public assistance for heating). Public </t>
    </r>
    <r>
      <rPr>
        <u/>
        <sz val="11"/>
        <color theme="10"/>
        <rFont val="Calibri"/>
        <family val="2"/>
        <scheme val="minor"/>
      </rPr>
      <t xml:space="preserve">data on </t>
    </r>
    <r>
      <rPr>
        <u/>
        <sz val="11"/>
        <color theme="5"/>
        <rFont val="Arial"/>
        <family val="2"/>
      </rPr>
      <t>Low-Income Home Energy Assistance Program (LIHEAP)</t>
    </r>
    <r>
      <rPr>
        <sz val="11"/>
        <rFont val="Arial"/>
        <family val="2"/>
      </rPr>
      <t xml:space="preserve"> is available through the</t>
    </r>
    <r>
      <rPr>
        <sz val="11"/>
        <color theme="2"/>
        <rFont val="Arial"/>
        <family val="2"/>
      </rPr>
      <t xml:space="preserve"> </t>
    </r>
    <r>
      <rPr>
        <b/>
        <sz val="11"/>
        <color theme="2"/>
        <rFont val="Arial"/>
        <family val="2"/>
      </rPr>
      <t>U.S. Department of Health and Human Services, Office of Community Services.</t>
    </r>
    <r>
      <rPr>
        <sz val="11"/>
        <color theme="2"/>
        <rFont val="Arial"/>
        <family val="2"/>
      </rPr>
      <t xml:space="preserve"> </t>
    </r>
    <r>
      <rPr>
        <sz val="11"/>
        <rFont val="Arial"/>
        <family val="2"/>
      </rPr>
      <t xml:space="preserve">More granular data may also be available through the </t>
    </r>
    <r>
      <rPr>
        <b/>
        <sz val="11"/>
        <color theme="2"/>
        <rFont val="Arial"/>
        <family val="2"/>
      </rPr>
      <t>State Health Department</t>
    </r>
    <r>
      <rPr>
        <sz val="11"/>
        <rFont val="Arial"/>
        <family val="2"/>
      </rPr>
      <t xml:space="preserve"> or through </t>
    </r>
    <r>
      <rPr>
        <b/>
        <sz val="11"/>
        <color theme="2"/>
        <rFont val="Arial"/>
        <family val="2"/>
      </rPr>
      <t xml:space="preserve">the County. </t>
    </r>
  </si>
  <si>
    <t>Age</t>
  </si>
  <si>
    <t xml:space="preserve">Understanding the age distribution of the community helps set strategies and targets. </t>
  </si>
  <si>
    <r>
      <rPr>
        <sz val="11"/>
        <rFont val="Arial"/>
        <family val="2"/>
      </rPr>
      <t xml:space="preserve">Estimates of age by geography are available through either the </t>
    </r>
    <r>
      <rPr>
        <b/>
        <sz val="11"/>
        <color theme="2"/>
        <rFont val="Arial"/>
        <family val="2"/>
      </rPr>
      <t>U.S. Census</t>
    </r>
    <r>
      <rPr>
        <b/>
        <sz val="11"/>
        <color theme="8"/>
        <rFont val="Arial"/>
        <family val="2"/>
      </rPr>
      <t xml:space="preserve"> </t>
    </r>
    <r>
      <rPr>
        <b/>
        <sz val="11"/>
        <rFont val="Arial"/>
        <family val="2"/>
      </rPr>
      <t>/</t>
    </r>
    <r>
      <rPr>
        <b/>
        <u/>
        <sz val="11"/>
        <rFont val="Arial"/>
        <family val="2"/>
      </rPr>
      <t xml:space="preserve"> </t>
    </r>
    <r>
      <rPr>
        <u/>
        <sz val="11"/>
        <color theme="4"/>
        <rFont val="Arial"/>
        <family val="2"/>
      </rPr>
      <t>American Community Survey.</t>
    </r>
  </si>
  <si>
    <t>Race</t>
  </si>
  <si>
    <t xml:space="preserve">Understanding the racial composition of the community helps set strategies and targets, as well as inform other parts of the CAWP process – like outreach and engagement. </t>
  </si>
  <si>
    <r>
      <rPr>
        <sz val="11"/>
        <rFont val="Arial"/>
        <family val="2"/>
      </rPr>
      <t xml:space="preserve">Estimates of race by geography are available through either the </t>
    </r>
    <r>
      <rPr>
        <b/>
        <sz val="11"/>
        <color theme="2"/>
        <rFont val="Arial"/>
        <family val="2"/>
      </rPr>
      <t>U.S. Census</t>
    </r>
    <r>
      <rPr>
        <sz val="11"/>
        <rFont val="Arial"/>
        <family val="2"/>
      </rPr>
      <t xml:space="preserve"> / </t>
    </r>
    <r>
      <rPr>
        <u/>
        <sz val="11"/>
        <color theme="4"/>
        <rFont val="Arial"/>
        <family val="2"/>
      </rPr>
      <t>American Community Survey.</t>
    </r>
  </si>
  <si>
    <t>Language</t>
  </si>
  <si>
    <t xml:space="preserve">Understanding the language composition of the community helps set strategies and targets, as well as inform other parts of the CAWP process – like outreach and engagement. </t>
  </si>
  <si>
    <r>
      <t xml:space="preserve">Estimates of primary household language / percentage of by geography are available through either the </t>
    </r>
    <r>
      <rPr>
        <b/>
        <sz val="11"/>
        <color theme="2"/>
        <rFont val="Arial"/>
        <family val="2"/>
      </rPr>
      <t>U.S. Census</t>
    </r>
    <r>
      <rPr>
        <sz val="11"/>
        <rFont val="Arial"/>
        <family val="2"/>
      </rPr>
      <t xml:space="preserve"> / </t>
    </r>
    <r>
      <rPr>
        <u/>
        <sz val="11"/>
        <color theme="4"/>
        <rFont val="Arial"/>
        <family val="2"/>
      </rPr>
      <t>American Community Survey.</t>
    </r>
  </si>
  <si>
    <t xml:space="preserve">Public Health </t>
  </si>
  <si>
    <t>Public health captures a swath of potential data, and communities should prioritize data collection as most pertinent to their local communities (i.e., communities with older populations may focus on location of cooling centers for extreme heat days). However, ensuring that public health data is disaggregated by race is vital to truly applying the data in the context to decision-making.</t>
  </si>
  <si>
    <r>
      <t xml:space="preserve">Estimates of proportion of the population living with a disability by geography is available through either the </t>
    </r>
    <r>
      <rPr>
        <b/>
        <sz val="11"/>
        <color theme="2"/>
        <rFont val="Arial"/>
        <family val="2"/>
      </rPr>
      <t>U.S. Census</t>
    </r>
    <r>
      <rPr>
        <b/>
        <sz val="11"/>
        <rFont val="Arial"/>
        <family val="2"/>
      </rPr>
      <t xml:space="preserve"> /</t>
    </r>
    <r>
      <rPr>
        <b/>
        <sz val="11"/>
        <color theme="8"/>
        <rFont val="Arial"/>
        <family val="2"/>
      </rPr>
      <t xml:space="preserve"> </t>
    </r>
    <r>
      <rPr>
        <u/>
        <sz val="11"/>
        <color theme="5"/>
        <rFont val="Arial"/>
        <family val="2"/>
      </rPr>
      <t>American Community Survey</t>
    </r>
    <r>
      <rPr>
        <sz val="11"/>
        <rFont val="Arial"/>
        <family val="2"/>
      </rPr>
      <t xml:space="preserve"> through their </t>
    </r>
    <r>
      <rPr>
        <u/>
        <sz val="11"/>
        <color theme="5"/>
        <rFont val="Arial"/>
        <family val="2"/>
      </rPr>
      <t>National Ambulatory Medican Care Survey (NAMCS)</t>
    </r>
    <r>
      <rPr>
        <sz val="11"/>
        <rFont val="Arial"/>
        <family val="2"/>
      </rPr>
      <t xml:space="preserve">. The Census also provides estimates of health insurance coverage, which are available as cross-tabulated estimates with other demographic indicators like race. </t>
    </r>
  </si>
  <si>
    <r>
      <rPr>
        <sz val="11"/>
        <rFont val="Arial"/>
        <family val="2"/>
      </rPr>
      <t>As of October 2020, the</t>
    </r>
    <r>
      <rPr>
        <b/>
        <sz val="11"/>
        <color theme="8"/>
        <rFont val="Arial"/>
        <family val="2"/>
      </rPr>
      <t xml:space="preserve"> </t>
    </r>
    <r>
      <rPr>
        <b/>
        <sz val="11"/>
        <color theme="2"/>
        <rFont val="Arial"/>
        <family val="2"/>
      </rPr>
      <t>Atlantic in partnersihp with Boston University</t>
    </r>
    <r>
      <rPr>
        <sz val="11"/>
        <rFont val="Arial"/>
        <family val="2"/>
      </rPr>
      <t xml:space="preserve"> has developed a </t>
    </r>
    <r>
      <rPr>
        <u/>
        <sz val="11"/>
        <color theme="5"/>
        <rFont val="Arial"/>
        <family val="2"/>
      </rPr>
      <t>COVID Race Tracker</t>
    </r>
    <r>
      <rPr>
        <sz val="11"/>
        <rFont val="Arial"/>
        <family val="2"/>
      </rPr>
      <t xml:space="preserve"> that shows state-by-state breakdowns of the impact of COVID19 on communities by race. </t>
    </r>
  </si>
  <si>
    <t>Total Wet Tons of Solid Waste</t>
  </si>
  <si>
    <t>Total waste collected by haulers.</t>
  </si>
  <si>
    <t>Consumer waste data is typically collected by the county, although some cities track their own waste data. Reach out to the county staff for data. Depending on the state, the state environmental protection agency may also have that data available.   Scope 3 waste estimates would include the entire lifecyle waste implication and is not included here.</t>
  </si>
  <si>
    <t>Total Waste Stream Recycled</t>
  </si>
  <si>
    <t xml:space="preserve">% of waste stream recycled. There is a specific emissions factor associated with recycled waste.  </t>
  </si>
  <si>
    <t>Total Waste Stream Composted</t>
  </si>
  <si>
    <t xml:space="preserve">% of waste stream composted. There is a specific emissions factor associated with composted waste.  </t>
  </si>
  <si>
    <t>Total Waste Stream Burned</t>
  </si>
  <si>
    <t xml:space="preserve">% of waste stream burned. There is a specific emissions factor associated with burned waste.  </t>
  </si>
  <si>
    <t>Total Waste Stream Landfilled</t>
  </si>
  <si>
    <t xml:space="preserve">% of waste stream landfilled. There is a specific emissions factor associated with landfilled waste.  </t>
  </si>
  <si>
    <t>Existing Policies and Plans</t>
  </si>
  <si>
    <t>Comprehensive Plan Goals</t>
  </si>
  <si>
    <t xml:space="preserve">The comprehensive plan provides guidance on how the community wants to develop, grow, and what they hope to accomplish. </t>
  </si>
  <si>
    <r>
      <t xml:space="preserve">The comprehensive plan should be readily available on the </t>
    </r>
    <r>
      <rPr>
        <b/>
        <sz val="11"/>
        <color rgb="FFFF0000"/>
        <rFont val="Arial"/>
        <family val="2"/>
      </rPr>
      <t>community’s website or through staff</t>
    </r>
    <r>
      <rPr>
        <sz val="11"/>
        <color theme="1"/>
        <rFont val="Arial"/>
        <family val="2"/>
      </rPr>
      <t xml:space="preserve">. Search for goals or policies that would either inform, conflict, or support the climate action plan. Examples include: natural resource protection goals, increased alternative transportation and mobility goals, etc. </t>
    </r>
  </si>
  <si>
    <t>Energy Goals, Policies, or Programs (optional)</t>
  </si>
  <si>
    <t>Energy goals directly articulated by the community should be reflected in the climate action plan.</t>
  </si>
  <si>
    <r>
      <t xml:space="preserve">Energy goals will be articulated either in the </t>
    </r>
    <r>
      <rPr>
        <b/>
        <sz val="11"/>
        <color rgb="FFFF0000"/>
        <rFont val="Arial"/>
        <family val="2"/>
      </rPr>
      <t>community’s comprehensive plan</t>
    </r>
    <r>
      <rPr>
        <sz val="11"/>
        <color theme="1"/>
        <rFont val="Arial"/>
        <family val="2"/>
      </rPr>
      <t>, in a standalone plan or policy document (like an energy or building efficiency plan).</t>
    </r>
  </si>
  <si>
    <t>Climate Goals, Policies, or Programs (optional)</t>
  </si>
  <si>
    <t xml:space="preserve">Climate or sustainability goals directly articulated by the community should be reflected in the climate action plan. </t>
  </si>
  <si>
    <r>
      <t xml:space="preserve">Climate or sustainability goals will be articulated either in the </t>
    </r>
    <r>
      <rPr>
        <b/>
        <sz val="11"/>
        <color rgb="FFFF0000"/>
        <rFont val="Arial"/>
        <family val="2"/>
      </rPr>
      <t>community’s comprehensive plan</t>
    </r>
    <r>
      <rPr>
        <sz val="11"/>
        <color theme="1"/>
        <rFont val="Arial"/>
        <family val="2"/>
      </rPr>
      <t xml:space="preserve">, in a standalone plan or policy document (like a climate action plan or sustainability plan). </t>
    </r>
  </si>
  <si>
    <t>Emissions or Climate Estimates</t>
  </si>
  <si>
    <t>At present, there are extremely limited tracking tools that estimate greenhouse gas or climate emission estimates by community; as requests by communities for this data become more common, the state of data availability for this information is expected to improve.</t>
  </si>
  <si>
    <r>
      <rPr>
        <b/>
        <sz val="11"/>
        <color rgb="FFFF0000"/>
        <rFont val="Arial"/>
        <family val="2"/>
      </rPr>
      <t>Google</t>
    </r>
    <r>
      <rPr>
        <sz val="11"/>
        <rFont val="Arial"/>
        <family val="2"/>
      </rPr>
      <t xml:space="preserve"> has created an </t>
    </r>
    <r>
      <rPr>
        <u/>
        <sz val="11"/>
        <color theme="5"/>
        <rFont val="Arial"/>
        <family val="2"/>
      </rPr>
      <t>Environmental Insights Explorer</t>
    </r>
    <r>
      <rPr>
        <sz val="11"/>
        <rFont val="Arial"/>
        <family val="2"/>
      </rPr>
      <t xml:space="preserve"> that estimates greenhouse gas emissions and other climate metrics for a handful of U.S. cities, though they are working to expand the scope of the tool.</t>
    </r>
  </si>
  <si>
    <t>%</t>
  </si>
  <si>
    <t>City Operations GHG Assessment</t>
  </si>
  <si>
    <t>Summary Table</t>
  </si>
  <si>
    <t xml:space="preserve">Using information provided in the previous sheets, the GHG assessment sheet automatically calculates emissions for city operations. Simply select your electric utility from the dropdown menu in cell E5. </t>
  </si>
  <si>
    <t xml:space="preserve">This table provides a summary of emissions by end use, and show changes over time. The graphs below provide a visual breakdown of emissions. </t>
  </si>
  <si>
    <t>Units</t>
  </si>
  <si>
    <t>Electric Utility</t>
  </si>
  <si>
    <t>Input Electric Utility</t>
  </si>
  <si>
    <t>Utility Emission Factor</t>
  </si>
  <si>
    <r>
      <rPr>
        <i/>
        <sz val="11"/>
        <rFont val="Calibri"/>
        <family val="2"/>
        <scheme val="minor"/>
      </rPr>
      <t>0.5 is just a placeholder emissions factor; If you don't know your communities emission factor, reference the sources in the</t>
    </r>
    <r>
      <rPr>
        <i/>
        <sz val="11"/>
        <color theme="10"/>
        <rFont val="Calibri"/>
        <family val="2"/>
        <scheme val="minor"/>
      </rPr>
      <t xml:space="preserve"> </t>
    </r>
    <r>
      <rPr>
        <i/>
        <u/>
        <sz val="11"/>
        <color theme="4"/>
        <rFont val="Calibri"/>
        <family val="2"/>
        <scheme val="minor"/>
      </rPr>
      <t>"All Data Collection"</t>
    </r>
    <r>
      <rPr>
        <i/>
        <sz val="11"/>
        <color theme="4"/>
        <rFont val="Calibri"/>
        <family val="2"/>
        <scheme val="minor"/>
      </rPr>
      <t xml:space="preserve"> </t>
    </r>
    <r>
      <rPr>
        <i/>
        <sz val="11"/>
        <rFont val="Calibri"/>
        <family val="2"/>
        <scheme val="minor"/>
      </rPr>
      <t>tab</t>
    </r>
  </si>
  <si>
    <t>Buildings and Lighting</t>
  </si>
  <si>
    <t>Tonnes CO2</t>
  </si>
  <si>
    <t xml:space="preserve">City Fleet    </t>
  </si>
  <si>
    <t>Instructions: Input City Operations data Below in the unit identified in column G; the summary of CO2e for city operations will populate below in the yellow cells and automatically fill in the graphs at right</t>
  </si>
  <si>
    <t>Water and Wastewater</t>
  </si>
  <si>
    <t>Total City Operations</t>
  </si>
  <si>
    <t>Electricity consumption for all buildings</t>
  </si>
  <si>
    <t>kWh/Year</t>
  </si>
  <si>
    <t>Natural gas consumption for all buildings</t>
  </si>
  <si>
    <t>Therms/Year</t>
  </si>
  <si>
    <t>Electricity consumption for streetlights and traffic signals</t>
  </si>
  <si>
    <t>Gallons of diesel consumed</t>
  </si>
  <si>
    <t>Gallons/Year</t>
  </si>
  <si>
    <t>Gallons of gasoline consumed</t>
  </si>
  <si>
    <t>Gallons of e85 consumed</t>
  </si>
  <si>
    <t>Annual electricity used to treat and distribute water</t>
  </si>
  <si>
    <t>MWh/Year</t>
  </si>
  <si>
    <t>Annual Natural gas used to treat and distribute water</t>
  </si>
  <si>
    <t>Annual electricity used to treat wastewater</t>
  </si>
  <si>
    <t>Annual natural gas used to treat wastewater</t>
  </si>
  <si>
    <t>City operations landfilled each year</t>
  </si>
  <si>
    <t>Tons per year</t>
  </si>
  <si>
    <t>City operations incinerated each year</t>
  </si>
  <si>
    <t>City Operations Greenhouse Gas Emissions (CO2e)</t>
  </si>
  <si>
    <t>Base Units</t>
  </si>
  <si>
    <t>2015 Year Values (CO2e)</t>
  </si>
  <si>
    <t>2016 Year Values (CO2)</t>
  </si>
  <si>
    <t>2017 Year Values (CO2)</t>
  </si>
  <si>
    <t>2018 Year Values (CO2)</t>
  </si>
  <si>
    <t>2019 Year Values (CO2)</t>
  </si>
  <si>
    <t>2020 Year Values (CO2)</t>
  </si>
  <si>
    <t>2021 Year Values (CO2)</t>
  </si>
  <si>
    <t>2022 Year Values (CO2)</t>
  </si>
  <si>
    <t>2023 Year Values (CO2)</t>
  </si>
  <si>
    <t>2024 Year Values (CO2)</t>
  </si>
  <si>
    <t>2025 Year Values (CO2)</t>
  </si>
  <si>
    <t>2026 Year Values (CO2)</t>
  </si>
  <si>
    <t>2027 Year Values (CO2)</t>
  </si>
  <si>
    <t>2028 Year Values (CO2)</t>
  </si>
  <si>
    <t>2029 Year Values (CO2)</t>
  </si>
  <si>
    <t>2030 Year Values (CO2)</t>
  </si>
  <si>
    <t>Current Year</t>
  </si>
  <si>
    <t>CO2e</t>
  </si>
  <si>
    <t>2015 Year Values (CO2)</t>
  </si>
  <si>
    <t xml:space="preserve">Gasoline </t>
  </si>
  <si>
    <t>US gallon</t>
  </si>
  <si>
    <t xml:space="preserve">     0.000074 </t>
  </si>
  <si>
    <t>Diesel</t>
  </si>
  <si>
    <t xml:space="preserve">     0.000083 </t>
  </si>
  <si>
    <t>E-85</t>
  </si>
  <si>
    <t xml:space="preserve">     0.000078 </t>
  </si>
  <si>
    <t>Ethanol</t>
  </si>
  <si>
    <t xml:space="preserve">     0.000080 </t>
  </si>
  <si>
    <t>Aviation fuel</t>
  </si>
  <si>
    <t xml:space="preserve">     0.000070 </t>
  </si>
  <si>
    <t>Data source:</t>
  </si>
  <si>
    <t>Minnesota Public Building Enhanced Energy Efficiency Program (PBEEEP)</t>
  </si>
  <si>
    <t xml:space="preserve">The State of Minnesota requires gasoline and diesel fuels sold in the state be oxygenated by 10% and 5% ethanol respectively. </t>
  </si>
  <si>
    <t>"Fuel Economy Impact Analysis of RFG". US Environmental Protection Agency. 2007-08-14. http://www.epa.gov/oms/rfgecon.htm.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</si>
</sst>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00"/>
  </numFmts>
  <fonts count="102"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6"/>
      <color theme="0"/>
      <name val="Arial"/>
      <family val="2"/>
    </font>
    <font>
      <b/>
      <sz val="12"/>
      <color theme="1"/>
      <name val="Arial"/>
      <family val="2"/>
    </font>
    <font>
      <b/>
      <sz val="12"/>
      <color theme="0"/>
      <name val="Arial"/>
      <family val="2"/>
    </font>
    <font>
      <b/>
      <sz val="12"/>
      <name val="Arial"/>
      <family val="2"/>
    </font>
    <font>
      <sz val="12"/>
      <color theme="1"/>
      <name val="Arial"/>
      <family val="2"/>
    </font>
    <font>
      <sz val="12"/>
      <name val="Arial"/>
      <family val="2"/>
    </font>
    <font>
      <b/>
      <sz val="14"/>
      <color theme="0"/>
      <name val="Arial"/>
      <family val="2"/>
    </font>
    <font>
      <sz val="11"/>
      <color rgb="FFFF0000"/>
      <name val="Arial"/>
      <family val="2"/>
    </font>
    <font>
      <u/>
      <sz val="11"/>
      <color theme="10"/>
      <name val="Calibri"/>
      <family val="2"/>
      <scheme val="minor"/>
    </font>
    <font>
      <sz val="14"/>
      <name val="Arial"/>
      <family val="2"/>
    </font>
    <font>
      <b/>
      <sz val="18"/>
      <color theme="1"/>
      <name val="Arial"/>
      <family val="2"/>
    </font>
    <font>
      <sz val="16"/>
      <name val="Arial"/>
      <family val="2"/>
    </font>
    <font>
      <sz val="14"/>
      <color theme="1"/>
      <name val="Arial"/>
      <family val="2"/>
    </font>
    <font>
      <b/>
      <sz val="16"/>
      <color theme="1"/>
      <name val="Arial"/>
      <family val="2"/>
    </font>
    <font>
      <u/>
      <sz val="16"/>
      <color theme="10"/>
      <name val="Arial"/>
      <family val="2"/>
    </font>
    <font>
      <sz val="14"/>
      <color rgb="FFFF0000"/>
      <name val="Arial"/>
      <family val="2"/>
    </font>
    <font>
      <u/>
      <sz val="16"/>
      <color theme="4"/>
      <name val="Arial"/>
      <family val="2"/>
    </font>
    <font>
      <sz val="16"/>
      <color theme="4"/>
      <name val="Arial"/>
      <family val="2"/>
    </font>
    <font>
      <b/>
      <sz val="11"/>
      <color theme="1"/>
      <name val="Arial"/>
      <family val="2"/>
    </font>
    <font>
      <b/>
      <i/>
      <sz val="11"/>
      <color theme="1"/>
      <name val="Arial"/>
      <family val="2"/>
    </font>
    <font>
      <sz val="11"/>
      <name val="Arial"/>
      <family val="2"/>
    </font>
    <font>
      <sz val="11"/>
      <color theme="3"/>
      <name val="Arial"/>
      <family val="2"/>
    </font>
    <font>
      <i/>
      <sz val="11"/>
      <color theme="1"/>
      <name val="Arial"/>
      <family val="2"/>
    </font>
    <font>
      <b/>
      <sz val="14"/>
      <name val="Arial"/>
      <family val="2"/>
    </font>
    <font>
      <b/>
      <sz val="11"/>
      <color theme="0"/>
      <name val="Arial"/>
      <family val="2"/>
    </font>
    <font>
      <b/>
      <sz val="11"/>
      <color theme="2"/>
      <name val="Arial"/>
      <family val="2"/>
    </font>
    <font>
      <b/>
      <sz val="11"/>
      <color theme="3"/>
      <name val="Arial"/>
      <family val="2"/>
    </font>
    <font>
      <sz val="16"/>
      <color theme="1"/>
      <name val="Arial"/>
      <family val="2"/>
    </font>
    <font>
      <b/>
      <sz val="11"/>
      <name val="Arial"/>
      <family val="2"/>
    </font>
    <font>
      <sz val="11"/>
      <color theme="0" tint="-4.9989318521683403E-2"/>
      <name val="Arial"/>
      <family val="2"/>
    </font>
    <font>
      <b/>
      <sz val="11"/>
      <color theme="0" tint="-4.9989318521683403E-2"/>
      <name val="Arial"/>
      <family val="2"/>
    </font>
    <font>
      <b/>
      <sz val="14"/>
      <color theme="4"/>
      <name val="Arial"/>
      <family val="2"/>
    </font>
    <font>
      <sz val="14"/>
      <color theme="4"/>
      <name val="Arial"/>
      <family val="2"/>
    </font>
    <font>
      <sz val="8"/>
      <color theme="1"/>
      <name val="Arial"/>
      <family val="2"/>
    </font>
    <font>
      <b/>
      <sz val="16"/>
      <color theme="8" tint="-0.499984740745262"/>
      <name val="Arial"/>
      <family val="2"/>
    </font>
    <font>
      <b/>
      <sz val="11"/>
      <color theme="0" tint="-0.499984740745262"/>
      <name val="Arial"/>
      <family val="2"/>
    </font>
    <font>
      <sz val="11"/>
      <color theme="0" tint="-0.249977111117893"/>
      <name val="Arial"/>
      <family val="2"/>
    </font>
    <font>
      <sz val="20"/>
      <color theme="1"/>
      <name val="Arial"/>
      <family val="2"/>
    </font>
    <font>
      <b/>
      <sz val="20"/>
      <color theme="1"/>
      <name val="Arial"/>
      <family val="2"/>
    </font>
    <font>
      <sz val="10"/>
      <color theme="1"/>
      <name val="Arial"/>
      <family val="2"/>
    </font>
    <font>
      <sz val="16"/>
      <color theme="0" tint="-0.14999847407452621"/>
      <name val="Arial"/>
      <family val="2"/>
    </font>
    <font>
      <sz val="11"/>
      <color theme="0" tint="-0.14999847407452621"/>
      <name val="Arial"/>
      <family val="2"/>
    </font>
    <font>
      <sz val="12"/>
      <color theme="0" tint="-0.14999847407452621"/>
      <name val="Arial"/>
      <family val="2"/>
    </font>
    <font>
      <sz val="11"/>
      <color rgb="FF000000"/>
      <name val="Calibri"/>
      <family val="2"/>
    </font>
    <font>
      <u/>
      <sz val="11"/>
      <color theme="10"/>
      <name val="Calibri"/>
      <family val="2"/>
    </font>
    <font>
      <u/>
      <sz val="11"/>
      <color theme="10"/>
      <name val="Arial"/>
      <family val="2"/>
    </font>
    <font>
      <sz val="26"/>
      <color theme="3"/>
      <name val="Arial"/>
      <family val="2"/>
    </font>
    <font>
      <b/>
      <sz val="18"/>
      <color rgb="FFFFFFFF"/>
      <name val="Arial"/>
      <family val="2"/>
    </font>
    <font>
      <b/>
      <sz val="18"/>
      <color theme="0"/>
      <name val="Arial"/>
      <family val="2"/>
    </font>
    <font>
      <b/>
      <sz val="11"/>
      <color theme="8" tint="-0.499984740745262"/>
      <name val="Arial"/>
      <family val="2"/>
    </font>
    <font>
      <b/>
      <sz val="11"/>
      <color rgb="FFFF0000"/>
      <name val="Arial"/>
      <family val="2"/>
    </font>
    <font>
      <b/>
      <sz val="11"/>
      <color theme="8"/>
      <name val="Arial"/>
      <family val="2"/>
    </font>
    <font>
      <u/>
      <sz val="11"/>
      <color theme="5"/>
      <name val="Arial"/>
      <family val="2"/>
    </font>
    <font>
      <b/>
      <u/>
      <sz val="11"/>
      <color theme="8"/>
      <name val="Arial"/>
      <family val="2"/>
    </font>
    <font>
      <sz val="11"/>
      <name val="Calibri"/>
      <family val="2"/>
      <scheme val="minor"/>
    </font>
    <font>
      <b/>
      <u/>
      <sz val="11"/>
      <color rgb="FFFF0000"/>
      <name val="Arial"/>
      <family val="2"/>
    </font>
    <font>
      <u/>
      <sz val="11"/>
      <name val="Arial"/>
      <family val="2"/>
    </font>
    <font>
      <u/>
      <sz val="11"/>
      <color theme="4"/>
      <name val="Calibri"/>
      <family val="2"/>
      <scheme val="minor"/>
    </font>
    <font>
      <u/>
      <sz val="11"/>
      <name val="Calibri"/>
      <family val="2"/>
      <scheme val="minor"/>
    </font>
    <font>
      <i/>
      <sz val="11"/>
      <name val="Arial"/>
      <family val="2"/>
    </font>
    <font>
      <sz val="11"/>
      <color rgb="FF000000"/>
      <name val="Arial"/>
      <family val="2"/>
    </font>
    <font>
      <b/>
      <sz val="14"/>
      <color theme="1"/>
      <name val="Arial"/>
      <family val="2"/>
    </font>
    <font>
      <sz val="11"/>
      <color theme="1"/>
      <name val="Arial"/>
      <family val="2"/>
    </font>
    <font>
      <b/>
      <sz val="11"/>
      <color theme="4"/>
      <name val="Arial"/>
      <family val="2"/>
    </font>
    <font>
      <sz val="20"/>
      <color theme="5"/>
      <name val="Arial"/>
      <family val="2"/>
    </font>
    <font>
      <sz val="11"/>
      <color theme="10"/>
      <name val="Arial"/>
      <family val="2"/>
    </font>
    <font>
      <sz val="12"/>
      <color theme="1"/>
      <name val="Source Sans Pro"/>
      <family val="2"/>
    </font>
    <font>
      <sz val="10"/>
      <name val="Arial"/>
      <family val="2"/>
    </font>
    <font>
      <b/>
      <sz val="22"/>
      <color rgb="FFFFFFFF"/>
      <name val="Arial"/>
      <family val="2"/>
    </font>
    <font>
      <b/>
      <sz val="22"/>
      <name val="Arial"/>
      <family val="2"/>
    </font>
    <font>
      <b/>
      <sz val="12"/>
      <color rgb="FFFFFFFF"/>
      <name val="Arial"/>
      <family val="2"/>
    </font>
    <font>
      <sz val="12"/>
      <name val="Calibri"/>
      <family val="2"/>
    </font>
    <font>
      <b/>
      <sz val="14"/>
      <color rgb="FFFFFFFF"/>
      <name val="Arial"/>
      <family val="2"/>
    </font>
    <font>
      <b/>
      <sz val="12"/>
      <name val="Calibri"/>
      <family val="2"/>
    </font>
    <font>
      <sz val="11"/>
      <name val="Calibri"/>
      <family val="2"/>
    </font>
    <font>
      <sz val="11"/>
      <color rgb="FFFF0000"/>
      <name val="Calibri"/>
      <family val="2"/>
    </font>
    <font>
      <sz val="11"/>
      <color theme="0"/>
      <name val="Calibri"/>
      <family val="2"/>
    </font>
    <font>
      <b/>
      <sz val="10"/>
      <color theme="0"/>
      <name val="Times New Roman"/>
      <family val="1"/>
    </font>
    <font>
      <sz val="10"/>
      <color theme="0"/>
      <name val="Times New Roman"/>
      <family val="1"/>
    </font>
    <font>
      <u/>
      <sz val="11"/>
      <color theme="0"/>
      <name val="Calibri"/>
      <family val="2"/>
    </font>
    <font>
      <i/>
      <sz val="11"/>
      <color theme="10"/>
      <name val="Calibri"/>
      <family val="2"/>
      <scheme val="minor"/>
    </font>
    <font>
      <i/>
      <u/>
      <sz val="11"/>
      <color theme="10"/>
      <name val="Calibri"/>
      <family val="2"/>
      <scheme val="minor"/>
    </font>
    <font>
      <i/>
      <sz val="11"/>
      <name val="Calibri"/>
      <family val="2"/>
      <scheme val="minor"/>
    </font>
    <font>
      <i/>
      <u/>
      <sz val="11"/>
      <color theme="4"/>
      <name val="Calibri"/>
      <family val="2"/>
      <scheme val="minor"/>
    </font>
    <font>
      <i/>
      <sz val="11"/>
      <color theme="4"/>
      <name val="Calibri"/>
      <family val="2"/>
      <scheme val="minor"/>
    </font>
    <font>
      <b/>
      <sz val="12"/>
      <color rgb="FF000000"/>
      <name val="Calibri"/>
      <family val="2"/>
    </font>
    <font>
      <u/>
      <sz val="11"/>
      <color theme="4"/>
      <name val="Arial"/>
      <family val="2"/>
    </font>
    <font>
      <b/>
      <u/>
      <sz val="11"/>
      <color theme="2"/>
      <name val="Arial"/>
      <family val="2"/>
    </font>
    <font>
      <b/>
      <sz val="18"/>
      <color theme="8" tint="-0.499984740745262"/>
      <name val="Arial"/>
      <family val="2"/>
    </font>
    <font>
      <u/>
      <sz val="11"/>
      <color theme="2"/>
      <name val="Arial"/>
      <family val="2"/>
    </font>
    <font>
      <sz val="11"/>
      <color theme="2"/>
      <name val="Arial"/>
      <family val="2"/>
    </font>
    <font>
      <sz val="11"/>
      <color theme="4"/>
      <name val="Arial"/>
      <family val="2"/>
    </font>
    <font>
      <b/>
      <u/>
      <sz val="11"/>
      <name val="Arial"/>
      <family val="2"/>
    </font>
  </fonts>
  <fills count="38">
    <fill>
      <patternFill patternType="none"/>
    </fill>
    <fill>
      <patternFill patternType="gray125"/>
    </fill>
    <fill>
      <patternFill patternType="solid">
        <fgColor theme="3"/>
        <bgColor indexed="64"/>
      </patternFill>
    </fill>
    <fill>
      <patternFill patternType="solid">
        <fgColor rgb="FF7030A0"/>
        <bgColor indexed="64"/>
      </patternFill>
    </fill>
    <fill>
      <patternFill patternType="solid">
        <fgColor theme="0"/>
        <bgColor indexed="64"/>
      </patternFill>
    </fill>
    <fill>
      <patternFill patternType="solid">
        <fgColor theme="2"/>
        <bgColor indexed="64"/>
      </patternFill>
    </fill>
    <fill>
      <patternFill patternType="solid">
        <fgColor theme="2" tint="0.59999389629810485"/>
        <bgColor indexed="64"/>
      </patternFill>
    </fill>
    <fill>
      <patternFill patternType="solid">
        <fgColor theme="4"/>
        <bgColor indexed="64"/>
      </patternFill>
    </fill>
    <fill>
      <patternFill patternType="solid">
        <fgColor theme="0" tint="-0.499984740745262"/>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theme="9" tint="-0.499984740745262"/>
        <bgColor indexed="64"/>
      </patternFill>
    </fill>
    <fill>
      <patternFill patternType="solid">
        <fgColor rgb="FF002060"/>
        <bgColor indexed="64"/>
      </patternFill>
    </fill>
    <fill>
      <patternFill patternType="solid">
        <fgColor rgb="FF8E5932"/>
        <bgColor indexed="64"/>
      </patternFill>
    </fill>
    <fill>
      <patternFill patternType="solid">
        <fgColor theme="7"/>
        <bgColor indexed="64"/>
      </patternFill>
    </fill>
    <fill>
      <patternFill patternType="solid">
        <fgColor theme="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rgb="FFE2DCEA"/>
        <bgColor indexed="64"/>
      </patternFill>
    </fill>
    <fill>
      <patternFill patternType="solid">
        <fgColor rgb="FFF4E6D6"/>
        <bgColor indexed="64"/>
      </patternFill>
    </fill>
    <fill>
      <patternFill patternType="solid">
        <fgColor theme="8" tint="0.59999389629810485"/>
        <bgColor indexed="64"/>
      </patternFill>
    </fill>
    <fill>
      <patternFill patternType="solid">
        <fgColor rgb="FF004D8D"/>
        <bgColor indexed="64"/>
      </patternFill>
    </fill>
    <fill>
      <patternFill patternType="solid">
        <fgColor theme="8" tint="-0.499984740745262"/>
        <bgColor indexed="64"/>
      </patternFill>
    </fill>
    <fill>
      <patternFill patternType="solid">
        <fgColor theme="1" tint="0.499984740745262"/>
        <bgColor indexed="64"/>
      </patternFill>
    </fill>
    <fill>
      <patternFill patternType="solid">
        <fgColor rgb="FFFFC000"/>
        <bgColor indexed="64"/>
      </patternFill>
    </fill>
    <fill>
      <patternFill patternType="solid">
        <fgColor rgb="FFEBDFA3"/>
        <bgColor indexed="64"/>
      </patternFill>
    </fill>
    <fill>
      <patternFill patternType="solid">
        <fgColor indexed="9"/>
        <bgColor indexed="9"/>
      </patternFill>
    </fill>
    <fill>
      <patternFill patternType="solid">
        <fgColor rgb="FFFED9CF"/>
        <bgColor rgb="FF000000"/>
      </patternFill>
    </fill>
    <fill>
      <patternFill patternType="solid">
        <fgColor theme="5"/>
        <bgColor indexed="64"/>
      </patternFill>
    </fill>
    <fill>
      <patternFill patternType="solid">
        <fgColor rgb="FF005397"/>
        <bgColor rgb="FF005397"/>
      </patternFill>
    </fill>
    <fill>
      <patternFill patternType="solid">
        <fgColor theme="0"/>
        <bgColor rgb="FF005397"/>
      </patternFill>
    </fill>
    <fill>
      <patternFill patternType="solid">
        <fgColor rgb="FFFFFFFF"/>
        <bgColor rgb="FFFFFFFF"/>
      </patternFill>
    </fill>
    <fill>
      <patternFill patternType="solid">
        <fgColor theme="0"/>
        <bgColor rgb="FFFFFFFF"/>
      </patternFill>
    </fill>
    <fill>
      <patternFill patternType="solid">
        <fgColor rgb="FF005397"/>
        <bgColor rgb="FFFFFFFF"/>
      </patternFill>
    </fill>
    <fill>
      <patternFill patternType="solid">
        <fgColor theme="4" tint="0.39997558519241921"/>
        <bgColor indexed="64"/>
      </patternFill>
    </fill>
    <fill>
      <patternFill patternType="solid">
        <fgColor theme="9"/>
        <bgColor indexed="64"/>
      </patternFill>
    </fill>
    <fill>
      <patternFill patternType="solid">
        <fgColor rgb="FFFFC000"/>
        <bgColor rgb="FFFFC000"/>
      </patternFill>
    </fill>
  </fills>
  <borders count="107">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left>
      <right/>
      <top style="thin">
        <color indexed="64"/>
      </top>
      <bottom/>
      <diagonal/>
    </border>
    <border>
      <left/>
      <right/>
      <top style="thin">
        <color indexed="64"/>
      </top>
      <bottom/>
      <diagonal/>
    </border>
    <border>
      <left/>
      <right style="thin">
        <color theme="0"/>
      </right>
      <top style="thin">
        <color indexed="64"/>
      </top>
      <bottom/>
      <diagonal/>
    </border>
    <border>
      <left style="thin">
        <color theme="0"/>
      </left>
      <right style="thin">
        <color theme="0"/>
      </right>
      <top/>
      <bottom/>
      <diagonal/>
    </border>
    <border>
      <left style="thin">
        <color theme="0"/>
      </left>
      <right style="thin">
        <color theme="0"/>
      </right>
      <top style="thin">
        <color theme="0"/>
      </top>
      <bottom style="medium">
        <color indexed="64"/>
      </bottom>
      <diagonal/>
    </border>
    <border>
      <left style="thin">
        <color theme="0"/>
      </left>
      <right/>
      <top style="thin">
        <color theme="0"/>
      </top>
      <bottom style="medium">
        <color indexed="64"/>
      </bottom>
      <diagonal/>
    </border>
    <border>
      <left/>
      <right/>
      <top style="thin">
        <color theme="0"/>
      </top>
      <bottom style="medium">
        <color indexed="64"/>
      </bottom>
      <diagonal/>
    </border>
    <border>
      <left/>
      <right style="thin">
        <color theme="0"/>
      </right>
      <top style="thin">
        <color theme="0"/>
      </top>
      <bottom style="medium">
        <color indexed="64"/>
      </bottom>
      <diagonal/>
    </border>
    <border>
      <left style="thin">
        <color theme="6"/>
      </left>
      <right style="thin">
        <color theme="0" tint="-0.499984740745262"/>
      </right>
      <top style="thin">
        <color theme="0" tint="-0.499984740745262"/>
      </top>
      <bottom style="thin">
        <color theme="6"/>
      </bottom>
      <diagonal/>
    </border>
    <border>
      <left style="thin">
        <color theme="0" tint="-0.499984740745262"/>
      </left>
      <right style="thin">
        <color theme="0" tint="-0.499984740745262"/>
      </right>
      <top style="thin">
        <color theme="0" tint="-0.499984740745262"/>
      </top>
      <bottom style="thin">
        <color theme="6"/>
      </bottom>
      <diagonal/>
    </border>
    <border>
      <left style="thin">
        <color theme="0" tint="-0.499984740745262"/>
      </left>
      <right style="thin">
        <color theme="6"/>
      </right>
      <top style="thin">
        <color theme="0" tint="-0.499984740745262"/>
      </top>
      <bottom style="thin">
        <color theme="6"/>
      </bottom>
      <diagonal/>
    </border>
    <border>
      <left/>
      <right style="thin">
        <color theme="0"/>
      </right>
      <top style="medium">
        <color indexed="64"/>
      </top>
      <bottom style="thin">
        <color theme="0"/>
      </bottom>
      <diagonal/>
    </border>
    <border>
      <left/>
      <right/>
      <top style="medium">
        <color indexed="64"/>
      </top>
      <bottom style="thin">
        <color theme="0"/>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style="thin">
        <color theme="0"/>
      </left>
      <right style="thin">
        <color theme="0"/>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thin">
        <color theme="0"/>
      </top>
      <bottom/>
      <diagonal/>
    </border>
    <border>
      <left style="medium">
        <color indexed="64"/>
      </left>
      <right/>
      <top style="thin">
        <color theme="0"/>
      </top>
      <bottom style="medium">
        <color indexed="64"/>
      </bottom>
      <diagonal/>
    </border>
    <border>
      <left style="thin">
        <color theme="0"/>
      </left>
      <right style="thin">
        <color theme="0"/>
      </right>
      <top/>
      <bottom style="medium">
        <color indexed="64"/>
      </bottom>
      <diagonal/>
    </border>
    <border>
      <left style="thin">
        <color theme="0"/>
      </left>
      <right style="medium">
        <color indexed="64"/>
      </right>
      <top style="thin">
        <color theme="0"/>
      </top>
      <bottom style="medium">
        <color indexed="64"/>
      </bottom>
      <diagonal/>
    </border>
    <border>
      <left/>
      <right style="medium">
        <color indexed="64"/>
      </right>
      <top style="thin">
        <color theme="0"/>
      </top>
      <bottom style="thin">
        <color theme="0"/>
      </bottom>
      <diagonal/>
    </border>
    <border>
      <left style="thin">
        <color theme="0"/>
      </left>
      <right/>
      <top style="medium">
        <color indexed="64"/>
      </top>
      <bottom style="thin">
        <color theme="0"/>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theme="0"/>
      </right>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theme="0"/>
      </top>
      <bottom style="thin">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theme="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theme="0"/>
      </top>
      <bottom style="thin">
        <color theme="0"/>
      </bottom>
      <diagonal/>
    </border>
    <border>
      <left style="thin">
        <color indexed="64"/>
      </left>
      <right style="medium">
        <color indexed="64"/>
      </right>
      <top style="thin">
        <color theme="0"/>
      </top>
      <bottom/>
      <diagonal/>
    </border>
    <border>
      <left style="thin">
        <color indexed="64"/>
      </left>
      <right style="medium">
        <color indexed="64"/>
      </right>
      <top/>
      <bottom style="thin">
        <color theme="0"/>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FFFFFF"/>
      </left>
      <right/>
      <top style="thin">
        <color rgb="FFFFFFFF"/>
      </top>
      <bottom style="thin">
        <color rgb="FFFFFFFF"/>
      </bottom>
      <diagonal/>
    </border>
    <border>
      <left/>
      <right/>
      <top style="medium">
        <color indexed="64"/>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s>
  <cellStyleXfs count="8">
    <xf numFmtId="0" fontId="0" fillId="0" borderId="0"/>
    <xf numFmtId="43" fontId="8" fillId="0" borderId="0" applyFont="0" applyFill="0" applyBorder="0" applyAlignment="0" applyProtection="0"/>
    <xf numFmtId="9" fontId="8" fillId="0" borderId="0" applyFont="0" applyFill="0" applyBorder="0" applyAlignment="0" applyProtection="0"/>
    <xf numFmtId="0" fontId="17" fillId="0" borderId="0" applyNumberFormat="0" applyFill="0" applyBorder="0" applyAlignment="0" applyProtection="0"/>
    <xf numFmtId="0" fontId="52" fillId="0" borderId="0"/>
    <xf numFmtId="9" fontId="52" fillId="0" borderId="0" applyFont="0" applyFill="0" applyBorder="0" applyAlignment="0" applyProtection="0"/>
    <xf numFmtId="0" fontId="53" fillId="0" borderId="0" applyNumberFormat="0" applyFill="0" applyBorder="0" applyAlignment="0" applyProtection="0"/>
    <xf numFmtId="0" fontId="52" fillId="0" borderId="0"/>
  </cellStyleXfs>
  <cellXfs count="504">
    <xf numFmtId="0" fontId="0" fillId="0" borderId="0" xfId="0"/>
    <xf numFmtId="43" fontId="13" fillId="4" borderId="0" xfId="1" applyFont="1" applyFill="1" applyBorder="1" applyAlignment="1">
      <alignment wrapText="1"/>
    </xf>
    <xf numFmtId="43" fontId="13" fillId="4" borderId="0" xfId="1" applyFont="1" applyFill="1" applyBorder="1"/>
    <xf numFmtId="43" fontId="14" fillId="4" borderId="0" xfId="1" applyFont="1" applyFill="1" applyBorder="1"/>
    <xf numFmtId="0" fontId="18" fillId="0" borderId="10" xfId="0" applyFont="1" applyBorder="1"/>
    <xf numFmtId="49" fontId="18" fillId="0" borderId="10" xfId="0" applyNumberFormat="1" applyFont="1" applyBorder="1"/>
    <xf numFmtId="0" fontId="10" fillId="0" borderId="11" xfId="0" applyFont="1" applyBorder="1"/>
    <xf numFmtId="0" fontId="21" fillId="0" borderId="10" xfId="0" applyFont="1" applyBorder="1"/>
    <xf numFmtId="0" fontId="21" fillId="0" borderId="21" xfId="0" applyFont="1" applyBorder="1"/>
    <xf numFmtId="0" fontId="24" fillId="0" borderId="10" xfId="0" applyFont="1" applyBorder="1"/>
    <xf numFmtId="0" fontId="16" fillId="0" borderId="10" xfId="0" applyFont="1" applyBorder="1"/>
    <xf numFmtId="0" fontId="7" fillId="0" borderId="1" xfId="0" applyFont="1" applyBorder="1"/>
    <xf numFmtId="0" fontId="27" fillId="0" borderId="1" xfId="0" applyFont="1" applyBorder="1"/>
    <xf numFmtId="0" fontId="30" fillId="0" borderId="1" xfId="0" applyFont="1" applyBorder="1"/>
    <xf numFmtId="0" fontId="31" fillId="0" borderId="1" xfId="0" applyFont="1" applyBorder="1"/>
    <xf numFmtId="0" fontId="29" fillId="0" borderId="1" xfId="0" applyFont="1" applyBorder="1"/>
    <xf numFmtId="0" fontId="7" fillId="0" borderId="0" xfId="0" applyFont="1"/>
    <xf numFmtId="0" fontId="33" fillId="0" borderId="1" xfId="0" applyFont="1" applyBorder="1"/>
    <xf numFmtId="0" fontId="34" fillId="0" borderId="1" xfId="0" applyFont="1" applyBorder="1"/>
    <xf numFmtId="0" fontId="35" fillId="0" borderId="1" xfId="0" applyFont="1" applyBorder="1"/>
    <xf numFmtId="0" fontId="36" fillId="0" borderId="1" xfId="0" applyFont="1" applyBorder="1"/>
    <xf numFmtId="0" fontId="10" fillId="0" borderId="2" xfId="0" applyFont="1" applyBorder="1"/>
    <xf numFmtId="0" fontId="11" fillId="8" borderId="32"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5" borderId="32" xfId="0" applyFont="1" applyFill="1" applyBorder="1" applyAlignment="1">
      <alignment horizontal="center" vertical="center" wrapText="1"/>
    </xf>
    <xf numFmtId="0" fontId="11" fillId="14" borderId="32" xfId="0" applyFont="1" applyFill="1" applyBorder="1" applyAlignment="1">
      <alignment horizontal="center" vertical="center" wrapText="1"/>
    </xf>
    <xf numFmtId="0" fontId="11" fillId="15" borderId="32" xfId="0" applyFont="1" applyFill="1" applyBorder="1" applyAlignment="1">
      <alignment horizontal="center" vertical="center"/>
    </xf>
    <xf numFmtId="0" fontId="12" fillId="6" borderId="32" xfId="0" applyFont="1" applyFill="1" applyBorder="1" applyAlignment="1">
      <alignment horizontal="center" vertical="center" wrapText="1"/>
    </xf>
    <xf numFmtId="0" fontId="27" fillId="0" borderId="2" xfId="0" applyFont="1" applyBorder="1" applyAlignment="1">
      <alignment horizontal="left" vertical="center" wrapText="1"/>
    </xf>
    <xf numFmtId="0" fontId="37" fillId="0" borderId="1" xfId="0" applyFont="1" applyBorder="1" applyAlignment="1">
      <alignment horizontal="center"/>
    </xf>
    <xf numFmtId="0" fontId="29" fillId="0" borderId="4" xfId="0" applyFont="1" applyBorder="1"/>
    <xf numFmtId="0" fontId="29" fillId="0" borderId="10" xfId="0" applyFont="1" applyBorder="1"/>
    <xf numFmtId="0" fontId="37" fillId="0" borderId="10" xfId="0" applyFont="1" applyBorder="1" applyAlignment="1">
      <alignment horizontal="center"/>
    </xf>
    <xf numFmtId="0" fontId="37" fillId="0" borderId="9" xfId="0" applyFont="1" applyBorder="1" applyAlignment="1">
      <alignment horizontal="center"/>
    </xf>
    <xf numFmtId="0" fontId="38" fillId="0" borderId="1" xfId="0" applyFont="1" applyBorder="1"/>
    <xf numFmtId="0" fontId="39" fillId="0" borderId="1" xfId="0" applyFont="1" applyBorder="1" applyAlignment="1">
      <alignment horizontal="center"/>
    </xf>
    <xf numFmtId="0" fontId="40" fillId="0" borderId="9" xfId="0" applyFont="1" applyBorder="1" applyAlignment="1">
      <alignment horizontal="center" vertical="center"/>
    </xf>
    <xf numFmtId="0" fontId="41" fillId="0" borderId="2" xfId="0" applyFont="1" applyBorder="1"/>
    <xf numFmtId="0" fontId="29" fillId="0" borderId="6" xfId="0" applyFont="1" applyBorder="1"/>
    <xf numFmtId="2" fontId="29" fillId="4" borderId="0" xfId="0" applyNumberFormat="1" applyFont="1" applyFill="1"/>
    <xf numFmtId="43" fontId="29" fillId="0" borderId="6" xfId="0" applyNumberFormat="1" applyFont="1" applyBorder="1"/>
    <xf numFmtId="10" fontId="29" fillId="0" borderId="6" xfId="2" applyNumberFormat="1" applyFont="1" applyBorder="1"/>
    <xf numFmtId="9" fontId="29" fillId="0" borderId="6" xfId="2" applyFont="1" applyBorder="1"/>
    <xf numFmtId="43" fontId="29" fillId="0" borderId="6" xfId="1" applyFont="1" applyBorder="1"/>
    <xf numFmtId="43" fontId="29" fillId="0" borderId="7" xfId="0" applyNumberFormat="1" applyFont="1" applyBorder="1"/>
    <xf numFmtId="10" fontId="29" fillId="0" borderId="7" xfId="2" applyNumberFormat="1" applyFont="1" applyBorder="1"/>
    <xf numFmtId="0" fontId="29" fillId="0" borderId="7" xfId="0" applyFont="1" applyBorder="1"/>
    <xf numFmtId="0" fontId="39" fillId="0" borderId="1" xfId="0" applyFont="1" applyBorder="1"/>
    <xf numFmtId="0" fontId="27" fillId="7" borderId="2" xfId="0" applyFont="1" applyFill="1" applyBorder="1"/>
    <xf numFmtId="0" fontId="42" fillId="0" borderId="1" xfId="0" applyFont="1" applyBorder="1"/>
    <xf numFmtId="0" fontId="22" fillId="0" borderId="9" xfId="0" applyFont="1" applyBorder="1"/>
    <xf numFmtId="0" fontId="43" fillId="0" borderId="1" xfId="0" applyFont="1" applyBorder="1"/>
    <xf numFmtId="0" fontId="13" fillId="0" borderId="1" xfId="0" applyFont="1" applyBorder="1"/>
    <xf numFmtId="0" fontId="11" fillId="7" borderId="32" xfId="0" applyFont="1" applyFill="1" applyBorder="1" applyAlignment="1">
      <alignment horizontal="center" vertical="center" wrapText="1"/>
    </xf>
    <xf numFmtId="0" fontId="41" fillId="0" borderId="12" xfId="0" applyFont="1" applyBorder="1"/>
    <xf numFmtId="0" fontId="40" fillId="0" borderId="12" xfId="0" applyFont="1" applyBorder="1"/>
    <xf numFmtId="0" fontId="37" fillId="0" borderId="12" xfId="0" applyFont="1" applyBorder="1" applyAlignment="1">
      <alignment horizontal="center"/>
    </xf>
    <xf numFmtId="0" fontId="37" fillId="0" borderId="17" xfId="0" applyFont="1" applyBorder="1" applyAlignment="1">
      <alignment horizontal="center"/>
    </xf>
    <xf numFmtId="0" fontId="37" fillId="0" borderId="21" xfId="0" applyFont="1" applyBorder="1" applyAlignment="1">
      <alignment horizontal="center"/>
    </xf>
    <xf numFmtId="0" fontId="37" fillId="0" borderId="6" xfId="0" applyFont="1" applyBorder="1" applyAlignment="1">
      <alignment horizontal="center"/>
    </xf>
    <xf numFmtId="0" fontId="37" fillId="0" borderId="4" xfId="0" applyFont="1" applyBorder="1" applyAlignment="1">
      <alignment horizontal="center"/>
    </xf>
    <xf numFmtId="43" fontId="29" fillId="0" borderId="8" xfId="1" applyFont="1" applyFill="1" applyBorder="1" applyAlignment="1">
      <alignment horizontal="center"/>
    </xf>
    <xf numFmtId="0" fontId="10" fillId="0" borderId="0" xfId="0" applyFont="1"/>
    <xf numFmtId="43" fontId="13" fillId="4" borderId="6" xfId="1" applyFont="1" applyFill="1" applyBorder="1" applyAlignment="1">
      <alignment wrapText="1"/>
    </xf>
    <xf numFmtId="43" fontId="13" fillId="4" borderId="6" xfId="1" applyFont="1" applyFill="1" applyBorder="1"/>
    <xf numFmtId="43" fontId="14" fillId="4" borderId="6" xfId="1" applyFont="1" applyFill="1" applyBorder="1"/>
    <xf numFmtId="43" fontId="29" fillId="10" borderId="8" xfId="1" applyFont="1" applyFill="1" applyBorder="1" applyAlignment="1">
      <alignment horizontal="center"/>
    </xf>
    <xf numFmtId="43" fontId="29" fillId="0" borderId="8" xfId="1" applyFont="1" applyFill="1" applyBorder="1"/>
    <xf numFmtId="43" fontId="29" fillId="10" borderId="8" xfId="1" applyFont="1" applyFill="1" applyBorder="1"/>
    <xf numFmtId="43" fontId="29" fillId="0" borderId="1" xfId="1" applyFont="1" applyBorder="1"/>
    <xf numFmtId="43" fontId="29" fillId="4" borderId="8" xfId="1" applyFont="1" applyFill="1" applyBorder="1"/>
    <xf numFmtId="43" fontId="29" fillId="0" borderId="26" xfId="1" applyFont="1" applyBorder="1"/>
    <xf numFmtId="43" fontId="29" fillId="0" borderId="27" xfId="1" applyFont="1" applyBorder="1"/>
    <xf numFmtId="43" fontId="29" fillId="0" borderId="28" xfId="1" applyFont="1" applyBorder="1"/>
    <xf numFmtId="43" fontId="13" fillId="0" borderId="6" xfId="1" applyFont="1" applyBorder="1"/>
    <xf numFmtId="43" fontId="10" fillId="0" borderId="6" xfId="1" applyFont="1" applyBorder="1"/>
    <xf numFmtId="0" fontId="37" fillId="0" borderId="37" xfId="0" applyFont="1" applyBorder="1" applyAlignment="1">
      <alignment horizontal="center"/>
    </xf>
    <xf numFmtId="0" fontId="37" fillId="0" borderId="38" xfId="0" applyFont="1" applyBorder="1" applyAlignment="1">
      <alignment horizontal="center"/>
    </xf>
    <xf numFmtId="0" fontId="37" fillId="0" borderId="39" xfId="0" applyFont="1" applyBorder="1" applyAlignment="1">
      <alignment horizontal="center"/>
    </xf>
    <xf numFmtId="0" fontId="37" fillId="0" borderId="42" xfId="0" applyFont="1" applyBorder="1" applyAlignment="1">
      <alignment horizontal="center"/>
    </xf>
    <xf numFmtId="0" fontId="37" fillId="0" borderId="22" xfId="0" applyFont="1" applyBorder="1" applyAlignment="1">
      <alignment horizontal="center"/>
    </xf>
    <xf numFmtId="0" fontId="37" fillId="0" borderId="43" xfId="0" applyFont="1" applyBorder="1" applyAlignment="1">
      <alignment horizontal="center"/>
    </xf>
    <xf numFmtId="0" fontId="37" fillId="0" borderId="44" xfId="0" applyFont="1" applyBorder="1" applyAlignment="1">
      <alignment horizontal="center"/>
    </xf>
    <xf numFmtId="0" fontId="37" fillId="0" borderId="2" xfId="0" applyFont="1" applyBorder="1" applyAlignment="1">
      <alignment horizontal="center"/>
    </xf>
    <xf numFmtId="0" fontId="37" fillId="0" borderId="45" xfId="0" applyFont="1" applyBorder="1" applyAlignment="1">
      <alignment horizontal="center"/>
    </xf>
    <xf numFmtId="0" fontId="37" fillId="0" borderId="23" xfId="0" applyFont="1" applyBorder="1" applyAlignment="1">
      <alignment horizontal="center"/>
    </xf>
    <xf numFmtId="0" fontId="37" fillId="0" borderId="15" xfId="0" applyFont="1" applyBorder="1" applyAlignment="1">
      <alignment horizontal="center"/>
    </xf>
    <xf numFmtId="43" fontId="42" fillId="0" borderId="1" xfId="0" applyNumberFormat="1" applyFont="1" applyBorder="1"/>
    <xf numFmtId="43" fontId="29" fillId="0" borderId="4" xfId="1" applyFont="1" applyBorder="1"/>
    <xf numFmtId="0" fontId="22" fillId="2" borderId="1" xfId="0" applyFont="1" applyFill="1" applyBorder="1" applyAlignment="1">
      <alignment horizontal="left" vertical="center"/>
    </xf>
    <xf numFmtId="0" fontId="22" fillId="17" borderId="1" xfId="0" applyFont="1" applyFill="1" applyBorder="1" applyAlignment="1">
      <alignment horizontal="left" vertical="center"/>
    </xf>
    <xf numFmtId="0" fontId="22" fillId="18" borderId="1" xfId="0" applyFont="1" applyFill="1" applyBorder="1" applyAlignment="1">
      <alignment horizontal="left" vertical="center"/>
    </xf>
    <xf numFmtId="43" fontId="29" fillId="18" borderId="8" xfId="1" applyFont="1" applyFill="1" applyBorder="1"/>
    <xf numFmtId="43" fontId="29" fillId="10" borderId="8" xfId="1" applyFont="1" applyFill="1" applyBorder="1" applyAlignment="1" applyProtection="1">
      <alignment horizontal="center"/>
    </xf>
    <xf numFmtId="0" fontId="6" fillId="0" borderId="1" xfId="0" applyFont="1" applyBorder="1"/>
    <xf numFmtId="0" fontId="5" fillId="0" borderId="1" xfId="0" applyFont="1" applyBorder="1"/>
    <xf numFmtId="0" fontId="48" fillId="0" borderId="1" xfId="0" applyFont="1" applyBorder="1"/>
    <xf numFmtId="43" fontId="48" fillId="0" borderId="1" xfId="0" applyNumberFormat="1" applyFont="1" applyBorder="1"/>
    <xf numFmtId="0" fontId="4" fillId="0" borderId="1" xfId="0" applyFont="1" applyBorder="1"/>
    <xf numFmtId="0" fontId="49" fillId="0" borderId="1" xfId="0" applyFont="1" applyBorder="1"/>
    <xf numFmtId="0" fontId="50" fillId="0" borderId="1" xfId="0" applyFont="1" applyBorder="1"/>
    <xf numFmtId="0" fontId="51" fillId="0" borderId="1" xfId="0" applyFont="1" applyBorder="1" applyAlignment="1">
      <alignment horizontal="right"/>
    </xf>
    <xf numFmtId="43" fontId="50" fillId="0" borderId="1" xfId="0" applyNumberFormat="1" applyFont="1" applyBorder="1"/>
    <xf numFmtId="0" fontId="3" fillId="0" borderId="1" xfId="0" applyFont="1" applyBorder="1"/>
    <xf numFmtId="0" fontId="15" fillId="12" borderId="4" xfId="0" applyFont="1" applyFill="1" applyBorder="1" applyAlignment="1">
      <alignment horizontal="center"/>
    </xf>
    <xf numFmtId="0" fontId="15" fillId="2" borderId="4" xfId="0" applyFont="1" applyFill="1" applyBorder="1" applyAlignment="1">
      <alignment horizontal="center"/>
    </xf>
    <xf numFmtId="43" fontId="29" fillId="19" borderId="8" xfId="1" applyFont="1" applyFill="1" applyBorder="1"/>
    <xf numFmtId="9" fontId="29" fillId="19" borderId="8" xfId="2" applyFont="1" applyFill="1" applyBorder="1"/>
    <xf numFmtId="0" fontId="2" fillId="0" borderId="1" xfId="0" applyFont="1" applyBorder="1"/>
    <xf numFmtId="0" fontId="15" fillId="5" borderId="3" xfId="0" applyFont="1" applyFill="1" applyBorder="1" applyAlignment="1">
      <alignment horizontal="center"/>
    </xf>
    <xf numFmtId="0" fontId="54" fillId="0" borderId="1" xfId="3" applyFont="1" applyBorder="1" applyAlignment="1">
      <alignment wrapText="1"/>
    </xf>
    <xf numFmtId="0" fontId="29" fillId="0" borderId="10" xfId="0" applyFont="1" applyBorder="1" applyAlignment="1">
      <alignment horizontal="center"/>
    </xf>
    <xf numFmtId="0" fontId="15" fillId="2" borderId="3" xfId="0" applyFont="1" applyFill="1" applyBorder="1" applyAlignment="1">
      <alignment horizontal="center"/>
    </xf>
    <xf numFmtId="0" fontId="15" fillId="3" borderId="3" xfId="0" applyFont="1" applyFill="1" applyBorder="1" applyAlignment="1">
      <alignment horizontal="center"/>
    </xf>
    <xf numFmtId="0" fontId="15" fillId="11" borderId="3" xfId="0" applyFont="1" applyFill="1" applyBorder="1" applyAlignment="1">
      <alignment horizontal="center"/>
    </xf>
    <xf numFmtId="0" fontId="15" fillId="13" borderId="3" xfId="0" applyFont="1" applyFill="1" applyBorder="1" applyAlignment="1">
      <alignment horizontal="center"/>
    </xf>
    <xf numFmtId="0" fontId="29" fillId="0" borderId="1" xfId="0" applyFont="1" applyBorder="1" applyAlignment="1">
      <alignment wrapText="1"/>
    </xf>
    <xf numFmtId="0" fontId="15" fillId="7" borderId="3" xfId="0" applyFont="1" applyFill="1" applyBorder="1" applyAlignment="1">
      <alignment wrapText="1"/>
    </xf>
    <xf numFmtId="0" fontId="38" fillId="0" borderId="1" xfId="0" applyFont="1" applyBorder="1" applyAlignment="1">
      <alignment wrapText="1"/>
    </xf>
    <xf numFmtId="0" fontId="39" fillId="0" borderId="1" xfId="0" applyFont="1" applyBorder="1" applyAlignment="1">
      <alignment wrapText="1"/>
    </xf>
    <xf numFmtId="0" fontId="15" fillId="2" borderId="4" xfId="0" applyFont="1" applyFill="1" applyBorder="1" applyAlignment="1">
      <alignment wrapText="1"/>
    </xf>
    <xf numFmtId="0" fontId="37" fillId="0" borderId="9" xfId="0" applyFont="1" applyBorder="1" applyAlignment="1">
      <alignment wrapText="1"/>
    </xf>
    <xf numFmtId="0" fontId="1" fillId="0" borderId="1" xfId="0" applyFont="1" applyBorder="1" applyAlignment="1">
      <alignment wrapText="1"/>
    </xf>
    <xf numFmtId="0" fontId="1" fillId="0" borderId="2" xfId="0" applyFont="1" applyBorder="1" applyAlignment="1">
      <alignment wrapText="1"/>
    </xf>
    <xf numFmtId="0" fontId="1" fillId="0" borderId="2" xfId="0" applyFont="1" applyBorder="1"/>
    <xf numFmtId="0" fontId="15" fillId="12" borderId="4" xfId="0" applyFont="1" applyFill="1" applyBorder="1" applyAlignment="1">
      <alignment wrapText="1"/>
    </xf>
    <xf numFmtId="0" fontId="15" fillId="5" borderId="3" xfId="0" applyFont="1" applyFill="1" applyBorder="1" applyAlignment="1">
      <alignment wrapText="1"/>
    </xf>
    <xf numFmtId="0" fontId="1" fillId="0" borderId="0" xfId="0" applyFont="1" applyAlignment="1">
      <alignment wrapText="1"/>
    </xf>
    <xf numFmtId="0" fontId="29" fillId="0" borderId="1" xfId="3" applyFont="1" applyBorder="1" applyAlignment="1">
      <alignment wrapText="1"/>
    </xf>
    <xf numFmtId="0" fontId="29" fillId="0" borderId="10" xfId="0" applyFont="1" applyBorder="1" applyAlignment="1">
      <alignment wrapText="1"/>
    </xf>
    <xf numFmtId="0" fontId="15" fillId="2" borderId="3" xfId="0" applyFont="1" applyFill="1" applyBorder="1" applyAlignment="1">
      <alignment wrapText="1"/>
    </xf>
    <xf numFmtId="0" fontId="15" fillId="3" borderId="3" xfId="0" applyFont="1" applyFill="1" applyBorder="1" applyAlignment="1">
      <alignment wrapText="1"/>
    </xf>
    <xf numFmtId="0" fontId="15" fillId="11" borderId="3" xfId="0" applyFont="1" applyFill="1" applyBorder="1" applyAlignment="1">
      <alignment wrapText="1"/>
    </xf>
    <xf numFmtId="0" fontId="15" fillId="13" borderId="3" xfId="0" applyFont="1" applyFill="1" applyBorder="1" applyAlignment="1">
      <alignment wrapText="1"/>
    </xf>
    <xf numFmtId="0" fontId="1" fillId="0" borderId="0" xfId="0" applyFont="1" applyAlignment="1">
      <alignment horizontal="left"/>
    </xf>
    <xf numFmtId="0" fontId="1" fillId="0" borderId="0" xfId="0" applyFont="1"/>
    <xf numFmtId="0" fontId="1" fillId="0" borderId="49" xfId="0" applyFont="1" applyBorder="1" applyAlignment="1">
      <alignment horizontal="left"/>
    </xf>
    <xf numFmtId="0" fontId="29" fillId="4" borderId="56" xfId="3" applyFont="1" applyFill="1" applyBorder="1" applyAlignment="1">
      <alignment horizontal="left" vertical="center" wrapText="1"/>
    </xf>
    <xf numFmtId="0" fontId="29" fillId="4" borderId="58" xfId="3" applyFont="1" applyFill="1" applyBorder="1" applyAlignment="1">
      <alignment horizontal="left" vertical="center" wrapText="1"/>
    </xf>
    <xf numFmtId="0" fontId="29" fillId="4" borderId="60" xfId="3" applyFont="1" applyFill="1" applyBorder="1" applyAlignment="1">
      <alignment horizontal="left" vertical="center" wrapText="1"/>
    </xf>
    <xf numFmtId="0" fontId="54" fillId="0" borderId="47" xfId="3" applyFont="1" applyBorder="1" applyAlignment="1">
      <alignment horizontal="left" vertical="center"/>
    </xf>
    <xf numFmtId="0" fontId="29" fillId="4" borderId="62" xfId="3" applyFont="1" applyFill="1" applyBorder="1" applyAlignment="1">
      <alignment horizontal="left" vertical="center" wrapText="1"/>
    </xf>
    <xf numFmtId="0" fontId="1" fillId="4" borderId="63"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 fillId="0" borderId="44" xfId="0" applyFont="1" applyBorder="1" applyAlignment="1">
      <alignment horizontal="left" vertical="center"/>
    </xf>
    <xf numFmtId="0" fontId="29" fillId="0" borderId="44" xfId="3" applyFont="1" applyFill="1" applyBorder="1" applyAlignment="1">
      <alignment horizontal="left" vertical="center" wrapText="1"/>
    </xf>
    <xf numFmtId="0" fontId="29" fillId="4" borderId="44" xfId="3" applyFont="1" applyFill="1" applyBorder="1" applyAlignment="1">
      <alignment horizontal="left" vertical="center" wrapText="1"/>
    </xf>
    <xf numFmtId="0" fontId="1" fillId="4" borderId="62" xfId="0" applyFont="1" applyFill="1" applyBorder="1" applyAlignment="1">
      <alignment horizontal="left" vertical="center" wrapText="1"/>
    </xf>
    <xf numFmtId="0" fontId="29" fillId="4" borderId="47" xfId="3" applyFont="1" applyFill="1" applyBorder="1" applyAlignment="1">
      <alignment horizontal="left" vertical="center" wrapText="1"/>
    </xf>
    <xf numFmtId="0" fontId="1" fillId="0" borderId="65" xfId="0" applyFont="1" applyBorder="1" applyAlignment="1">
      <alignment horizontal="left" vertical="center" wrapText="1"/>
    </xf>
    <xf numFmtId="0" fontId="54" fillId="4" borderId="56" xfId="3" applyFont="1" applyFill="1" applyBorder="1" applyAlignment="1">
      <alignment horizontal="left" vertical="center" wrapText="1"/>
    </xf>
    <xf numFmtId="0" fontId="54" fillId="4" borderId="58" xfId="3" applyFont="1" applyFill="1" applyBorder="1" applyAlignment="1">
      <alignment horizontal="left" vertical="center" wrapText="1"/>
    </xf>
    <xf numFmtId="0" fontId="54" fillId="4" borderId="66" xfId="3" applyFont="1" applyFill="1" applyBorder="1" applyAlignment="1">
      <alignment horizontal="left" vertical="center" wrapText="1"/>
    </xf>
    <xf numFmtId="0" fontId="1" fillId="0" borderId="47" xfId="0" applyFont="1" applyBorder="1" applyAlignment="1">
      <alignment horizontal="left" vertical="center" wrapText="1"/>
    </xf>
    <xf numFmtId="0" fontId="29" fillId="0" borderId="67" xfId="3" applyFont="1" applyFill="1" applyBorder="1" applyAlignment="1">
      <alignment horizontal="left" vertical="center" wrapText="1"/>
    </xf>
    <xf numFmtId="0" fontId="29" fillId="0" borderId="68" xfId="3" applyFont="1" applyFill="1" applyBorder="1" applyAlignment="1">
      <alignment horizontal="left" vertical="center" wrapText="1"/>
    </xf>
    <xf numFmtId="0" fontId="29" fillId="4" borderId="69" xfId="0" applyFont="1" applyFill="1" applyBorder="1" applyAlignment="1">
      <alignment horizontal="left" vertical="center" wrapText="1"/>
    </xf>
    <xf numFmtId="0" fontId="29" fillId="0" borderId="58" xfId="3" applyFont="1" applyFill="1" applyBorder="1" applyAlignment="1">
      <alignment horizontal="left" vertical="center" wrapText="1"/>
    </xf>
    <xf numFmtId="0" fontId="54" fillId="4" borderId="62" xfId="3" applyFont="1" applyFill="1" applyBorder="1" applyAlignment="1">
      <alignment horizontal="left" vertical="center" wrapText="1"/>
    </xf>
    <xf numFmtId="0" fontId="29" fillId="4" borderId="70" xfId="3" applyFont="1" applyFill="1" applyBorder="1" applyAlignment="1">
      <alignment horizontal="left" vertical="center" wrapText="1"/>
    </xf>
    <xf numFmtId="0" fontId="1" fillId="0" borderId="56" xfId="0" applyFont="1" applyBorder="1" applyAlignment="1">
      <alignment horizontal="left" vertical="center" wrapText="1"/>
    </xf>
    <xf numFmtId="0" fontId="29" fillId="0" borderId="32" xfId="0" applyFont="1" applyBorder="1" applyAlignment="1">
      <alignment horizontal="left" vertical="center" wrapText="1"/>
    </xf>
    <xf numFmtId="0" fontId="29" fillId="0" borderId="56" xfId="3" applyFont="1" applyFill="1" applyBorder="1" applyAlignment="1">
      <alignment horizontal="left" vertical="center" wrapText="1"/>
    </xf>
    <xf numFmtId="0" fontId="1" fillId="0" borderId="72" xfId="0" applyFont="1" applyBorder="1" applyAlignment="1">
      <alignment horizontal="left" vertical="center"/>
    </xf>
    <xf numFmtId="0" fontId="54" fillId="0" borderId="68" xfId="3" applyFont="1" applyFill="1" applyBorder="1" applyAlignment="1">
      <alignment horizontal="left" vertical="center" wrapText="1"/>
    </xf>
    <xf numFmtId="0" fontId="29" fillId="0" borderId="65" xfId="3" applyFont="1" applyFill="1" applyBorder="1" applyAlignment="1">
      <alignment horizontal="left" vertical="center" wrapText="1"/>
    </xf>
    <xf numFmtId="0" fontId="1" fillId="4" borderId="72" xfId="0" applyFont="1" applyFill="1" applyBorder="1" applyAlignment="1">
      <alignment horizontal="left" vertical="center" wrapText="1"/>
    </xf>
    <xf numFmtId="0" fontId="29" fillId="4" borderId="6" xfId="0" applyFont="1" applyFill="1" applyBorder="1" applyAlignment="1">
      <alignment vertical="center" wrapText="1"/>
    </xf>
    <xf numFmtId="0" fontId="29" fillId="4" borderId="65" xfId="3" applyFont="1" applyFill="1" applyBorder="1" applyAlignment="1">
      <alignment horizontal="left" vertical="center" wrapText="1"/>
    </xf>
    <xf numFmtId="0" fontId="29" fillId="4" borderId="47" xfId="3" applyFont="1" applyFill="1" applyBorder="1" applyAlignment="1">
      <alignment vertical="top" wrapText="1"/>
    </xf>
    <xf numFmtId="0" fontId="29" fillId="0" borderId="47" xfId="3" applyFont="1" applyBorder="1" applyAlignment="1">
      <alignment vertical="top" wrapText="1"/>
    </xf>
    <xf numFmtId="0" fontId="54" fillId="4" borderId="65" xfId="3" applyFont="1" applyFill="1" applyBorder="1" applyAlignment="1">
      <alignment horizontal="left" vertical="center" wrapText="1"/>
    </xf>
    <xf numFmtId="0" fontId="54" fillId="0" borderId="73" xfId="3" applyFont="1" applyFill="1" applyBorder="1" applyAlignment="1">
      <alignment horizontal="left" vertical="center" wrapText="1"/>
    </xf>
    <xf numFmtId="0" fontId="29" fillId="4" borderId="77" xfId="0" applyFont="1" applyFill="1" applyBorder="1" applyAlignment="1">
      <alignment vertical="center" wrapText="1"/>
    </xf>
    <xf numFmtId="0" fontId="54" fillId="4" borderId="78" xfId="3" applyFont="1" applyFill="1" applyBorder="1" applyAlignment="1">
      <alignment horizontal="left" vertical="center" wrapText="1"/>
    </xf>
    <xf numFmtId="0" fontId="1" fillId="0" borderId="10" xfId="0" applyFont="1" applyBorder="1"/>
    <xf numFmtId="0" fontId="1" fillId="0" borderId="15" xfId="0" applyFont="1" applyBorder="1"/>
    <xf numFmtId="0" fontId="1" fillId="0" borderId="17" xfId="0" applyFont="1" applyBorder="1"/>
    <xf numFmtId="0" fontId="9" fillId="23" borderId="1" xfId="0" applyFont="1" applyFill="1" applyBorder="1" applyAlignment="1">
      <alignment horizontal="left" vertical="center"/>
    </xf>
    <xf numFmtId="0" fontId="9" fillId="24" borderId="1" xfId="0" applyFont="1" applyFill="1" applyBorder="1" applyAlignment="1">
      <alignment horizontal="left" vertical="center"/>
    </xf>
    <xf numFmtId="0" fontId="9" fillId="15" borderId="1" xfId="0" applyFont="1" applyFill="1" applyBorder="1" applyAlignment="1">
      <alignment horizontal="left" vertical="center"/>
    </xf>
    <xf numFmtId="0" fontId="1" fillId="0" borderId="21" xfId="0" applyFont="1" applyBorder="1"/>
    <xf numFmtId="0" fontId="1" fillId="0" borderId="1" xfId="0" applyFont="1" applyBorder="1"/>
    <xf numFmtId="0" fontId="7" fillId="0" borderId="1" xfId="0" applyFont="1" applyBorder="1" applyAlignment="1">
      <alignment horizontal="left" vertical="center"/>
    </xf>
    <xf numFmtId="0" fontId="29" fillId="0" borderId="1" xfId="0" applyFont="1" applyBorder="1" applyAlignment="1">
      <alignment horizontal="left" vertical="center"/>
    </xf>
    <xf numFmtId="0" fontId="29" fillId="0" borderId="2" xfId="0" applyFont="1" applyBorder="1" applyAlignment="1">
      <alignment horizontal="left" vertical="center"/>
    </xf>
    <xf numFmtId="0" fontId="45" fillId="0" borderId="1" xfId="0" applyFont="1" applyBorder="1" applyAlignment="1">
      <alignment horizontal="left" vertical="center"/>
    </xf>
    <xf numFmtId="0" fontId="27" fillId="0" borderId="33" xfId="0" applyFont="1" applyBorder="1" applyAlignment="1">
      <alignment horizontal="left" vertical="center"/>
    </xf>
    <xf numFmtId="9" fontId="44" fillId="16" borderId="6" xfId="2" applyFont="1" applyFill="1" applyBorder="1" applyAlignment="1">
      <alignment horizontal="left" vertical="center"/>
    </xf>
    <xf numFmtId="0" fontId="29" fillId="0" borderId="9" xfId="0" applyFont="1" applyBorder="1" applyAlignment="1">
      <alignment horizontal="left" vertical="center"/>
    </xf>
    <xf numFmtId="0" fontId="29" fillId="0" borderId="17" xfId="0" applyFont="1" applyBorder="1" applyAlignment="1">
      <alignment horizontal="left" vertical="center"/>
    </xf>
    <xf numFmtId="0" fontId="33" fillId="0" borderId="1" xfId="0" applyFont="1" applyBorder="1" applyAlignment="1">
      <alignment horizontal="left" vertical="center"/>
    </xf>
    <xf numFmtId="0" fontId="33" fillId="0" borderId="10" xfId="0" applyFont="1" applyBorder="1" applyAlignment="1">
      <alignment horizontal="left" vertical="center"/>
    </xf>
    <xf numFmtId="0" fontId="37" fillId="0" borderId="21" xfId="0" applyFont="1" applyBorder="1" applyAlignment="1">
      <alignment horizontal="left" vertical="center"/>
    </xf>
    <xf numFmtId="0" fontId="37" fillId="0" borderId="36" xfId="0" applyFont="1" applyBorder="1" applyAlignment="1">
      <alignment horizontal="left" vertical="center"/>
    </xf>
    <xf numFmtId="0" fontId="37" fillId="0" borderId="37" xfId="0" applyFont="1" applyBorder="1" applyAlignment="1">
      <alignment horizontal="left" vertical="center"/>
    </xf>
    <xf numFmtId="0" fontId="37" fillId="0" borderId="40" xfId="0" applyFont="1" applyBorder="1" applyAlignment="1">
      <alignment horizontal="left" vertical="center"/>
    </xf>
    <xf numFmtId="9" fontId="37" fillId="0" borderId="6" xfId="2" applyFont="1" applyBorder="1" applyAlignment="1">
      <alignment horizontal="left" vertical="center"/>
    </xf>
    <xf numFmtId="0" fontId="37" fillId="0" borderId="1" xfId="0" applyFont="1" applyBorder="1" applyAlignment="1">
      <alignment horizontal="left" vertical="center"/>
    </xf>
    <xf numFmtId="0" fontId="37" fillId="0" borderId="6" xfId="0" applyFont="1" applyBorder="1" applyAlignment="1">
      <alignment horizontal="left" vertical="center"/>
    </xf>
    <xf numFmtId="0" fontId="37" fillId="0" borderId="41" xfId="0" applyFont="1" applyBorder="1" applyAlignment="1">
      <alignment horizontal="left" vertical="center"/>
    </xf>
    <xf numFmtId="0" fontId="33" fillId="0" borderId="42" xfId="0" applyFont="1" applyBorder="1" applyAlignment="1">
      <alignment horizontal="left" vertical="center"/>
    </xf>
    <xf numFmtId="0" fontId="37" fillId="0" borderId="11" xfId="0" applyFont="1" applyBorder="1" applyAlignment="1">
      <alignment horizontal="left" vertical="center"/>
    </xf>
    <xf numFmtId="0" fontId="27" fillId="0" borderId="2" xfId="0" applyFont="1" applyBorder="1" applyAlignment="1">
      <alignment horizontal="left" vertical="center"/>
    </xf>
    <xf numFmtId="0" fontId="30" fillId="0" borderId="1" xfId="0" applyFont="1" applyBorder="1" applyAlignment="1">
      <alignment horizontal="left" vertical="center"/>
    </xf>
    <xf numFmtId="0" fontId="27" fillId="0" borderId="1" xfId="0" applyFont="1" applyBorder="1" applyAlignment="1">
      <alignment horizontal="left" vertical="center"/>
    </xf>
    <xf numFmtId="0" fontId="31" fillId="0" borderId="1" xfId="0" applyFont="1" applyBorder="1" applyAlignment="1">
      <alignment horizontal="left" vertical="center"/>
    </xf>
    <xf numFmtId="0" fontId="31" fillId="0" borderId="2" xfId="0" applyFont="1" applyBorder="1" applyAlignment="1">
      <alignment horizontal="left" vertical="center"/>
    </xf>
    <xf numFmtId="0" fontId="31" fillId="0" borderId="6" xfId="0" applyFont="1" applyBorder="1" applyAlignment="1">
      <alignment horizontal="left" vertical="center"/>
    </xf>
    <xf numFmtId="43" fontId="31" fillId="0" borderId="6" xfId="1" applyFont="1" applyBorder="1" applyAlignment="1">
      <alignment horizontal="left" vertical="center"/>
    </xf>
    <xf numFmtId="0" fontId="1" fillId="0" borderId="4" xfId="0" applyFont="1" applyBorder="1"/>
    <xf numFmtId="0" fontId="1" fillId="0" borderId="9" xfId="0" applyFont="1" applyBorder="1"/>
    <xf numFmtId="0" fontId="1" fillId="0" borderId="2" xfId="0" applyFont="1" applyBorder="1" applyAlignment="1">
      <alignment horizontal="left" vertical="center"/>
    </xf>
    <xf numFmtId="0" fontId="1" fillId="0" borderId="1" xfId="0" applyFont="1" applyBorder="1" applyAlignment="1">
      <alignment horizontal="left" vertical="center"/>
    </xf>
    <xf numFmtId="0" fontId="1" fillId="7" borderId="2" xfId="0" applyFont="1" applyFill="1" applyBorder="1"/>
    <xf numFmtId="0" fontId="1" fillId="7" borderId="1" xfId="0" applyFont="1" applyFill="1" applyBorder="1"/>
    <xf numFmtId="0" fontId="1" fillId="0" borderId="1" xfId="0" applyFont="1" applyBorder="1" applyAlignment="1">
      <alignment horizontal="left" vertical="center" wrapText="1"/>
    </xf>
    <xf numFmtId="0" fontId="1" fillId="0" borderId="3" xfId="0" applyFont="1" applyBorder="1"/>
    <xf numFmtId="0" fontId="1" fillId="0" borderId="10" xfId="0" applyFont="1" applyBorder="1" applyAlignment="1">
      <alignment horizontal="left" vertical="center"/>
    </xf>
    <xf numFmtId="2" fontId="1" fillId="4" borderId="0" xfId="0" applyNumberFormat="1" applyFont="1" applyFill="1"/>
    <xf numFmtId="2" fontId="1" fillId="7" borderId="0" xfId="0" applyNumberFormat="1" applyFont="1" applyFill="1"/>
    <xf numFmtId="43" fontId="1" fillId="0" borderId="1" xfId="0" applyNumberFormat="1" applyFont="1" applyBorder="1"/>
    <xf numFmtId="0" fontId="1" fillId="4" borderId="6" xfId="0" applyFont="1" applyFill="1" applyBorder="1" applyAlignment="1">
      <alignment horizontal="left" vertical="center" wrapText="1"/>
    </xf>
    <xf numFmtId="0" fontId="1" fillId="4" borderId="56" xfId="0" applyFont="1" applyFill="1" applyBorder="1" applyAlignment="1">
      <alignment horizontal="left" vertical="center" wrapText="1"/>
    </xf>
    <xf numFmtId="0" fontId="15" fillId="13" borderId="3" xfId="0" applyFont="1" applyFill="1" applyBorder="1" applyAlignment="1">
      <alignment horizontal="left"/>
    </xf>
    <xf numFmtId="0" fontId="15" fillId="7" borderId="3" xfId="0" applyFont="1" applyFill="1" applyBorder="1" applyAlignment="1">
      <alignment horizontal="left"/>
    </xf>
    <xf numFmtId="0" fontId="15" fillId="5" borderId="3" xfId="0" applyFont="1" applyFill="1" applyBorder="1" applyAlignment="1">
      <alignment horizontal="left"/>
    </xf>
    <xf numFmtId="0" fontId="15" fillId="2" borderId="3" xfId="0" applyFont="1" applyFill="1" applyBorder="1" applyAlignment="1">
      <alignment horizontal="left"/>
    </xf>
    <xf numFmtId="0" fontId="15" fillId="2" borderId="4" xfId="0" applyFont="1" applyFill="1" applyBorder="1" applyAlignment="1">
      <alignment horizontal="left"/>
    </xf>
    <xf numFmtId="0" fontId="15" fillId="3" borderId="3" xfId="0" applyFont="1" applyFill="1" applyBorder="1" applyAlignment="1">
      <alignment horizontal="left"/>
    </xf>
    <xf numFmtId="0" fontId="15" fillId="11" borderId="3" xfId="0" applyFont="1" applyFill="1" applyBorder="1" applyAlignment="1">
      <alignment horizontal="left"/>
    </xf>
    <xf numFmtId="0" fontId="15" fillId="12" borderId="4" xfId="0" applyFont="1" applyFill="1" applyBorder="1" applyAlignment="1">
      <alignment horizontal="left"/>
    </xf>
    <xf numFmtId="0" fontId="1" fillId="0" borderId="0" xfId="0" applyFont="1" applyAlignment="1">
      <alignment horizontal="left" vertical="center"/>
    </xf>
    <xf numFmtId="0" fontId="56" fillId="22" borderId="46" xfId="0" applyFont="1" applyFill="1" applyBorder="1" applyAlignment="1">
      <alignment horizontal="center" vertical="center" wrapText="1"/>
    </xf>
    <xf numFmtId="0" fontId="56" fillId="22" borderId="48" xfId="0" applyFont="1" applyFill="1" applyBorder="1" applyAlignment="1">
      <alignment horizontal="center" vertical="center" wrapText="1"/>
    </xf>
    <xf numFmtId="0" fontId="1" fillId="0" borderId="51" xfId="0" applyFont="1" applyBorder="1" applyAlignment="1">
      <alignment horizontal="left" vertical="center" wrapText="1"/>
    </xf>
    <xf numFmtId="0" fontId="0" fillId="0" borderId="0" xfId="0" applyAlignment="1">
      <alignment vertical="top"/>
    </xf>
    <xf numFmtId="0" fontId="1" fillId="4" borderId="32" xfId="0" applyFont="1" applyFill="1" applyBorder="1" applyAlignment="1">
      <alignment vertical="center" wrapText="1"/>
    </xf>
    <xf numFmtId="0" fontId="29" fillId="0" borderId="56" xfId="0" applyFont="1" applyBorder="1" applyAlignment="1">
      <alignment horizontal="left" vertical="center" wrapText="1"/>
    </xf>
    <xf numFmtId="0" fontId="54" fillId="0" borderId="60" xfId="3" applyFont="1" applyFill="1" applyBorder="1" applyAlignment="1">
      <alignment horizontal="left" vertical="center" wrapText="1"/>
    </xf>
    <xf numFmtId="0" fontId="1" fillId="4" borderId="85" xfId="0" applyFont="1" applyFill="1" applyBorder="1" applyAlignment="1">
      <alignment vertical="center" wrapText="1"/>
    </xf>
    <xf numFmtId="0" fontId="1" fillId="4" borderId="86" xfId="0" applyFont="1" applyFill="1" applyBorder="1" applyAlignment="1">
      <alignment horizontal="left" vertical="center" wrapText="1"/>
    </xf>
    <xf numFmtId="43" fontId="29" fillId="26" borderId="8" xfId="1" applyFont="1" applyFill="1" applyBorder="1"/>
    <xf numFmtId="0" fontId="32" fillId="25" borderId="3" xfId="0" applyFont="1" applyFill="1" applyBorder="1" applyAlignment="1">
      <alignment wrapText="1"/>
    </xf>
    <xf numFmtId="0" fontId="32" fillId="25" borderId="3" xfId="0" applyFont="1" applyFill="1" applyBorder="1" applyAlignment="1">
      <alignment horizontal="center"/>
    </xf>
    <xf numFmtId="0" fontId="32" fillId="25" borderId="3" xfId="0" applyFont="1" applyFill="1" applyBorder="1" applyAlignment="1">
      <alignment horizontal="left"/>
    </xf>
    <xf numFmtId="0" fontId="37" fillId="0" borderId="46" xfId="0" applyFont="1" applyBorder="1" applyAlignment="1">
      <alignment horizontal="left" vertical="center"/>
    </xf>
    <xf numFmtId="0" fontId="11" fillId="25" borderId="32" xfId="0" applyFont="1" applyFill="1" applyBorder="1" applyAlignment="1">
      <alignment horizontal="center" vertical="center" wrapText="1"/>
    </xf>
    <xf numFmtId="0" fontId="12" fillId="26" borderId="32" xfId="0" applyFont="1" applyFill="1" applyBorder="1" applyAlignment="1">
      <alignment horizontal="center" vertical="center" wrapText="1"/>
    </xf>
    <xf numFmtId="0" fontId="10" fillId="0" borderId="2" xfId="0" applyFont="1" applyBorder="1" applyAlignment="1">
      <alignment horizontal="center" vertical="center"/>
    </xf>
    <xf numFmtId="43" fontId="29" fillId="0" borderId="8" xfId="1" applyFont="1" applyFill="1" applyBorder="1" applyAlignment="1">
      <alignment vertical="center"/>
    </xf>
    <xf numFmtId="43" fontId="29" fillId="0" borderId="87" xfId="1" applyFont="1" applyFill="1" applyBorder="1"/>
    <xf numFmtId="3" fontId="29" fillId="27" borderId="8" xfId="4" applyNumberFormat="1" applyFont="1" applyFill="1" applyBorder="1" applyAlignment="1">
      <alignment horizontal="right" vertical="center"/>
    </xf>
    <xf numFmtId="0" fontId="65" fillId="0" borderId="1" xfId="3" applyFont="1" applyBorder="1" applyAlignment="1">
      <alignment wrapText="1"/>
    </xf>
    <xf numFmtId="43" fontId="29" fillId="0" borderId="88" xfId="1" applyFont="1" applyFill="1" applyBorder="1"/>
    <xf numFmtId="3" fontId="29" fillId="0" borderId="0" xfId="0" applyNumberFormat="1" applyFont="1"/>
    <xf numFmtId="0" fontId="29" fillId="0" borderId="2" xfId="0" applyFont="1" applyBorder="1" applyAlignment="1">
      <alignment vertical="center"/>
    </xf>
    <xf numFmtId="0" fontId="29" fillId="0" borderId="12" xfId="0" applyFont="1" applyBorder="1" applyAlignment="1">
      <alignment horizontal="left"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43" fontId="29" fillId="0" borderId="4" xfId="1" applyFont="1" applyBorder="1" applyAlignment="1">
      <alignment horizontal="left" vertical="center"/>
    </xf>
    <xf numFmtId="9" fontId="29" fillId="4" borderId="8" xfId="2" applyFont="1" applyFill="1" applyBorder="1"/>
    <xf numFmtId="43" fontId="29" fillId="26" borderId="8" xfId="1" applyFont="1" applyFill="1" applyBorder="1" applyAlignment="1">
      <alignment vertical="center"/>
    </xf>
    <xf numFmtId="0" fontId="37" fillId="0" borderId="10" xfId="0" applyFont="1" applyBorder="1" applyAlignment="1">
      <alignment horizontal="left" vertical="center"/>
    </xf>
    <xf numFmtId="0" fontId="68" fillId="0" borderId="1" xfId="0" applyFont="1" applyBorder="1"/>
    <xf numFmtId="0" fontId="29" fillId="0" borderId="89" xfId="0" applyFont="1" applyBorder="1" applyAlignment="1">
      <alignment vertical="center"/>
    </xf>
    <xf numFmtId="4" fontId="29" fillId="0" borderId="89" xfId="0" applyNumberFormat="1" applyFont="1" applyBorder="1" applyAlignment="1">
      <alignment vertical="center"/>
    </xf>
    <xf numFmtId="4" fontId="29" fillId="28" borderId="89" xfId="0" applyNumberFormat="1" applyFont="1" applyFill="1" applyBorder="1" applyAlignment="1">
      <alignment vertical="center"/>
    </xf>
    <xf numFmtId="0" fontId="29" fillId="28" borderId="89" xfId="0" applyFont="1" applyFill="1" applyBorder="1" applyAlignment="1">
      <alignment vertical="center"/>
    </xf>
    <xf numFmtId="3" fontId="69" fillId="0" borderId="0" xfId="0" applyNumberFormat="1" applyFont="1"/>
    <xf numFmtId="3" fontId="69" fillId="0" borderId="89" xfId="0" applyNumberFormat="1" applyFont="1" applyBorder="1"/>
    <xf numFmtId="0" fontId="69" fillId="0" borderId="90" xfId="0" applyFont="1" applyBorder="1" applyAlignment="1">
      <alignment vertical="center"/>
    </xf>
    <xf numFmtId="0" fontId="29" fillId="0" borderId="90" xfId="0" applyFont="1" applyBorder="1" applyAlignment="1">
      <alignment vertical="center"/>
    </xf>
    <xf numFmtId="2" fontId="70" fillId="4" borderId="0" xfId="0" applyNumberFormat="1" applyFont="1" applyFill="1"/>
    <xf numFmtId="9" fontId="68" fillId="0" borderId="6" xfId="2" applyFont="1" applyBorder="1" applyAlignment="1">
      <alignment horizontal="left" vertical="center"/>
    </xf>
    <xf numFmtId="0" fontId="68" fillId="0" borderId="6" xfId="0" applyFont="1" applyBorder="1" applyAlignment="1">
      <alignment horizontal="left" vertical="center"/>
    </xf>
    <xf numFmtId="2" fontId="1" fillId="4" borderId="0" xfId="0" quotePrefix="1" applyNumberFormat="1" applyFont="1" applyFill="1"/>
    <xf numFmtId="0" fontId="71" fillId="0" borderId="0" xfId="0" applyFont="1"/>
    <xf numFmtId="2" fontId="72" fillId="4" borderId="0" xfId="0" applyNumberFormat="1" applyFont="1" applyFill="1"/>
    <xf numFmtId="0" fontId="1" fillId="0" borderId="0" xfId="0" applyFont="1" applyAlignment="1">
      <alignment horizontal="center"/>
    </xf>
    <xf numFmtId="0" fontId="1" fillId="0" borderId="47" xfId="0" applyFont="1" applyBorder="1" applyAlignment="1">
      <alignment horizontal="left" vertical="center"/>
    </xf>
    <xf numFmtId="0" fontId="1" fillId="0" borderId="47" xfId="0" applyFont="1" applyBorder="1" applyAlignment="1">
      <alignment wrapText="1"/>
    </xf>
    <xf numFmtId="0" fontId="75" fillId="0" borderId="0" xfId="0" applyFont="1" applyAlignment="1">
      <alignment vertical="center" wrapText="1"/>
    </xf>
    <xf numFmtId="0" fontId="58" fillId="4" borderId="84" xfId="0" applyFont="1" applyFill="1" applyBorder="1" applyAlignment="1">
      <alignment horizontal="left" vertical="center" wrapText="1"/>
    </xf>
    <xf numFmtId="0" fontId="58" fillId="4" borderId="76" xfId="0" applyFont="1" applyFill="1" applyBorder="1" applyAlignment="1">
      <alignment horizontal="left" vertical="center" wrapText="1"/>
    </xf>
    <xf numFmtId="0" fontId="29" fillId="0" borderId="9" xfId="0" applyFont="1" applyBorder="1"/>
    <xf numFmtId="0" fontId="29" fillId="0" borderId="92" xfId="0" applyFont="1" applyBorder="1"/>
    <xf numFmtId="0" fontId="29" fillId="0" borderId="93" xfId="0" applyFont="1" applyBorder="1"/>
    <xf numFmtId="0" fontId="29" fillId="0" borderId="94" xfId="0" applyFont="1" applyBorder="1"/>
    <xf numFmtId="0" fontId="29" fillId="0" borderId="3" xfId="0" applyFont="1" applyBorder="1"/>
    <xf numFmtId="0" fontId="29" fillId="0" borderId="10" xfId="0" applyFont="1" applyBorder="1" applyAlignment="1">
      <alignment horizontal="left" vertical="center"/>
    </xf>
    <xf numFmtId="0" fontId="29" fillId="10" borderId="92" xfId="0" applyFont="1" applyFill="1" applyBorder="1" applyAlignment="1">
      <alignment horizontal="left" vertical="center"/>
    </xf>
    <xf numFmtId="0" fontId="29" fillId="10" borderId="93" xfId="0" applyFont="1" applyFill="1" applyBorder="1"/>
    <xf numFmtId="0" fontId="29" fillId="10" borderId="94" xfId="0" applyFont="1" applyFill="1" applyBorder="1"/>
    <xf numFmtId="0" fontId="27" fillId="0" borderId="12" xfId="0" applyFont="1" applyBorder="1" applyAlignment="1">
      <alignment horizontal="left" vertical="center" wrapText="1"/>
    </xf>
    <xf numFmtId="0" fontId="76" fillId="0" borderId="40" xfId="0" applyFont="1" applyBorder="1" applyAlignment="1">
      <alignment horizontal="left" vertical="center" wrapText="1"/>
    </xf>
    <xf numFmtId="0" fontId="37" fillId="0" borderId="12" xfId="0" applyFont="1" applyBorder="1" applyAlignment="1">
      <alignment horizontal="left" vertical="center"/>
    </xf>
    <xf numFmtId="0" fontId="52" fillId="4" borderId="0" xfId="7" applyFill="1"/>
    <xf numFmtId="0" fontId="77" fillId="30" borderId="35" xfId="7" applyFont="1" applyFill="1" applyBorder="1" applyAlignment="1">
      <alignment horizontal="center" vertical="center"/>
    </xf>
    <xf numFmtId="0" fontId="77" fillId="30" borderId="31" xfId="7" applyFont="1" applyFill="1" applyBorder="1" applyAlignment="1">
      <alignment horizontal="center" vertical="center"/>
    </xf>
    <xf numFmtId="0" fontId="77" fillId="31" borderId="0" xfId="7" applyFont="1" applyFill="1" applyAlignment="1">
      <alignment vertical="center"/>
    </xf>
    <xf numFmtId="0" fontId="78" fillId="31" borderId="0" xfId="7" applyFont="1" applyFill="1" applyAlignment="1">
      <alignment vertical="center"/>
    </xf>
    <xf numFmtId="0" fontId="69" fillId="33" borderId="0" xfId="7" applyFont="1" applyFill="1" applyAlignment="1">
      <alignment vertical="center" wrapText="1"/>
    </xf>
    <xf numFmtId="0" fontId="69" fillId="32" borderId="0" xfId="7" applyFont="1" applyFill="1" applyAlignment="1">
      <alignment horizontal="center" vertical="center" wrapText="1"/>
    </xf>
    <xf numFmtId="0" fontId="33" fillId="34" borderId="34" xfId="7" applyFont="1" applyFill="1" applyBorder="1" applyAlignment="1">
      <alignment horizontal="center" vertical="center" wrapText="1"/>
    </xf>
    <xf numFmtId="0" fontId="33" fillId="34" borderId="35" xfId="7" applyFont="1" applyFill="1" applyBorder="1" applyAlignment="1">
      <alignment horizontal="center" vertical="center" wrapText="1"/>
    </xf>
    <xf numFmtId="0" fontId="11" fillId="34" borderId="35" xfId="7" applyFont="1" applyFill="1" applyBorder="1" applyAlignment="1">
      <alignment horizontal="center" vertical="center" wrapText="1"/>
    </xf>
    <xf numFmtId="0" fontId="69" fillId="33" borderId="0" xfId="7" applyFont="1" applyFill="1" applyAlignment="1">
      <alignment horizontal="center" vertical="center" wrapText="1"/>
    </xf>
    <xf numFmtId="0" fontId="52" fillId="35" borderId="46" xfId="7" applyFill="1" applyBorder="1"/>
    <xf numFmtId="0" fontId="79" fillId="30" borderId="7" xfId="7" applyFont="1" applyFill="1" applyBorder="1" applyAlignment="1">
      <alignment horizontal="left" vertical="center"/>
    </xf>
    <xf numFmtId="4" fontId="80" fillId="4" borderId="7" xfId="7" applyNumberFormat="1" applyFont="1" applyFill="1" applyBorder="1" applyAlignment="1">
      <alignment horizontal="center"/>
    </xf>
    <xf numFmtId="0" fontId="52" fillId="0" borderId="0" xfId="7"/>
    <xf numFmtId="4" fontId="80" fillId="4" borderId="6" xfId="7" applyNumberFormat="1" applyFont="1" applyFill="1" applyBorder="1" applyAlignment="1">
      <alignment horizontal="center"/>
    </xf>
    <xf numFmtId="4" fontId="82" fillId="4" borderId="6" xfId="7" applyNumberFormat="1" applyFont="1" applyFill="1" applyBorder="1" applyAlignment="1">
      <alignment horizontal="center" vertical="center"/>
    </xf>
    <xf numFmtId="4" fontId="82" fillId="36" borderId="6" xfId="7" applyNumberFormat="1" applyFont="1" applyFill="1" applyBorder="1" applyAlignment="1">
      <alignment horizontal="center" vertical="center"/>
    </xf>
    <xf numFmtId="0" fontId="81" fillId="30" borderId="100" xfId="7" applyFont="1" applyFill="1" applyBorder="1" applyAlignment="1">
      <alignment horizontal="center" vertical="center"/>
    </xf>
    <xf numFmtId="0" fontId="69" fillId="35" borderId="6" xfId="7" applyFont="1" applyFill="1" applyBorder="1" applyAlignment="1">
      <alignment horizontal="left" vertical="center"/>
    </xf>
    <xf numFmtId="43" fontId="69" fillId="37" borderId="103" xfId="1" applyFont="1" applyFill="1" applyBorder="1" applyAlignment="1">
      <alignment horizontal="center" vertical="center"/>
    </xf>
    <xf numFmtId="1" fontId="52" fillId="4" borderId="0" xfId="7" applyNumberFormat="1" applyFill="1"/>
    <xf numFmtId="0" fontId="69" fillId="35" borderId="6" xfId="7" applyFont="1" applyFill="1" applyBorder="1" applyAlignment="1">
      <alignment horizontal="left" vertical="center" wrapText="1"/>
    </xf>
    <xf numFmtId="0" fontId="69" fillId="35" borderId="103" xfId="7" applyFont="1" applyFill="1" applyBorder="1" applyAlignment="1">
      <alignment horizontal="left" vertical="center" wrapText="1"/>
    </xf>
    <xf numFmtId="0" fontId="81" fillId="30" borderId="105" xfId="7" applyFont="1" applyFill="1" applyBorder="1" applyAlignment="1">
      <alignment horizontal="center" vertical="center" wrapText="1"/>
    </xf>
    <xf numFmtId="0" fontId="52" fillId="4" borderId="0" xfId="7" applyFill="1" applyAlignment="1">
      <alignment wrapText="1"/>
    </xf>
    <xf numFmtId="0" fontId="69" fillId="35" borderId="106" xfId="7" applyFont="1" applyFill="1" applyBorder="1" applyAlignment="1">
      <alignment horizontal="left" vertical="center" wrapText="1"/>
    </xf>
    <xf numFmtId="2" fontId="52" fillId="4" borderId="0" xfId="7" applyNumberFormat="1" applyFill="1"/>
    <xf numFmtId="0" fontId="69" fillId="35" borderId="103" xfId="7" applyFont="1" applyFill="1" applyBorder="1" applyAlignment="1">
      <alignment horizontal="left" vertical="center"/>
    </xf>
    <xf numFmtId="0" fontId="84" fillId="4" borderId="0" xfId="7" applyFont="1" applyFill="1"/>
    <xf numFmtId="0" fontId="85" fillId="4" borderId="0" xfId="7" applyFont="1" applyFill="1"/>
    <xf numFmtId="0" fontId="85" fillId="4" borderId="0" xfId="7" applyFont="1" applyFill="1" applyAlignment="1">
      <alignment horizontal="center"/>
    </xf>
    <xf numFmtId="0" fontId="85" fillId="4" borderId="0" xfId="7" applyFont="1" applyFill="1" applyAlignment="1">
      <alignment horizontal="right" vertical="center"/>
    </xf>
    <xf numFmtId="2" fontId="85" fillId="4" borderId="0" xfId="7" applyNumberFormat="1" applyFont="1" applyFill="1" applyAlignment="1">
      <alignment horizontal="center" vertical="center"/>
    </xf>
    <xf numFmtId="2" fontId="85" fillId="4" borderId="0" xfId="7" applyNumberFormat="1" applyFont="1" applyFill="1" applyAlignment="1">
      <alignment horizontal="center"/>
    </xf>
    <xf numFmtId="0" fontId="84" fillId="4" borderId="0" xfId="7" applyFont="1" applyFill="1" applyAlignment="1">
      <alignment horizontal="right"/>
    </xf>
    <xf numFmtId="2" fontId="84" fillId="4" borderId="0" xfId="7" applyNumberFormat="1" applyFont="1" applyFill="1" applyAlignment="1">
      <alignment horizontal="center"/>
    </xf>
    <xf numFmtId="0" fontId="87" fillId="4" borderId="0" xfId="7" applyFont="1" applyFill="1" applyAlignment="1">
      <alignment horizontal="center" vertical="center"/>
    </xf>
    <xf numFmtId="0" fontId="87" fillId="4" borderId="0" xfId="7" applyFont="1" applyFill="1" applyAlignment="1">
      <alignment horizontal="right" vertical="center"/>
    </xf>
    <xf numFmtId="164" fontId="87" fillId="4" borderId="0" xfId="7" applyNumberFormat="1" applyFont="1" applyFill="1" applyAlignment="1">
      <alignment horizontal="center" vertical="center"/>
    </xf>
    <xf numFmtId="0" fontId="87" fillId="4" borderId="0" xfId="7" applyFont="1" applyFill="1" applyAlignment="1">
      <alignment vertical="center"/>
    </xf>
    <xf numFmtId="0" fontId="87" fillId="4" borderId="0" xfId="7" applyFont="1" applyFill="1"/>
    <xf numFmtId="0" fontId="58" fillId="4" borderId="55" xfId="0" applyFont="1" applyFill="1" applyBorder="1" applyAlignment="1">
      <alignment horizontal="left" vertical="center" wrapText="1"/>
    </xf>
    <xf numFmtId="0" fontId="58" fillId="4" borderId="57" xfId="0" applyFont="1" applyFill="1" applyBorder="1" applyAlignment="1">
      <alignment horizontal="left" vertical="center" wrapText="1"/>
    </xf>
    <xf numFmtId="0" fontId="58" fillId="4" borderId="59" xfId="0" applyFont="1" applyFill="1" applyBorder="1" applyAlignment="1">
      <alignment horizontal="left" vertical="center" wrapText="1"/>
    </xf>
    <xf numFmtId="0" fontId="1" fillId="4" borderId="61" xfId="0" applyFont="1" applyFill="1" applyBorder="1" applyAlignment="1">
      <alignment horizontal="left" vertical="center" wrapText="1"/>
    </xf>
    <xf numFmtId="0" fontId="1" fillId="4" borderId="7" xfId="0" applyFont="1" applyFill="1" applyBorder="1" applyAlignment="1">
      <alignment horizontal="left" vertical="center" wrapText="1"/>
    </xf>
    <xf numFmtId="0" fontId="1" fillId="0" borderId="32" xfId="0" applyFont="1" applyBorder="1" applyAlignment="1">
      <alignment horizontal="left" vertical="center" wrapText="1"/>
    </xf>
    <xf numFmtId="0" fontId="58" fillId="4" borderId="64" xfId="0" applyFont="1" applyFill="1" applyBorder="1" applyAlignment="1">
      <alignment horizontal="left" vertical="center" wrapText="1"/>
    </xf>
    <xf numFmtId="0" fontId="1" fillId="4" borderId="6" xfId="0" applyFont="1" applyFill="1" applyBorder="1" applyAlignment="1">
      <alignment vertical="center" wrapText="1"/>
    </xf>
    <xf numFmtId="0" fontId="1" fillId="4" borderId="65" xfId="0" applyFont="1" applyFill="1" applyBorder="1" applyAlignment="1">
      <alignment horizontal="left" vertical="center" wrapText="1"/>
    </xf>
    <xf numFmtId="43" fontId="69" fillId="0" borderId="103" xfId="1" applyFont="1" applyFill="1" applyBorder="1" applyAlignment="1">
      <alignment horizontal="center" vertical="center"/>
    </xf>
    <xf numFmtId="43" fontId="69" fillId="0" borderId="100" xfId="1" applyFont="1" applyFill="1" applyBorder="1" applyAlignment="1">
      <alignment horizontal="center" vertical="center"/>
    </xf>
    <xf numFmtId="0" fontId="90" fillId="4" borderId="0" xfId="3" applyFont="1" applyFill="1"/>
    <xf numFmtId="0" fontId="94" fillId="4" borderId="0" xfId="7" applyFont="1" applyFill="1"/>
    <xf numFmtId="0" fontId="17" fillId="0" borderId="47" xfId="3" applyBorder="1" applyAlignment="1">
      <alignment wrapText="1"/>
    </xf>
    <xf numFmtId="43" fontId="1" fillId="0" borderId="6" xfId="1" applyFont="1" applyBorder="1"/>
    <xf numFmtId="0" fontId="29" fillId="0" borderId="44" xfId="3" applyFont="1" applyBorder="1" applyAlignment="1">
      <alignment horizontal="left" vertical="center" wrapText="1"/>
    </xf>
    <xf numFmtId="0" fontId="36" fillId="0" borderId="30" xfId="0" applyFont="1" applyBorder="1" applyAlignment="1">
      <alignment vertical="center" wrapText="1"/>
    </xf>
    <xf numFmtId="0" fontId="36" fillId="0" borderId="29" xfId="0" applyFont="1" applyBorder="1" applyAlignment="1">
      <alignment vertical="center" wrapText="1"/>
    </xf>
    <xf numFmtId="0" fontId="20" fillId="0" borderId="1" xfId="3" applyFont="1" applyBorder="1" applyAlignment="1">
      <alignment horizontal="left" vertical="top" wrapText="1"/>
    </xf>
    <xf numFmtId="0" fontId="20" fillId="0" borderId="2" xfId="0" applyFont="1" applyBorder="1" applyAlignment="1"/>
    <xf numFmtId="0" fontId="20" fillId="0" borderId="3" xfId="0" applyFont="1" applyBorder="1" applyAlignment="1"/>
    <xf numFmtId="0" fontId="20" fillId="0" borderId="4" xfId="0" applyFont="1" applyBorder="1" applyAlignment="1"/>
    <xf numFmtId="0" fontId="9" fillId="7" borderId="5" xfId="0" applyFont="1" applyFill="1" applyBorder="1" applyAlignment="1">
      <alignment horizontal="left"/>
    </xf>
    <xf numFmtId="0" fontId="22" fillId="0" borderId="23" xfId="0" applyFont="1" applyBorder="1" applyAlignment="1">
      <alignment horizontal="left"/>
    </xf>
    <xf numFmtId="0" fontId="22" fillId="0" borderId="24" xfId="0" applyFont="1" applyBorder="1" applyAlignment="1">
      <alignment horizontal="left"/>
    </xf>
    <xf numFmtId="0" fontId="22" fillId="0" borderId="25" xfId="0" applyFont="1" applyBorder="1" applyAlignment="1">
      <alignment horizontal="left"/>
    </xf>
    <xf numFmtId="0" fontId="46" fillId="0" borderId="12" xfId="0" applyFont="1" applyBorder="1" applyAlignment="1">
      <alignment horizontal="left" vertical="top" wrapText="1"/>
    </xf>
    <xf numFmtId="0" fontId="46" fillId="0" borderId="13" xfId="0" applyFont="1" applyBorder="1" applyAlignment="1">
      <alignment horizontal="left" vertical="top" wrapText="1"/>
    </xf>
    <xf numFmtId="0" fontId="46" fillId="0" borderId="14" xfId="0" applyFont="1" applyBorder="1" applyAlignment="1">
      <alignment horizontal="left" vertical="top" wrapText="1"/>
    </xf>
    <xf numFmtId="0" fontId="46" fillId="0" borderId="15" xfId="0" applyFont="1" applyBorder="1" applyAlignment="1">
      <alignment horizontal="left" vertical="top" wrapText="1"/>
    </xf>
    <xf numFmtId="0" fontId="46" fillId="0" borderId="16" xfId="0" applyFont="1" applyBorder="1" applyAlignment="1">
      <alignment horizontal="left" vertical="top" wrapText="1"/>
    </xf>
    <xf numFmtId="0" fontId="46" fillId="0" borderId="17" xfId="0" applyFont="1" applyBorder="1" applyAlignment="1">
      <alignment horizontal="left" vertical="top" wrapText="1"/>
    </xf>
    <xf numFmtId="0" fontId="20" fillId="0" borderId="18" xfId="0" applyFont="1" applyBorder="1" applyAlignment="1">
      <alignment horizontal="left" vertical="top" wrapText="1"/>
    </xf>
    <xf numFmtId="0" fontId="20" fillId="0" borderId="19" xfId="0" applyFont="1" applyBorder="1" applyAlignment="1">
      <alignment horizontal="left" vertical="top" wrapText="1"/>
    </xf>
    <xf numFmtId="0" fontId="20" fillId="0" borderId="20" xfId="0" applyFont="1" applyBorder="1" applyAlignment="1">
      <alignment horizontal="left" vertical="top" wrapText="1"/>
    </xf>
    <xf numFmtId="0" fontId="20" fillId="0" borderId="15"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3" fillId="0" borderId="2" xfId="3" applyFont="1" applyBorder="1" applyAlignment="1">
      <alignment horizontal="left" vertical="top" wrapText="1"/>
    </xf>
    <xf numFmtId="0" fontId="23" fillId="0" borderId="3" xfId="3" applyFont="1" applyBorder="1" applyAlignment="1">
      <alignment horizontal="left" vertical="top" wrapText="1"/>
    </xf>
    <xf numFmtId="0" fontId="23" fillId="0" borderId="4" xfId="3" applyFont="1" applyBorder="1" applyAlignment="1">
      <alignment horizontal="left" vertical="top" wrapText="1"/>
    </xf>
    <xf numFmtId="0" fontId="20" fillId="0" borderId="12" xfId="3" applyFont="1" applyBorder="1" applyAlignment="1">
      <alignment horizontal="left" vertical="top" wrapText="1"/>
    </xf>
    <xf numFmtId="0" fontId="20" fillId="0" borderId="13" xfId="3" applyFont="1" applyBorder="1" applyAlignment="1">
      <alignment horizontal="left" vertical="top" wrapText="1"/>
    </xf>
    <xf numFmtId="0" fontId="20" fillId="0" borderId="14" xfId="3" applyFont="1" applyBorder="1" applyAlignment="1">
      <alignment horizontal="left" vertical="top" wrapText="1"/>
    </xf>
    <xf numFmtId="0" fontId="63" fillId="0" borderId="9" xfId="3" applyFont="1" applyBorder="1" applyAlignment="1">
      <alignment horizontal="left" vertical="top" wrapText="1"/>
    </xf>
    <xf numFmtId="0" fontId="67" fillId="0" borderId="21" xfId="3" applyFont="1" applyBorder="1" applyAlignment="1">
      <alignment horizontal="left" vertical="top" wrapText="1"/>
    </xf>
    <xf numFmtId="0" fontId="67" fillId="0" borderId="10" xfId="3" applyFont="1" applyBorder="1" applyAlignment="1">
      <alignment horizontal="left" vertical="top" wrapText="1"/>
    </xf>
    <xf numFmtId="0" fontId="1" fillId="26" borderId="21" xfId="0" applyFont="1" applyFill="1" applyBorder="1" applyAlignment="1">
      <alignment horizontal="center" vertical="center"/>
    </xf>
    <xf numFmtId="0" fontId="1" fillId="26" borderId="10" xfId="0" applyFont="1" applyFill="1" applyBorder="1" applyAlignment="1">
      <alignment horizontal="center" vertical="center"/>
    </xf>
    <xf numFmtId="43" fontId="29" fillId="26" borderId="11" xfId="1" applyFont="1" applyFill="1" applyBorder="1" applyAlignment="1">
      <alignment horizontal="center" vertical="center" wrapText="1"/>
    </xf>
    <xf numFmtId="43" fontId="29" fillId="26" borderId="15" xfId="1" applyFont="1" applyFill="1" applyBorder="1" applyAlignment="1">
      <alignment horizontal="center" vertical="center" wrapText="1"/>
    </xf>
    <xf numFmtId="0" fontId="19" fillId="0" borderId="2" xfId="0" applyFont="1" applyBorder="1" applyAlignment="1">
      <alignment horizontal="left"/>
    </xf>
    <xf numFmtId="0" fontId="19" fillId="0" borderId="3" xfId="0" applyFont="1" applyBorder="1" applyAlignment="1">
      <alignment horizontal="left"/>
    </xf>
    <xf numFmtId="0" fontId="19" fillId="0" borderId="4" xfId="0" applyFont="1" applyBorder="1" applyAlignment="1">
      <alignment horizontal="left"/>
    </xf>
    <xf numFmtId="0" fontId="15" fillId="13" borderId="2" xfId="0" applyFont="1" applyFill="1" applyBorder="1" applyAlignment="1">
      <alignment horizontal="left"/>
    </xf>
    <xf numFmtId="0" fontId="15" fillId="13" borderId="3" xfId="0" applyFont="1" applyFill="1" applyBorder="1" applyAlignment="1">
      <alignment horizontal="left"/>
    </xf>
    <xf numFmtId="0" fontId="15" fillId="7" borderId="2" xfId="0" applyFont="1" applyFill="1" applyBorder="1" applyAlignment="1">
      <alignment horizontal="left"/>
    </xf>
    <xf numFmtId="0" fontId="15" fillId="7" borderId="3" xfId="0" applyFont="1" applyFill="1" applyBorder="1" applyAlignment="1">
      <alignment horizontal="left"/>
    </xf>
    <xf numFmtId="0" fontId="15" fillId="5" borderId="2" xfId="0" applyFont="1" applyFill="1" applyBorder="1" applyAlignment="1">
      <alignment horizontal="left"/>
    </xf>
    <xf numFmtId="0" fontId="15" fillId="5" borderId="3" xfId="0" applyFont="1" applyFill="1" applyBorder="1" applyAlignment="1">
      <alignment horizontal="left"/>
    </xf>
    <xf numFmtId="0" fontId="32" fillId="25" borderId="2" xfId="0" applyFont="1" applyFill="1" applyBorder="1" applyAlignment="1">
      <alignment horizontal="left"/>
    </xf>
    <xf numFmtId="0" fontId="32" fillId="25" borderId="3" xfId="0" applyFont="1" applyFill="1" applyBorder="1" applyAlignment="1">
      <alignment horizontal="left"/>
    </xf>
    <xf numFmtId="0" fontId="15" fillId="2" borderId="2" xfId="0" applyFont="1" applyFill="1" applyBorder="1" applyAlignment="1">
      <alignment horizontal="left"/>
    </xf>
    <xf numFmtId="0" fontId="15" fillId="2" borderId="3" xfId="0" applyFont="1" applyFill="1" applyBorder="1" applyAlignment="1">
      <alignment horizontal="left"/>
    </xf>
    <xf numFmtId="0" fontId="15" fillId="2" borderId="4" xfId="0" applyFont="1" applyFill="1" applyBorder="1" applyAlignment="1">
      <alignment horizontal="left"/>
    </xf>
    <xf numFmtId="0" fontId="15" fillId="3" borderId="2" xfId="0" applyFont="1" applyFill="1" applyBorder="1" applyAlignment="1">
      <alignment horizontal="left"/>
    </xf>
    <xf numFmtId="0" fontId="15" fillId="3" borderId="3" xfId="0" applyFont="1" applyFill="1" applyBorder="1" applyAlignment="1">
      <alignment horizontal="left"/>
    </xf>
    <xf numFmtId="0" fontId="15" fillId="11" borderId="2" xfId="0" applyFont="1" applyFill="1" applyBorder="1" applyAlignment="1">
      <alignment horizontal="left"/>
    </xf>
    <xf numFmtId="0" fontId="15" fillId="11" borderId="3" xfId="0" applyFont="1" applyFill="1" applyBorder="1" applyAlignment="1">
      <alignment horizontal="left"/>
    </xf>
    <xf numFmtId="0" fontId="15" fillId="12" borderId="2" xfId="0" applyFont="1" applyFill="1" applyBorder="1" applyAlignment="1">
      <alignment horizontal="left"/>
    </xf>
    <xf numFmtId="0" fontId="15" fillId="12" borderId="3" xfId="0" applyFont="1" applyFill="1" applyBorder="1" applyAlignment="1">
      <alignment horizontal="left"/>
    </xf>
    <xf numFmtId="0" fontId="15" fillId="12" borderId="4" xfId="0" applyFont="1" applyFill="1" applyBorder="1" applyAlignment="1">
      <alignment horizontal="left"/>
    </xf>
    <xf numFmtId="43" fontId="29" fillId="18" borderId="50" xfId="1" applyFont="1" applyFill="1" applyBorder="1" applyAlignment="1">
      <alignment horizontal="left" vertical="center" wrapText="1"/>
    </xf>
    <xf numFmtId="43" fontId="29" fillId="18" borderId="17" xfId="1" applyFont="1" applyFill="1" applyBorder="1" applyAlignment="1">
      <alignment horizontal="left" vertical="center" wrapText="1"/>
    </xf>
    <xf numFmtId="0" fontId="37" fillId="10" borderId="21" xfId="0" applyFont="1" applyFill="1" applyBorder="1" applyAlignment="1">
      <alignment horizontal="center"/>
    </xf>
    <xf numFmtId="43" fontId="29" fillId="20" borderId="21" xfId="1" applyFont="1" applyFill="1" applyBorder="1" applyAlignment="1">
      <alignment horizontal="left"/>
    </xf>
    <xf numFmtId="43" fontId="29" fillId="20" borderId="10" xfId="1" applyFont="1" applyFill="1" applyBorder="1" applyAlignment="1">
      <alignment horizontal="left"/>
    </xf>
    <xf numFmtId="43" fontId="29" fillId="10" borderId="11" xfId="1" applyFont="1" applyFill="1" applyBorder="1" applyAlignment="1">
      <alignment horizontal="left" vertical="center"/>
    </xf>
    <xf numFmtId="43" fontId="29" fillId="10" borderId="15" xfId="1" applyFont="1" applyFill="1" applyBorder="1" applyAlignment="1">
      <alignment horizontal="left" vertical="center"/>
    </xf>
    <xf numFmtId="43" fontId="29" fillId="21" borderId="21" xfId="1" applyFont="1" applyFill="1" applyBorder="1" applyAlignment="1">
      <alignment horizontal="left" vertical="center" wrapText="1"/>
    </xf>
    <xf numFmtId="43" fontId="29" fillId="21" borderId="10" xfId="1" applyFont="1" applyFill="1" applyBorder="1" applyAlignment="1">
      <alignment horizontal="left" vertical="center" wrapText="1"/>
    </xf>
    <xf numFmtId="43" fontId="29" fillId="9" borderId="11" xfId="1" applyFont="1" applyFill="1" applyBorder="1" applyAlignment="1">
      <alignment horizontal="left" vertical="center" wrapText="1"/>
    </xf>
    <xf numFmtId="43" fontId="29" fillId="19" borderId="11" xfId="1" applyFont="1" applyFill="1" applyBorder="1" applyAlignment="1">
      <alignment horizontal="left" vertical="center" wrapText="1"/>
    </xf>
    <xf numFmtId="43" fontId="29" fillId="10" borderId="21" xfId="1" applyFont="1" applyFill="1" applyBorder="1" applyAlignment="1">
      <alignment horizontal="left" vertical="center" wrapText="1"/>
    </xf>
    <xf numFmtId="0" fontId="37" fillId="0" borderId="34" xfId="0" applyFont="1" applyBorder="1" applyAlignment="1">
      <alignment horizontal="center"/>
    </xf>
    <xf numFmtId="0" fontId="37" fillId="0" borderId="35" xfId="0" applyFont="1" applyBorder="1" applyAlignment="1">
      <alignment horizontal="center"/>
    </xf>
    <xf numFmtId="0" fontId="37" fillId="0" borderId="31" xfId="0" applyFont="1" applyBorder="1" applyAlignment="1">
      <alignment horizontal="center"/>
    </xf>
    <xf numFmtId="2" fontId="1" fillId="7" borderId="0" xfId="0" applyNumberFormat="1" applyFont="1" applyFill="1" applyAlignment="1">
      <alignment horizontal="center"/>
    </xf>
    <xf numFmtId="0" fontId="15" fillId="7" borderId="0" xfId="0" applyFont="1" applyFill="1" applyAlignment="1">
      <alignment horizontal="left"/>
    </xf>
    <xf numFmtId="0" fontId="9" fillId="7" borderId="0" xfId="0" applyFont="1" applyFill="1" applyAlignment="1">
      <alignment horizontal="left"/>
    </xf>
    <xf numFmtId="0" fontId="37" fillId="0" borderId="8" xfId="0" applyFont="1" applyBorder="1" applyAlignment="1">
      <alignment horizontal="center"/>
    </xf>
    <xf numFmtId="0" fontId="43" fillId="0" borderId="2" xfId="0" applyFont="1" applyBorder="1" applyAlignment="1">
      <alignment horizontal="right"/>
    </xf>
    <xf numFmtId="0" fontId="43" fillId="0" borderId="3" xfId="0" applyFont="1" applyBorder="1" applyAlignment="1">
      <alignment horizontal="right"/>
    </xf>
    <xf numFmtId="0" fontId="43" fillId="0" borderId="4" xfId="0" applyFont="1" applyBorder="1" applyAlignment="1">
      <alignment horizontal="right"/>
    </xf>
    <xf numFmtId="0" fontId="58" fillId="4" borderId="64" xfId="0" applyFont="1" applyFill="1" applyBorder="1" applyAlignment="1">
      <alignment horizontal="left" vertical="center" wrapText="1"/>
    </xf>
    <xf numFmtId="0" fontId="1" fillId="4" borderId="6" xfId="0" applyFont="1" applyFill="1" applyBorder="1" applyAlignment="1">
      <alignment vertical="center" wrapText="1"/>
    </xf>
    <xf numFmtId="0" fontId="57" fillId="5" borderId="71" xfId="0" applyFont="1" applyFill="1" applyBorder="1" applyAlignment="1">
      <alignment horizontal="center" vertical="center" wrapText="1"/>
    </xf>
    <xf numFmtId="0" fontId="57" fillId="5" borderId="35" xfId="0" applyFont="1" applyFill="1" applyBorder="1" applyAlignment="1">
      <alignment horizontal="center" vertical="center" wrapText="1"/>
    </xf>
    <xf numFmtId="0" fontId="57" fillId="5" borderId="70" xfId="0" applyFont="1" applyFill="1" applyBorder="1" applyAlignment="1">
      <alignment horizontal="center" vertical="center" wrapText="1"/>
    </xf>
    <xf numFmtId="0" fontId="1" fillId="4" borderId="65" xfId="0" applyFont="1" applyFill="1" applyBorder="1" applyAlignment="1">
      <alignment horizontal="left" vertical="center" wrapText="1"/>
    </xf>
    <xf numFmtId="0" fontId="57" fillId="23" borderId="81" xfId="0" applyFont="1" applyFill="1" applyBorder="1" applyAlignment="1">
      <alignment horizontal="center" vertical="center" wrapText="1"/>
    </xf>
    <xf numFmtId="0" fontId="57" fillId="23" borderId="82" xfId="0" applyFont="1" applyFill="1" applyBorder="1" applyAlignment="1">
      <alignment horizontal="center" vertical="center" wrapText="1"/>
    </xf>
    <xf numFmtId="0" fontId="57" fillId="23" borderId="83" xfId="0" applyFont="1" applyFill="1" applyBorder="1" applyAlignment="1">
      <alignment horizontal="center" vertical="center" wrapText="1"/>
    </xf>
    <xf numFmtId="0" fontId="58" fillId="4" borderId="55" xfId="0" applyFont="1" applyFill="1" applyBorder="1" applyAlignment="1">
      <alignment horizontal="left" vertical="center" wrapText="1"/>
    </xf>
    <xf numFmtId="0" fontId="58" fillId="4" borderId="59" xfId="0" applyFont="1" applyFill="1" applyBorder="1" applyAlignment="1">
      <alignment horizontal="left" vertical="center" wrapText="1"/>
    </xf>
    <xf numFmtId="0" fontId="1" fillId="0" borderId="32" xfId="0" applyFont="1" applyBorder="1" applyAlignment="1">
      <alignment horizontal="left" vertical="center" wrapText="1"/>
    </xf>
    <xf numFmtId="0" fontId="1" fillId="0" borderId="7" xfId="0" applyFont="1" applyBorder="1" applyAlignment="1">
      <alignment horizontal="left" vertical="center" wrapText="1"/>
    </xf>
    <xf numFmtId="0" fontId="58" fillId="4" borderId="57" xfId="0" applyFont="1" applyFill="1" applyBorder="1" applyAlignment="1">
      <alignment horizontal="left" vertical="center" wrapText="1"/>
    </xf>
    <xf numFmtId="0" fontId="1" fillId="4" borderId="32" xfId="0" applyFont="1" applyFill="1" applyBorder="1" applyAlignment="1">
      <alignment horizontal="left" vertical="center" wrapText="1"/>
    </xf>
    <xf numFmtId="0" fontId="1" fillId="4" borderId="61" xfId="0" applyFont="1" applyFill="1" applyBorder="1" applyAlignment="1">
      <alignment horizontal="left" vertical="center" wrapText="1"/>
    </xf>
    <xf numFmtId="0" fontId="1" fillId="4" borderId="7" xfId="0" applyFont="1" applyFill="1" applyBorder="1" applyAlignment="1">
      <alignment horizontal="left" vertical="center" wrapText="1"/>
    </xf>
    <xf numFmtId="0" fontId="58" fillId="4" borderId="74" xfId="0" applyFont="1" applyFill="1" applyBorder="1" applyAlignment="1">
      <alignment vertical="center" wrapText="1"/>
    </xf>
    <xf numFmtId="0" fontId="58" fillId="4" borderId="75" xfId="0" applyFont="1" applyFill="1" applyBorder="1" applyAlignment="1">
      <alignment vertical="center" wrapText="1"/>
    </xf>
    <xf numFmtId="0" fontId="29" fillId="0" borderId="6" xfId="0" applyFont="1" applyBorder="1" applyAlignment="1">
      <alignment horizontal="left" vertical="center" wrapText="1"/>
    </xf>
    <xf numFmtId="0" fontId="97" fillId="25" borderId="71" xfId="0" applyFont="1" applyFill="1" applyBorder="1" applyAlignment="1">
      <alignment horizontal="center" vertical="center" wrapText="1"/>
    </xf>
    <xf numFmtId="0" fontId="97" fillId="25" borderId="35" xfId="0" applyFont="1" applyFill="1" applyBorder="1" applyAlignment="1">
      <alignment horizontal="center" vertical="center" wrapText="1"/>
    </xf>
    <xf numFmtId="0" fontId="97" fillId="25" borderId="70" xfId="0" applyFont="1" applyFill="1" applyBorder="1" applyAlignment="1">
      <alignment horizontal="center" vertical="center" wrapText="1"/>
    </xf>
    <xf numFmtId="0" fontId="58" fillId="4" borderId="71" xfId="0" applyFont="1" applyFill="1" applyBorder="1" applyAlignment="1">
      <alignment horizontal="left" vertical="center" wrapText="1"/>
    </xf>
    <xf numFmtId="0" fontId="57" fillId="11" borderId="64" xfId="0" applyFont="1" applyFill="1" applyBorder="1" applyAlignment="1">
      <alignment horizontal="center" vertical="center" wrapText="1"/>
    </xf>
    <xf numFmtId="0" fontId="57" fillId="11" borderId="6" xfId="0" applyFont="1" applyFill="1" applyBorder="1" applyAlignment="1">
      <alignment horizontal="center" vertical="center" wrapText="1"/>
    </xf>
    <xf numFmtId="0" fontId="57" fillId="11" borderId="65" xfId="0" applyFont="1" applyFill="1" applyBorder="1" applyAlignment="1">
      <alignment horizontal="center" vertical="center" wrapText="1"/>
    </xf>
    <xf numFmtId="0" fontId="57" fillId="2" borderId="71" xfId="0" applyFont="1" applyFill="1" applyBorder="1" applyAlignment="1">
      <alignment horizontal="center" vertical="center" wrapText="1"/>
    </xf>
    <xf numFmtId="0" fontId="57" fillId="2" borderId="35" xfId="0" applyFont="1" applyFill="1" applyBorder="1" applyAlignment="1">
      <alignment horizontal="center" vertical="center" wrapText="1"/>
    </xf>
    <xf numFmtId="0" fontId="57" fillId="2" borderId="70" xfId="0" applyFont="1" applyFill="1" applyBorder="1" applyAlignment="1">
      <alignment horizontal="center" vertical="center" wrapText="1"/>
    </xf>
    <xf numFmtId="0" fontId="55" fillId="0" borderId="36" xfId="0" applyFont="1" applyBorder="1" applyAlignment="1">
      <alignment horizontal="left"/>
    </xf>
    <xf numFmtId="0" fontId="55" fillId="0" borderId="91" xfId="0" applyFont="1" applyBorder="1" applyAlignment="1">
      <alignment horizontal="left"/>
    </xf>
    <xf numFmtId="0" fontId="55" fillId="0" borderId="51" xfId="0" applyFont="1" applyBorder="1" applyAlignment="1">
      <alignment horizontal="left"/>
    </xf>
    <xf numFmtId="0" fontId="73" fillId="0" borderId="49" xfId="0" applyFont="1" applyBorder="1" applyAlignment="1">
      <alignment horizontal="left"/>
    </xf>
    <xf numFmtId="0" fontId="73" fillId="0" borderId="0" xfId="0" applyFont="1" applyAlignment="1">
      <alignment horizontal="left"/>
    </xf>
    <xf numFmtId="0" fontId="73" fillId="0" borderId="47" xfId="0" applyFont="1" applyBorder="1" applyAlignment="1">
      <alignment horizontal="left"/>
    </xf>
    <xf numFmtId="0" fontId="57" fillId="29" borderId="52" xfId="0" applyFont="1" applyFill="1" applyBorder="1" applyAlignment="1">
      <alignment horizontal="center" vertical="center" wrapText="1"/>
    </xf>
    <xf numFmtId="0" fontId="57" fillId="29" borderId="53" xfId="0" applyFont="1" applyFill="1" applyBorder="1" applyAlignment="1">
      <alignment horizontal="center" vertical="center" wrapText="1"/>
    </xf>
    <xf numFmtId="0" fontId="57" fillId="29" borderId="54" xfId="0" applyFont="1" applyFill="1" applyBorder="1" applyAlignment="1">
      <alignment horizontal="center" vertical="center" wrapText="1"/>
    </xf>
    <xf numFmtId="0" fontId="58" fillId="4" borderId="79" xfId="0" applyFont="1" applyFill="1" applyBorder="1" applyAlignment="1">
      <alignment horizontal="left" vertical="center" wrapText="1"/>
    </xf>
    <xf numFmtId="0" fontId="1" fillId="4" borderId="80" xfId="0" applyFont="1" applyFill="1" applyBorder="1" applyAlignment="1">
      <alignment horizontal="left" vertical="center" wrapText="1"/>
    </xf>
    <xf numFmtId="0" fontId="81" fillId="30" borderId="0" xfId="7" applyFont="1" applyFill="1" applyAlignment="1">
      <alignment horizontal="center" vertical="center" wrapText="1"/>
    </xf>
    <xf numFmtId="0" fontId="81" fillId="30" borderId="99" xfId="7" applyFont="1" applyFill="1" applyBorder="1" applyAlignment="1">
      <alignment horizontal="center" vertical="center" wrapText="1"/>
    </xf>
    <xf numFmtId="0" fontId="69" fillId="35" borderId="101" xfId="7" applyFont="1" applyFill="1" applyBorder="1" applyAlignment="1">
      <alignment horizontal="left" vertical="center" wrapText="1"/>
    </xf>
    <xf numFmtId="0" fontId="69" fillId="35" borderId="102" xfId="7" applyFont="1" applyFill="1" applyBorder="1" applyAlignment="1">
      <alignment horizontal="left" vertical="center" wrapText="1"/>
    </xf>
    <xf numFmtId="0" fontId="83" fillId="35" borderId="102" xfId="7" applyFont="1" applyFill="1" applyBorder="1" applyAlignment="1"/>
    <xf numFmtId="0" fontId="83" fillId="35" borderId="103" xfId="7" applyFont="1" applyFill="1" applyBorder="1" applyAlignment="1"/>
    <xf numFmtId="0" fontId="87" fillId="4" borderId="0" xfId="7" applyFont="1" applyFill="1" applyAlignment="1">
      <alignment vertical="center"/>
    </xf>
    <xf numFmtId="0" fontId="69" fillId="35" borderId="103" xfId="7" applyFont="1" applyFill="1" applyBorder="1" applyAlignment="1">
      <alignment horizontal="left" vertical="center" wrapText="1"/>
    </xf>
    <xf numFmtId="0" fontId="81" fillId="30" borderId="104" xfId="7" applyFont="1" applyFill="1" applyBorder="1" applyAlignment="1">
      <alignment horizontal="left" vertical="center" wrapText="1"/>
    </xf>
    <xf numFmtId="0" fontId="83" fillId="0" borderId="99" xfId="7" applyFont="1" applyBorder="1" applyAlignment="1"/>
    <xf numFmtId="0" fontId="86" fillId="4" borderId="0" xfId="7" applyFont="1" applyFill="1" applyAlignment="1">
      <alignment vertical="center"/>
    </xf>
    <xf numFmtId="0" fontId="87" fillId="4" borderId="0" xfId="7" applyFont="1" applyFill="1" applyAlignment="1">
      <alignment vertical="center" wrapText="1"/>
    </xf>
    <xf numFmtId="0" fontId="88" fillId="4" borderId="0" xfId="6" applyFont="1" applyFill="1" applyBorder="1" applyAlignment="1">
      <alignment vertical="center" wrapText="1"/>
    </xf>
    <xf numFmtId="0" fontId="52" fillId="4" borderId="0" xfId="7" applyFill="1" applyAlignment="1">
      <alignment horizontal="left" vertical="top" wrapText="1"/>
    </xf>
    <xf numFmtId="0" fontId="79" fillId="30" borderId="6" xfId="7" applyFont="1" applyFill="1" applyBorder="1" applyAlignment="1">
      <alignment horizontal="left" vertical="center"/>
    </xf>
    <xf numFmtId="0" fontId="77" fillId="30" borderId="95" xfId="7" applyFont="1" applyFill="1" applyBorder="1" applyAlignment="1">
      <alignment horizontal="center" vertical="center"/>
    </xf>
    <xf numFmtId="0" fontId="77" fillId="30" borderId="19" xfId="7" applyFont="1" applyFill="1" applyBorder="1" applyAlignment="1">
      <alignment horizontal="center" vertical="center"/>
    </xf>
    <xf numFmtId="0" fontId="77" fillId="30" borderId="96" xfId="7" applyFont="1" applyFill="1" applyBorder="1" applyAlignment="1">
      <alignment horizontal="center" vertical="center"/>
    </xf>
    <xf numFmtId="0" fontId="77" fillId="30" borderId="34" xfId="7" applyFont="1" applyFill="1" applyBorder="1" applyAlignment="1">
      <alignment horizontal="center" vertical="center"/>
    </xf>
    <xf numFmtId="0" fontId="77" fillId="30" borderId="35" xfId="7" applyFont="1" applyFill="1" applyBorder="1" applyAlignment="1">
      <alignment horizontal="center" vertical="center"/>
    </xf>
    <xf numFmtId="0" fontId="69" fillId="32" borderId="34" xfId="7" applyFont="1" applyFill="1" applyBorder="1" applyAlignment="1">
      <alignment horizontal="left" vertical="center" wrapText="1"/>
    </xf>
    <xf numFmtId="0" fontId="69" fillId="32" borderId="35" xfId="7" applyFont="1" applyFill="1" applyBorder="1" applyAlignment="1">
      <alignment horizontal="left" vertical="center" wrapText="1"/>
    </xf>
    <xf numFmtId="0" fontId="69" fillId="32" borderId="31" xfId="7" applyFont="1" applyFill="1" applyBorder="1" applyAlignment="1">
      <alignment horizontal="left" vertical="center" wrapText="1"/>
    </xf>
    <xf numFmtId="0" fontId="52" fillId="4" borderId="0" xfId="7" applyFill="1" applyAlignment="1">
      <alignment horizontal="center"/>
    </xf>
    <xf numFmtId="0" fontId="52" fillId="4" borderId="47" xfId="7" applyFill="1" applyBorder="1" applyAlignment="1">
      <alignment horizontal="center"/>
    </xf>
    <xf numFmtId="0" fontId="52" fillId="35" borderId="97" xfId="7" applyFill="1" applyBorder="1" applyAlignment="1" applyProtection="1">
      <alignment horizontal="center"/>
      <protection locked="0"/>
    </xf>
    <xf numFmtId="0" fontId="52" fillId="35" borderId="98" xfId="7" applyFill="1" applyBorder="1" applyAlignment="1" applyProtection="1">
      <alignment horizontal="center"/>
      <protection locked="0"/>
    </xf>
    <xf numFmtId="0" fontId="52" fillId="35" borderId="48" xfId="7" applyFill="1" applyBorder="1" applyAlignment="1" applyProtection="1">
      <alignment horizontal="center"/>
      <protection locked="0"/>
    </xf>
    <xf numFmtId="0" fontId="52" fillId="4" borderId="49" xfId="7" applyFill="1" applyBorder="1" applyAlignment="1">
      <alignment horizontal="center"/>
    </xf>
    <xf numFmtId="0" fontId="79" fillId="30" borderId="7" xfId="7" applyFont="1" applyFill="1" applyBorder="1" applyAlignment="1">
      <alignment horizontal="left" vertical="center"/>
    </xf>
  </cellXfs>
  <cellStyles count="8">
    <cellStyle name="Comma" xfId="1" builtinId="3"/>
    <cellStyle name="Hyperlink" xfId="3" builtinId="8"/>
    <cellStyle name="Hyperlink 2" xfId="6" xr:uid="{9C019D4B-20AF-479A-AC90-ED776E75E68B}"/>
    <cellStyle name="Normal" xfId="0" builtinId="0"/>
    <cellStyle name="Normal 2" xfId="4" xr:uid="{93D12D49-B150-42B9-B8B0-30461DC80F30}"/>
    <cellStyle name="Normal 2 2" xfId="7" xr:uid="{91DC1404-17D3-4E56-82C4-9D6C6213143C}"/>
    <cellStyle name="Percent" xfId="2" builtinId="5"/>
    <cellStyle name="Percent 2" xfId="5" xr:uid="{1429F08D-C6AC-4A76-A724-9FA1DD6C61F4}"/>
  </cellStyles>
  <dxfs count="0"/>
  <tableStyles count="0" defaultTableStyle="TableStyleMedium2" defaultPivotStyle="PivotStyleLight16"/>
  <colors>
    <mruColors>
      <color rgb="FFEBDFA3"/>
      <color rgb="FFC09200"/>
      <color rgb="FFF3ECC9"/>
      <color rgb="FFE37F41"/>
      <color rgb="FFE1CDFF"/>
      <color rgb="FFEAD4C4"/>
      <color rgb="FF8E5932"/>
      <color rgb="FFE2CFCC"/>
      <color rgb="FFF5EEF8"/>
      <color rgb="FFF4E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 GHG Inventory (Tonnes CO2e)</a:t>
            </a:r>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5037258572997978E-2"/>
          <c:y val="9.6881567538738556E-2"/>
          <c:w val="0.68214069168625602"/>
          <c:h val="0.75808895563274092"/>
        </c:manualLayout>
      </c:layout>
      <c:barChart>
        <c:barDir val="col"/>
        <c:grouping val="stacked"/>
        <c:varyColors val="0"/>
        <c:ser>
          <c:idx val="0"/>
          <c:order val="0"/>
          <c:tx>
            <c:v>Residential Electricity</c:v>
          </c:tx>
          <c:spPr>
            <a:solidFill>
              <a:srgbClr val="FFC000"/>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Snapshop'!$D$5:$D$12</c15:sqref>
                  </c15:fullRef>
                </c:ext>
              </c:extLst>
              <c:f>'Community Emissions Snapshop'!$D$5:$D$10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39DC-47AD-8D20-E474281570CC}"/>
            </c:ext>
          </c:extLst>
        </c:ser>
        <c:ser>
          <c:idx val="1"/>
          <c:order val="1"/>
          <c:tx>
            <c:v>Resdential Natural Gas</c:v>
          </c:tx>
          <c:spPr>
            <a:solidFill>
              <a:srgbClr val="EBDFA3"/>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Snapshop'!$F$5:$F$12</c15:sqref>
                  </c15:fullRef>
                </c:ext>
              </c:extLst>
              <c:f>'Community Emissions Snapshop'!$F$5:$F$10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39DC-47AD-8D20-E474281570CC}"/>
            </c:ext>
          </c:extLst>
        </c:ser>
        <c:ser>
          <c:idx val="2"/>
          <c:order val="2"/>
          <c:tx>
            <c:v>Commercial &amp; Industrial Electricity</c:v>
          </c:tx>
          <c:spPr>
            <a:solidFill>
              <a:schemeClr val="bg2"/>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Snapshop'!$H$5:$H$12</c15:sqref>
                  </c15:fullRef>
                </c:ext>
              </c:extLst>
              <c:f>'Community Emissions Snapshop'!$H$5:$H$10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39DC-47AD-8D20-E474281570CC}"/>
            </c:ext>
          </c:extLst>
        </c:ser>
        <c:ser>
          <c:idx val="3"/>
          <c:order val="3"/>
          <c:tx>
            <c:v>Commercial &amp; Industrial Natural Gas</c:v>
          </c:tx>
          <c:spPr>
            <a:solidFill>
              <a:schemeClr val="bg2">
                <a:lumMod val="40000"/>
                <a:lumOff val="60000"/>
              </a:schemeClr>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Snapshop'!$J$5:$J$12</c15:sqref>
                  </c15:fullRef>
                </c:ext>
              </c:extLst>
              <c:f>'Community Emissions Snapshop'!$J$5:$J$10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39DC-47AD-8D20-E474281570CC}"/>
            </c:ext>
          </c:extLst>
        </c:ser>
        <c:ser>
          <c:idx val="4"/>
          <c:order val="4"/>
          <c:tx>
            <c:v>Travel</c:v>
          </c:tx>
          <c:spPr>
            <a:solidFill>
              <a:schemeClr val="tx2"/>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Snapshop'!$L$5:$L$12</c15:sqref>
                  </c15:fullRef>
                </c:ext>
              </c:extLst>
              <c:f>'Community Emissions Snapshop'!$L$5:$L$10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39DC-47AD-8D20-E474281570CC}"/>
            </c:ext>
          </c:extLst>
        </c:ser>
        <c:ser>
          <c:idx val="6"/>
          <c:order val="5"/>
          <c:tx>
            <c:v>Solid Waste</c:v>
          </c:tx>
          <c:spPr>
            <a:solidFill>
              <a:schemeClr val="accent4"/>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Snapshop'!$N$5:$N$12</c15:sqref>
                  </c15:fullRef>
                </c:ext>
              </c:extLst>
              <c:f>'Community Emissions Snapshop'!$N$5:$N$10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39DC-47AD-8D20-E474281570CC}"/>
            </c:ext>
          </c:extLst>
        </c:ser>
        <c:dLbls>
          <c:showLegendKey val="0"/>
          <c:showVal val="0"/>
          <c:showCatName val="0"/>
          <c:showSerName val="0"/>
          <c:showPercent val="0"/>
          <c:showBubbleSize val="0"/>
        </c:dLbls>
        <c:gapWidth val="50"/>
        <c:overlap val="100"/>
        <c:axId val="678183312"/>
        <c:axId val="678185280"/>
        <c:extLst/>
      </c:barChart>
      <c:catAx>
        <c:axId val="67818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5280"/>
        <c:crosses val="autoZero"/>
        <c:auto val="1"/>
        <c:lblAlgn val="ctr"/>
        <c:lblOffset val="100"/>
        <c:noMultiLvlLbl val="0"/>
      </c:catAx>
      <c:valAx>
        <c:axId val="67818528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3312"/>
        <c:crosses val="autoZero"/>
        <c:crossBetween val="between"/>
      </c:valAx>
      <c:spPr>
        <a:noFill/>
        <a:ln>
          <a:noFill/>
        </a:ln>
        <a:effectLst/>
      </c:spPr>
    </c:plotArea>
    <c:legend>
      <c:legendPos val="r"/>
      <c:layout>
        <c:manualLayout>
          <c:xMode val="edge"/>
          <c:yMode val="edge"/>
          <c:x val="0.76837359386683246"/>
          <c:y val="0.10509556552618621"/>
          <c:w val="0.21819163380407347"/>
          <c:h val="0.7444494604701347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 GHG Inventory (</a:t>
            </a:r>
            <a:r>
              <a:rPr lang="en-US" sz="1440" b="1" i="0" u="none" strike="noStrike" baseline="0">
                <a:effectLst/>
              </a:rPr>
              <a:t>Tonnes CO2e)</a:t>
            </a:r>
            <a:endParaRPr lang="en-US" b="1"/>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0"/>
          <c:order val="0"/>
          <c:tx>
            <c:v>Residential Electricity</c:v>
          </c:tx>
          <c:spPr>
            <a:solidFill>
              <a:srgbClr val="FFC000"/>
            </a:solidFill>
            <a:ln>
              <a:noFill/>
            </a:ln>
            <a:effectLst/>
          </c:spPr>
          <c:cat>
            <c:strRef>
              <c:extLst>
                <c:ext xmlns:c15="http://schemas.microsoft.com/office/drawing/2012/chart" uri="{02D57815-91ED-43cb-92C2-25804820EDAC}">
                  <c15:fullRef>
                    <c15:sqref>'Community Emissions Snapshop'!$B$5:$B$12</c15:sqref>
                  </c15:fullRef>
                </c:ext>
              </c:extLst>
              <c:f>'Community Emissions Snapshop'!$B$5:$B$11</c:f>
              <c:strCache>
                <c:ptCount val="7"/>
                <c:pt idx="0">
                  <c:v>Baseline</c:v>
                </c:pt>
                <c:pt idx="1">
                  <c:v>2016</c:v>
                </c:pt>
                <c:pt idx="2">
                  <c:v>2017</c:v>
                </c:pt>
                <c:pt idx="3">
                  <c:v>2018</c:v>
                </c:pt>
                <c:pt idx="4">
                  <c:v>2019</c:v>
                </c:pt>
                <c:pt idx="5">
                  <c:v>2020</c:v>
                </c:pt>
                <c:pt idx="6">
                  <c:v>2021</c:v>
                </c:pt>
              </c:strCache>
            </c:strRef>
          </c:cat>
          <c:val>
            <c:numRef>
              <c:extLst>
                <c:ext xmlns:c15="http://schemas.microsoft.com/office/drawing/2012/chart" uri="{02D57815-91ED-43cb-92C2-25804820EDAC}">
                  <c15:fullRef>
                    <c15:sqref>'Community Emissions Snapshop'!$D$5:$D$12</c15:sqref>
                  </c15:fullRef>
                </c:ext>
              </c:extLst>
              <c:f>'Community Emissions Snapshop'!$D$5:$D$11</c:f>
              <c:numCache>
                <c:formatCode>_(* #,##0.00_);_(* \(#,##0.00\);_(*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B72D-4493-AADD-CC01A9456E5E}"/>
            </c:ext>
          </c:extLst>
        </c:ser>
        <c:ser>
          <c:idx val="1"/>
          <c:order val="1"/>
          <c:tx>
            <c:v>Resdential Natural Gas</c:v>
          </c:tx>
          <c:spPr>
            <a:solidFill>
              <a:srgbClr val="EBDFA3"/>
            </a:solidFill>
            <a:ln>
              <a:noFill/>
            </a:ln>
            <a:effectLst/>
          </c:spPr>
          <c:cat>
            <c:strRef>
              <c:extLst>
                <c:ext xmlns:c15="http://schemas.microsoft.com/office/drawing/2012/chart" uri="{02D57815-91ED-43cb-92C2-25804820EDAC}">
                  <c15:fullRef>
                    <c15:sqref>'Community Emissions Snapshop'!$B$5:$B$12</c15:sqref>
                  </c15:fullRef>
                </c:ext>
              </c:extLst>
              <c:f>'Community Emissions Snapshop'!$B$5:$B$11</c:f>
              <c:strCache>
                <c:ptCount val="7"/>
                <c:pt idx="0">
                  <c:v>Baseline</c:v>
                </c:pt>
                <c:pt idx="1">
                  <c:v>2016</c:v>
                </c:pt>
                <c:pt idx="2">
                  <c:v>2017</c:v>
                </c:pt>
                <c:pt idx="3">
                  <c:v>2018</c:v>
                </c:pt>
                <c:pt idx="4">
                  <c:v>2019</c:v>
                </c:pt>
                <c:pt idx="5">
                  <c:v>2020</c:v>
                </c:pt>
                <c:pt idx="6">
                  <c:v>2021</c:v>
                </c:pt>
              </c:strCache>
            </c:strRef>
          </c:cat>
          <c:val>
            <c:numRef>
              <c:extLst>
                <c:ext xmlns:c15="http://schemas.microsoft.com/office/drawing/2012/chart" uri="{02D57815-91ED-43cb-92C2-25804820EDAC}">
                  <c15:fullRef>
                    <c15:sqref>'Community Emissions Snapshop'!$F$5:$F$12</c15:sqref>
                  </c15:fullRef>
                </c:ext>
              </c:extLst>
              <c:f>'Community Emissions Snapshop'!$F$5:$F$11</c:f>
              <c:numCache>
                <c:formatCode>_(* #,##0.00_);_(* \(#,##0.00\);_(*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B72D-4493-AADD-CC01A9456E5E}"/>
            </c:ext>
          </c:extLst>
        </c:ser>
        <c:ser>
          <c:idx val="2"/>
          <c:order val="2"/>
          <c:tx>
            <c:v>Commercial &amp; Industrial Electricity</c:v>
          </c:tx>
          <c:spPr>
            <a:solidFill>
              <a:schemeClr val="bg2"/>
            </a:solidFill>
            <a:ln>
              <a:noFill/>
            </a:ln>
            <a:effectLst/>
          </c:spPr>
          <c:cat>
            <c:strRef>
              <c:extLst>
                <c:ext xmlns:c15="http://schemas.microsoft.com/office/drawing/2012/chart" uri="{02D57815-91ED-43cb-92C2-25804820EDAC}">
                  <c15:fullRef>
                    <c15:sqref>'Community Emissions Snapshop'!$B$5:$B$12</c15:sqref>
                  </c15:fullRef>
                </c:ext>
              </c:extLst>
              <c:f>'Community Emissions Snapshop'!$B$5:$B$11</c:f>
              <c:strCache>
                <c:ptCount val="7"/>
                <c:pt idx="0">
                  <c:v>Baseline</c:v>
                </c:pt>
                <c:pt idx="1">
                  <c:v>2016</c:v>
                </c:pt>
                <c:pt idx="2">
                  <c:v>2017</c:v>
                </c:pt>
                <c:pt idx="3">
                  <c:v>2018</c:v>
                </c:pt>
                <c:pt idx="4">
                  <c:v>2019</c:v>
                </c:pt>
                <c:pt idx="5">
                  <c:v>2020</c:v>
                </c:pt>
                <c:pt idx="6">
                  <c:v>2021</c:v>
                </c:pt>
              </c:strCache>
            </c:strRef>
          </c:cat>
          <c:val>
            <c:numRef>
              <c:extLst>
                <c:ext xmlns:c15="http://schemas.microsoft.com/office/drawing/2012/chart" uri="{02D57815-91ED-43cb-92C2-25804820EDAC}">
                  <c15:fullRef>
                    <c15:sqref>'Community Emissions Snapshop'!$H$5:$H$12</c15:sqref>
                  </c15:fullRef>
                </c:ext>
              </c:extLst>
              <c:f>'Community Emissions Snapshop'!$H$5:$H$11</c:f>
              <c:numCache>
                <c:formatCode>_(* #,##0.00_);_(* \(#,##0.00\);_(*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B72D-4493-AADD-CC01A9456E5E}"/>
            </c:ext>
          </c:extLst>
        </c:ser>
        <c:ser>
          <c:idx val="3"/>
          <c:order val="3"/>
          <c:tx>
            <c:v>Commercial &amp; Industrial Natural Gas</c:v>
          </c:tx>
          <c:spPr>
            <a:solidFill>
              <a:schemeClr val="bg2">
                <a:lumMod val="40000"/>
                <a:lumOff val="60000"/>
              </a:schemeClr>
            </a:solidFill>
            <a:ln>
              <a:noFill/>
            </a:ln>
            <a:effectLst/>
          </c:spPr>
          <c:cat>
            <c:strRef>
              <c:extLst>
                <c:ext xmlns:c15="http://schemas.microsoft.com/office/drawing/2012/chart" uri="{02D57815-91ED-43cb-92C2-25804820EDAC}">
                  <c15:fullRef>
                    <c15:sqref>'Community Emissions Snapshop'!$B$5:$B$12</c15:sqref>
                  </c15:fullRef>
                </c:ext>
              </c:extLst>
              <c:f>'Community Emissions Snapshop'!$B$5:$B$11</c:f>
              <c:strCache>
                <c:ptCount val="7"/>
                <c:pt idx="0">
                  <c:v>Baseline</c:v>
                </c:pt>
                <c:pt idx="1">
                  <c:v>2016</c:v>
                </c:pt>
                <c:pt idx="2">
                  <c:v>2017</c:v>
                </c:pt>
                <c:pt idx="3">
                  <c:v>2018</c:v>
                </c:pt>
                <c:pt idx="4">
                  <c:v>2019</c:v>
                </c:pt>
                <c:pt idx="5">
                  <c:v>2020</c:v>
                </c:pt>
                <c:pt idx="6">
                  <c:v>2021</c:v>
                </c:pt>
              </c:strCache>
            </c:strRef>
          </c:cat>
          <c:val>
            <c:numRef>
              <c:extLst>
                <c:ext xmlns:c15="http://schemas.microsoft.com/office/drawing/2012/chart" uri="{02D57815-91ED-43cb-92C2-25804820EDAC}">
                  <c15:fullRef>
                    <c15:sqref>'Community Emissions Snapshop'!$J$5:$J$12</c15:sqref>
                  </c15:fullRef>
                </c:ext>
              </c:extLst>
              <c:f>'Community Emissions Snapshop'!$J$5:$J$11</c:f>
              <c:numCache>
                <c:formatCode>_(* #,##0.00_);_(* \(#,##0.00\);_(*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B72D-4493-AADD-CC01A9456E5E}"/>
            </c:ext>
          </c:extLst>
        </c:ser>
        <c:ser>
          <c:idx val="4"/>
          <c:order val="4"/>
          <c:tx>
            <c:v>Travel</c:v>
          </c:tx>
          <c:spPr>
            <a:solidFill>
              <a:schemeClr val="tx2"/>
            </a:solidFill>
            <a:ln>
              <a:noFill/>
            </a:ln>
            <a:effectLst/>
          </c:spPr>
          <c:cat>
            <c:strRef>
              <c:extLst>
                <c:ext xmlns:c15="http://schemas.microsoft.com/office/drawing/2012/chart" uri="{02D57815-91ED-43cb-92C2-25804820EDAC}">
                  <c15:fullRef>
                    <c15:sqref>'Community Emissions Snapshop'!$B$5:$B$12</c15:sqref>
                  </c15:fullRef>
                </c:ext>
              </c:extLst>
              <c:f>'Community Emissions Snapshop'!$B$5:$B$11</c:f>
              <c:strCache>
                <c:ptCount val="7"/>
                <c:pt idx="0">
                  <c:v>Baseline</c:v>
                </c:pt>
                <c:pt idx="1">
                  <c:v>2016</c:v>
                </c:pt>
                <c:pt idx="2">
                  <c:v>2017</c:v>
                </c:pt>
                <c:pt idx="3">
                  <c:v>2018</c:v>
                </c:pt>
                <c:pt idx="4">
                  <c:v>2019</c:v>
                </c:pt>
                <c:pt idx="5">
                  <c:v>2020</c:v>
                </c:pt>
                <c:pt idx="6">
                  <c:v>2021</c:v>
                </c:pt>
              </c:strCache>
            </c:strRef>
          </c:cat>
          <c:val>
            <c:numRef>
              <c:extLst>
                <c:ext xmlns:c15="http://schemas.microsoft.com/office/drawing/2012/chart" uri="{02D57815-91ED-43cb-92C2-25804820EDAC}">
                  <c15:fullRef>
                    <c15:sqref>'Community Emissions Snapshop'!$L$5:$L$12</c15:sqref>
                  </c15:fullRef>
                </c:ext>
              </c:extLst>
              <c:f>'Community Emissions Snapshop'!$L$5:$L$11</c:f>
              <c:numCache>
                <c:formatCode>_(* #,##0.00_);_(* \(#,##0.00\);_(*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4-B72D-4493-AADD-CC01A9456E5E}"/>
            </c:ext>
          </c:extLst>
        </c:ser>
        <c:ser>
          <c:idx val="6"/>
          <c:order val="5"/>
          <c:tx>
            <c:v>Solid Waste</c:v>
          </c:tx>
          <c:spPr>
            <a:solidFill>
              <a:schemeClr val="accent4"/>
            </a:solidFill>
            <a:ln>
              <a:noFill/>
            </a:ln>
            <a:effectLst/>
          </c:spPr>
          <c:cat>
            <c:strRef>
              <c:extLst>
                <c:ext xmlns:c15="http://schemas.microsoft.com/office/drawing/2012/chart" uri="{02D57815-91ED-43cb-92C2-25804820EDAC}">
                  <c15:fullRef>
                    <c15:sqref>'Community Emissions Snapshop'!$B$5:$B$12</c15:sqref>
                  </c15:fullRef>
                </c:ext>
              </c:extLst>
              <c:f>'Community Emissions Snapshop'!$B$5:$B$11</c:f>
              <c:strCache>
                <c:ptCount val="7"/>
                <c:pt idx="0">
                  <c:v>Baseline</c:v>
                </c:pt>
                <c:pt idx="1">
                  <c:v>2016</c:v>
                </c:pt>
                <c:pt idx="2">
                  <c:v>2017</c:v>
                </c:pt>
                <c:pt idx="3">
                  <c:v>2018</c:v>
                </c:pt>
                <c:pt idx="4">
                  <c:v>2019</c:v>
                </c:pt>
                <c:pt idx="5">
                  <c:v>2020</c:v>
                </c:pt>
                <c:pt idx="6">
                  <c:v>2021</c:v>
                </c:pt>
              </c:strCache>
            </c:strRef>
          </c:cat>
          <c:val>
            <c:numRef>
              <c:extLst>
                <c:ext xmlns:c15="http://schemas.microsoft.com/office/drawing/2012/chart" uri="{02D57815-91ED-43cb-92C2-25804820EDAC}">
                  <c15:fullRef>
                    <c15:sqref>'Community Emissions Snapshop'!$N$5:$N$12</c15:sqref>
                  </c15:fullRef>
                </c:ext>
              </c:extLst>
              <c:f>'Community Emissions Snapshop'!$N$5:$N$11</c:f>
              <c:numCache>
                <c:formatCode>_(* #,##0.00_);_(* \(#,##0.00\);_(* "-"??_);_(@_)</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5-B72D-4493-AADD-CC01A9456E5E}"/>
            </c:ext>
          </c:extLst>
        </c:ser>
        <c:dLbls>
          <c:showLegendKey val="0"/>
          <c:showVal val="0"/>
          <c:showCatName val="0"/>
          <c:showSerName val="0"/>
          <c:showPercent val="0"/>
          <c:showBubbleSize val="0"/>
        </c:dLbls>
        <c:axId val="678183312"/>
        <c:axId val="678185280"/>
      </c:areaChart>
      <c:lineChart>
        <c:grouping val="standard"/>
        <c:varyColors val="0"/>
        <c:ser>
          <c:idx val="5"/>
          <c:order val="6"/>
          <c:tx>
            <c:strRef>
              <c:f>'Community Emissions Snapshop'!$R$4</c:f>
              <c:strCache>
                <c:ptCount val="1"/>
                <c:pt idx="0">
                  <c:v>Annual Carbon Budget</c:v>
                </c:pt>
              </c:strCache>
            </c:strRef>
          </c:tx>
          <c:spPr>
            <a:ln w="28575" cap="rnd">
              <a:solidFill>
                <a:schemeClr val="tx1"/>
              </a:solidFill>
              <a:round/>
            </a:ln>
            <a:effectLst/>
          </c:spPr>
          <c:marker>
            <c:symbol val="none"/>
          </c:marker>
          <c:cat>
            <c:strRef>
              <c:extLst>
                <c:ext xmlns:c15="http://schemas.microsoft.com/office/drawing/2012/chart" uri="{02D57815-91ED-43cb-92C2-25804820EDAC}">
                  <c15:fullRef>
                    <c15:sqref>'Community Emissions Snapshop'!$B$5:$B$12</c15:sqref>
                  </c15:fullRef>
                </c:ext>
              </c:extLst>
              <c:f>'Community Emissions Snapshop'!$B$5:$B$11</c:f>
              <c:strCache>
                <c:ptCount val="7"/>
                <c:pt idx="0">
                  <c:v>Baseline</c:v>
                </c:pt>
                <c:pt idx="1">
                  <c:v>2016</c:v>
                </c:pt>
                <c:pt idx="2">
                  <c:v>2017</c:v>
                </c:pt>
                <c:pt idx="3">
                  <c:v>2018</c:v>
                </c:pt>
                <c:pt idx="4">
                  <c:v>2019</c:v>
                </c:pt>
                <c:pt idx="5">
                  <c:v>2020</c:v>
                </c:pt>
                <c:pt idx="6">
                  <c:v>2021</c:v>
                </c:pt>
              </c:strCache>
            </c:strRef>
          </c:cat>
          <c:val>
            <c:numRef>
              <c:extLst>
                <c:ext xmlns:c15="http://schemas.microsoft.com/office/drawing/2012/chart" uri="{02D57815-91ED-43cb-92C2-25804820EDAC}">
                  <c15:fullRef>
                    <c15:sqref>'Community Emissions Snapshop'!$R$5:$R$12</c15:sqref>
                  </c15:fullRef>
                </c:ext>
              </c:extLst>
              <c:f>'Community Emissions Snapshop'!$R$5:$R$11</c:f>
              <c:numCache>
                <c:formatCode>_(* #,##0.00_);_(* \(#,##0.00\);_(*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1A59-4C7C-B94B-C3928A98649F}"/>
            </c:ext>
          </c:extLst>
        </c:ser>
        <c:dLbls>
          <c:showLegendKey val="0"/>
          <c:showVal val="0"/>
          <c:showCatName val="0"/>
          <c:showSerName val="0"/>
          <c:showPercent val="0"/>
          <c:showBubbleSize val="0"/>
        </c:dLbls>
        <c:marker val="1"/>
        <c:smooth val="0"/>
        <c:axId val="678183312"/>
        <c:axId val="678185280"/>
      </c:lineChart>
      <c:catAx>
        <c:axId val="678183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5280"/>
        <c:crosses val="autoZero"/>
        <c:auto val="1"/>
        <c:lblAlgn val="ctr"/>
        <c:lblOffset val="100"/>
        <c:noMultiLvlLbl val="0"/>
      </c:catAx>
      <c:valAx>
        <c:axId val="678185280"/>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3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Annual Emmissions 2015 - 2020 (</a:t>
            </a:r>
            <a:r>
              <a:rPr lang="en-US" sz="1440" b="1" i="0" u="none" strike="noStrike" baseline="0">
                <a:effectLst/>
              </a:rPr>
              <a:t>Tonnes CO2e)</a:t>
            </a:r>
            <a:endParaRPr lang="en-US" b="1"/>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4"/>
          <c:order val="0"/>
          <c:tx>
            <c:v>Electricity</c:v>
          </c:tx>
          <c:spPr>
            <a:solidFill>
              <a:schemeClr val="bg1">
                <a:lumMod val="65000"/>
              </a:schemeClr>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Snapshop'!$O$5:$O$12</c15:sqref>
                  </c15:fullRef>
                </c:ext>
              </c:extLst>
              <c:f>'Community Emissions Snapshop'!$O$5:$O$10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1A95-45AC-A08D-716AF60AC927}"/>
            </c:ext>
          </c:extLst>
        </c:ser>
        <c:ser>
          <c:idx val="5"/>
          <c:order val="1"/>
          <c:tx>
            <c:v>Natural Gas</c:v>
          </c:tx>
          <c:spPr>
            <a:solidFill>
              <a:schemeClr val="accent1"/>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Snapshop'!$P$5:$P$12</c15:sqref>
                  </c15:fullRef>
                </c:ext>
              </c:extLst>
              <c:f>'Community Emissions Snapshop'!$P$5:$P$10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1A95-45AC-A08D-716AF60AC927}"/>
            </c:ext>
          </c:extLst>
        </c:ser>
        <c:ser>
          <c:idx val="0"/>
          <c:order val="2"/>
          <c:tx>
            <c:v>Travel</c:v>
          </c:tx>
          <c:spPr>
            <a:solidFill>
              <a:schemeClr val="tx2"/>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Snapshop'!$L$5:$L$12</c15:sqref>
                  </c15:fullRef>
                </c:ext>
              </c:extLst>
              <c:f>'Community Emissions Snapshop'!$L$5:$L$10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1A95-45AC-A08D-716AF60AC927}"/>
            </c:ext>
          </c:extLst>
        </c:ser>
        <c:ser>
          <c:idx val="2"/>
          <c:order val="3"/>
          <c:tx>
            <c:v>Solid Waste</c:v>
          </c:tx>
          <c:spPr>
            <a:solidFill>
              <a:schemeClr val="accent4"/>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Snapshop'!$N$5:$N$12</c15:sqref>
                  </c15:fullRef>
                </c:ext>
              </c:extLst>
              <c:f>'Community Emissions Snapshop'!$N$5:$N$10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1A95-45AC-A08D-716AF60AC927}"/>
            </c:ext>
          </c:extLst>
        </c:ser>
        <c:dLbls>
          <c:showLegendKey val="0"/>
          <c:showVal val="0"/>
          <c:showCatName val="0"/>
          <c:showSerName val="0"/>
          <c:showPercent val="0"/>
          <c:showBubbleSize val="0"/>
        </c:dLbls>
        <c:gapWidth val="50"/>
        <c:overlap val="100"/>
        <c:axId val="777539880"/>
        <c:axId val="777535616"/>
        <c:extLst/>
      </c:barChart>
      <c:catAx>
        <c:axId val="777539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535616"/>
        <c:crosses val="autoZero"/>
        <c:auto val="1"/>
        <c:lblAlgn val="ctr"/>
        <c:lblOffset val="100"/>
        <c:noMultiLvlLbl val="0"/>
      </c:catAx>
      <c:valAx>
        <c:axId val="777535616"/>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7775398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b="1"/>
              <a:t>GHG Inventory (</a:t>
            </a:r>
            <a:r>
              <a:rPr lang="en-US" sz="1440" b="1" i="0" u="none" strike="noStrike" baseline="0">
                <a:effectLst/>
              </a:rPr>
              <a:t>Tonnes CO2e)</a:t>
            </a:r>
            <a:endParaRPr lang="en-US" b="1"/>
          </a:p>
        </c:rich>
      </c:tx>
      <c:overlay val="0"/>
      <c:spPr>
        <a:noFill/>
        <a:ln>
          <a:noFill/>
        </a:ln>
        <a:effectLst/>
      </c:spPr>
      <c:txPr>
        <a:bodyPr rot="0" spcFirstLastPara="1" vertOverflow="ellipsis" vert="horz" wrap="square" anchor="ctr" anchorCtr="1"/>
        <a:lstStyle/>
        <a:p>
          <a:pPr>
            <a:defRPr sz="144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bar"/>
        <c:grouping val="stacked"/>
        <c:varyColors val="0"/>
        <c:ser>
          <c:idx val="0"/>
          <c:order val="0"/>
          <c:tx>
            <c:v>Residential Electricity</c:v>
          </c:tx>
          <c:spPr>
            <a:solidFill>
              <a:srgbClr val="FFC000"/>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Snapshop'!$D$5:$D$12</c15:sqref>
                  </c15:fullRef>
                </c:ext>
              </c:extLst>
              <c:f>'Community Emissions Snapshop'!$D$5:$D$10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BC75-45BC-9E90-E00AFF138BD6}"/>
            </c:ext>
          </c:extLst>
        </c:ser>
        <c:ser>
          <c:idx val="1"/>
          <c:order val="1"/>
          <c:tx>
            <c:v>Resdential Natural Gas</c:v>
          </c:tx>
          <c:spPr>
            <a:solidFill>
              <a:srgbClr val="EBDFA3"/>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Snapshop'!$F$5:$F$12</c15:sqref>
                  </c15:fullRef>
                </c:ext>
              </c:extLst>
              <c:f>'Community Emissions Snapshop'!$F$5:$F$10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BC75-45BC-9E90-E00AFF138BD6}"/>
            </c:ext>
          </c:extLst>
        </c:ser>
        <c:ser>
          <c:idx val="2"/>
          <c:order val="2"/>
          <c:tx>
            <c:v>Commercial &amp; Industrial Electricity</c:v>
          </c:tx>
          <c:spPr>
            <a:solidFill>
              <a:schemeClr val="bg2"/>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Snapshop'!$H$5:$H$12</c15:sqref>
                  </c15:fullRef>
                </c:ext>
              </c:extLst>
              <c:f>'Community Emissions Snapshop'!$H$5:$H$10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BC75-45BC-9E90-E00AFF138BD6}"/>
            </c:ext>
          </c:extLst>
        </c:ser>
        <c:ser>
          <c:idx val="3"/>
          <c:order val="3"/>
          <c:tx>
            <c:v>Commercial &amp; Industrial Natural Gas</c:v>
          </c:tx>
          <c:spPr>
            <a:solidFill>
              <a:schemeClr val="bg2">
                <a:lumMod val="40000"/>
                <a:lumOff val="60000"/>
              </a:schemeClr>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Snapshop'!$J$5:$J$12</c15:sqref>
                  </c15:fullRef>
                </c:ext>
              </c:extLst>
              <c:f>'Community Emissions Snapshop'!$J$5:$J$10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3-BC75-45BC-9E90-E00AFF138BD6}"/>
            </c:ext>
          </c:extLst>
        </c:ser>
        <c:ser>
          <c:idx val="4"/>
          <c:order val="4"/>
          <c:tx>
            <c:v>Travel</c:v>
          </c:tx>
          <c:spPr>
            <a:solidFill>
              <a:schemeClr val="tx2"/>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Snapshop'!$L$5:$L$12</c15:sqref>
                  </c15:fullRef>
                </c:ext>
              </c:extLst>
              <c:f>'Community Emissions Snapshop'!$L$5:$L$10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BC75-45BC-9E90-E00AFF138BD6}"/>
            </c:ext>
          </c:extLst>
        </c:ser>
        <c:ser>
          <c:idx val="6"/>
          <c:order val="5"/>
          <c:tx>
            <c:v>Solid Waste</c:v>
          </c:tx>
          <c:spPr>
            <a:solidFill>
              <a:schemeClr val="accent4"/>
            </a:solidFill>
            <a:ln>
              <a:noFill/>
            </a:ln>
            <a:effectLst/>
          </c:spPr>
          <c:invertIfNegative val="0"/>
          <c:cat>
            <c:strRef>
              <c:extLst>
                <c:ext xmlns:c15="http://schemas.microsoft.com/office/drawing/2012/chart" uri="{02D57815-91ED-43cb-92C2-25804820EDAC}">
                  <c15:fullRef>
                    <c15:sqref>'Community Emissions Snapshop'!$B$5:$B$12</c15:sqref>
                  </c15:fullRef>
                </c:ext>
              </c:extLst>
              <c:f>'Community Emissions Snapshop'!$B$5:$B$10</c:f>
              <c:strCache>
                <c:ptCount val="6"/>
                <c:pt idx="0">
                  <c:v>Baseline</c:v>
                </c:pt>
                <c:pt idx="1">
                  <c:v>2016</c:v>
                </c:pt>
                <c:pt idx="2">
                  <c:v>2017</c:v>
                </c:pt>
                <c:pt idx="3">
                  <c:v>2018</c:v>
                </c:pt>
                <c:pt idx="4">
                  <c:v>2019</c:v>
                </c:pt>
                <c:pt idx="5">
                  <c:v>2020</c:v>
                </c:pt>
              </c:strCache>
            </c:strRef>
          </c:cat>
          <c:val>
            <c:numRef>
              <c:extLst>
                <c:ext xmlns:c15="http://schemas.microsoft.com/office/drawing/2012/chart" uri="{02D57815-91ED-43cb-92C2-25804820EDAC}">
                  <c15:fullRef>
                    <c15:sqref>'Community Emissions Snapshop'!$N$5:$N$12</c15:sqref>
                  </c15:fullRef>
                </c:ext>
              </c:extLst>
              <c:f>'Community Emissions Snapshop'!$N$5:$N$10</c:f>
              <c:numCache>
                <c:formatCode>_(* #,##0.00_);_(* \(#,##0.00\);_(* "-"??_);_(@_)</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BC75-45BC-9E90-E00AFF138BD6}"/>
            </c:ext>
          </c:extLst>
        </c:ser>
        <c:dLbls>
          <c:showLegendKey val="0"/>
          <c:showVal val="0"/>
          <c:showCatName val="0"/>
          <c:showSerName val="0"/>
          <c:showPercent val="0"/>
          <c:showBubbleSize val="0"/>
        </c:dLbls>
        <c:gapWidth val="55"/>
        <c:overlap val="100"/>
        <c:axId val="678183312"/>
        <c:axId val="678185280"/>
        <c:extLst/>
      </c:barChart>
      <c:catAx>
        <c:axId val="678183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5280"/>
        <c:crosses val="autoZero"/>
        <c:auto val="1"/>
        <c:lblAlgn val="ctr"/>
        <c:lblOffset val="100"/>
        <c:noMultiLvlLbl val="0"/>
      </c:catAx>
      <c:valAx>
        <c:axId val="678185280"/>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low"/>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6781833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2016 Summary Emissions (</a:t>
            </a:r>
            <a:r>
              <a:rPr lang="en-US" sz="1600" b="1" i="0" u="none" strike="noStrike" baseline="0">
                <a:effectLst/>
              </a:rPr>
              <a:t>Tonnes CO2e)</a:t>
            </a:r>
            <a:endParaRPr lang="en-US" sz="1600" b="1"/>
          </a:p>
        </c:rich>
      </c:tx>
      <c:layout>
        <c:manualLayout>
          <c:xMode val="edge"/>
          <c:yMode val="edge"/>
          <c:x val="0.13541895949133398"/>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dPt>
            <c:idx val="0"/>
            <c:bubble3D val="0"/>
            <c:spPr>
              <a:solidFill>
                <a:schemeClr val="accent2"/>
              </a:solidFill>
              <a:ln w="19050">
                <a:solidFill>
                  <a:schemeClr val="lt1"/>
                </a:solidFill>
              </a:ln>
              <a:effectLst/>
            </c:spPr>
            <c:extLst>
              <c:ext xmlns:c16="http://schemas.microsoft.com/office/drawing/2014/chart" uri="{C3380CC4-5D6E-409C-BE32-E72D297353CC}">
                <c16:uniqueId val="{00000001-2929-414C-9D60-016DF894C9DF}"/>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2929-414C-9D60-016DF894C9DF}"/>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2929-414C-9D60-016DF894C9D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929-414C-9D60-016DF894C9DF}"/>
              </c:ext>
            </c:extLst>
          </c:dPt>
          <c:dLbls>
            <c:dLbl>
              <c:idx val="0"/>
              <c:layout>
                <c:manualLayout>
                  <c:x val="-0.21271426736222848"/>
                  <c:y val="0.21070754046787873"/>
                </c:manualLayout>
              </c:layout>
              <c:showLegendKey val="0"/>
              <c:showVal val="0"/>
              <c:showCatName val="1"/>
              <c:showSerName val="0"/>
              <c:showPercent val="1"/>
              <c:showBubbleSize val="0"/>
              <c:extLst>
                <c:ext xmlns:c15="http://schemas.microsoft.com/office/drawing/2012/chart" uri="{CE6537A1-D6FC-4f65-9D91-7224C49458BB}">
                  <c15:layout>
                    <c:manualLayout>
                      <c:w val="0.27770798320162421"/>
                      <c:h val="0.22408769874672876"/>
                    </c:manualLayout>
                  </c15:layout>
                </c:ext>
                <c:ext xmlns:c16="http://schemas.microsoft.com/office/drawing/2014/chart" uri="{C3380CC4-5D6E-409C-BE32-E72D297353CC}">
                  <c16:uniqueId val="{00000001-2929-414C-9D60-016DF894C9DF}"/>
                </c:ext>
              </c:extLst>
            </c:dLbl>
            <c:dLbl>
              <c:idx val="1"/>
              <c:layout>
                <c:manualLayout>
                  <c:x val="2.0861559081042494E-2"/>
                  <c:y val="-0.13213205011784274"/>
                </c:manualLayout>
              </c:layout>
              <c:tx>
                <c:rich>
                  <a:bodyPr/>
                  <a:lstStyle/>
                  <a:p>
                    <a:fld id="{ED6E6727-86E2-4ABE-8971-1961389F0633}" type="CATEGORYNAME">
                      <a:rPr lang="en-US">
                        <a:solidFill>
                          <a:schemeClr val="bg1"/>
                        </a:solidFill>
                      </a:rPr>
                      <a:pPr/>
                      <a:t>[CATEGORY NAME]</a:t>
                    </a:fld>
                    <a:r>
                      <a:rPr lang="en-US">
                        <a:solidFill>
                          <a:schemeClr val="bg1"/>
                        </a:solidFill>
                      </a:rPr>
                      <a:t>
</a:t>
                    </a:r>
                    <a:fld id="{9CAE187E-5FFE-4633-BB2A-0B83E6955F99}" type="PERCENTAGE">
                      <a:rPr lang="en-US">
                        <a:solidFill>
                          <a:schemeClr val="bg1"/>
                        </a:solidFill>
                      </a:rPr>
                      <a:pPr/>
                      <a:t>[PERCENTAGE]</a:t>
                    </a:fld>
                    <a:endParaRPr lang="en-US">
                      <a:solidFill>
                        <a:schemeClr val="bg1"/>
                      </a:solidFill>
                    </a:endParaRPr>
                  </a:p>
                </c:rich>
              </c:tx>
              <c:showLegendKey val="0"/>
              <c:showVal val="0"/>
              <c:showCatName val="1"/>
              <c:showSerName val="0"/>
              <c:showPercent val="1"/>
              <c:showBubbleSize val="0"/>
              <c:extLst>
                <c:ext xmlns:c15="http://schemas.microsoft.com/office/drawing/2012/chart" uri="{CE6537A1-D6FC-4f65-9D91-7224C49458BB}">
                  <c15:layout>
                    <c:manualLayout>
                      <c:w val="0.27187146143485463"/>
                      <c:h val="0.23420405883387613"/>
                    </c:manualLayout>
                  </c15:layout>
                  <c15:dlblFieldTable/>
                  <c15:showDataLabelsRange val="0"/>
                </c:ext>
                <c:ext xmlns:c16="http://schemas.microsoft.com/office/drawing/2014/chart" uri="{C3380CC4-5D6E-409C-BE32-E72D297353CC}">
                  <c16:uniqueId val="{00000003-2929-414C-9D60-016DF894C9DF}"/>
                </c:ext>
              </c:extLst>
            </c:dLbl>
            <c:dLbl>
              <c:idx val="2"/>
              <c:layout>
                <c:manualLayout>
                  <c:x val="0.20183478948393069"/>
                  <c:y val="5.510920889511401E-2"/>
                </c:manualLayout>
              </c:layout>
              <c:tx>
                <c:rich>
                  <a:bodyPr/>
                  <a:lstStyle/>
                  <a:p>
                    <a:fld id="{6E673EC8-7087-4D77-BD43-2051C1599E29}" type="CATEGORYNAME">
                      <a:rPr lang="en-US" sz="1200" b="1"/>
                      <a:pPr/>
                      <a:t>[CATEGORY NAME]</a:t>
                    </a:fld>
                    <a:r>
                      <a:rPr lang="en-US" sz="1200" b="1"/>
                      <a:t>
</a:t>
                    </a:r>
                    <a:fld id="{D5D99EF0-AA8D-40C1-A935-18DFF2C18F60}" type="PERCENTAGE">
                      <a:rPr lang="en-US" sz="1200" b="1"/>
                      <a:pPr/>
                      <a:t>[PERCENTAGE]</a:t>
                    </a:fld>
                    <a:endParaRPr lang="en-US" sz="1200" b="1"/>
                  </a:p>
                </c:rich>
              </c:tx>
              <c:showLegendKey val="0"/>
              <c:showVal val="0"/>
              <c:showCatName val="1"/>
              <c:showSerName val="0"/>
              <c:showPercent val="1"/>
              <c:showBubbleSize val="0"/>
              <c:extLst>
                <c:ext xmlns:c15="http://schemas.microsoft.com/office/drawing/2012/chart" uri="{CE6537A1-D6FC-4f65-9D91-7224C49458BB}">
                  <c15:layout>
                    <c:manualLayout>
                      <c:w val="0.27584087896137194"/>
                      <c:h val="0.1775524423458511"/>
                    </c:manualLayout>
                  </c15:layout>
                  <c15:dlblFieldTable/>
                  <c15:showDataLabelsRange val="0"/>
                </c:ext>
                <c:ext xmlns:c16="http://schemas.microsoft.com/office/drawing/2014/chart" uri="{C3380CC4-5D6E-409C-BE32-E72D297353CC}">
                  <c16:uniqueId val="{00000005-2929-414C-9D60-016DF894C9DF}"/>
                </c:ext>
              </c:extLst>
            </c:dLbl>
            <c:dLbl>
              <c:idx val="3"/>
              <c:layout>
                <c:manualLayout>
                  <c:x val="0.14553851084597119"/>
                  <c:y val="0.18422992277232808"/>
                </c:manualLayout>
              </c:layout>
              <c:spPr>
                <a:noFill/>
                <a:ln>
                  <a:noFill/>
                </a:ln>
                <a:effectLst/>
              </c:spPr>
              <c:txPr>
                <a:bodyPr rot="0" spcFirstLastPara="1" vertOverflow="ellipsis" vert="horz" wrap="square" anchor="ctr" anchorCtr="1"/>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extLst>
                <c:ext xmlns:c15="http://schemas.microsoft.com/office/drawing/2012/chart" uri="{CE6537A1-D6FC-4f65-9D91-7224C49458BB}">
                  <c15:layout>
                    <c:manualLayout>
                      <c:w val="0.21029516351399136"/>
                      <c:h val="0.16871611149422036"/>
                    </c:manualLayout>
                  </c15:layout>
                </c:ext>
                <c:ext xmlns:c16="http://schemas.microsoft.com/office/drawing/2014/chart" uri="{C3380CC4-5D6E-409C-BE32-E72D297353CC}">
                  <c16:uniqueId val="{00000007-2929-414C-9D60-016DF894C9DF}"/>
                </c:ext>
              </c:extLst>
            </c:dLbl>
            <c:spPr>
              <a:noFill/>
              <a:ln>
                <a:noFill/>
              </a:ln>
              <a:effectLst/>
            </c:spPr>
            <c:txPr>
              <a:bodyPr rot="0" spcFirstLastPara="1" vertOverflow="ellipsis" vert="horz" wrap="square" anchor="ctr" anchorCtr="1"/>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1"/>
            <c:showBubbleSize val="0"/>
            <c:showLeaderLines val="0"/>
            <c:extLst>
              <c:ext xmlns:c15="http://schemas.microsoft.com/office/drawing/2012/chart" uri="{CE6537A1-D6FC-4f65-9D91-7224C49458BB}"/>
            </c:extLst>
          </c:dLbls>
          <c:cat>
            <c:strRef>
              <c:f>'Community Emissions Snapshop'!$C$74:$C$77</c:f>
              <c:strCache>
                <c:ptCount val="4"/>
                <c:pt idx="0">
                  <c:v>Residential</c:v>
                </c:pt>
                <c:pt idx="1">
                  <c:v>Commercial &amp; Industrial</c:v>
                </c:pt>
                <c:pt idx="2">
                  <c:v>Travel</c:v>
                </c:pt>
                <c:pt idx="3">
                  <c:v>Waste</c:v>
                </c:pt>
              </c:strCache>
            </c:strRef>
          </c:cat>
          <c:val>
            <c:numRef>
              <c:f>'Community Emissions Snapshop'!$E$74:$E$77</c:f>
              <c:numCache>
                <c:formatCode>0.00%</c:formatCode>
                <c:ptCount val="4"/>
                <c:pt idx="0">
                  <c:v>0</c:v>
                </c:pt>
                <c:pt idx="1">
                  <c:v>0</c:v>
                </c:pt>
                <c:pt idx="2">
                  <c:v>0</c:v>
                </c:pt>
                <c:pt idx="3">
                  <c:v>0</c:v>
                </c:pt>
              </c:numCache>
            </c:numRef>
          </c:val>
          <c:extLst>
            <c:ext xmlns:c16="http://schemas.microsoft.com/office/drawing/2014/chart" uri="{C3380CC4-5D6E-409C-BE32-E72D297353CC}">
              <c16:uniqueId val="{0000000A-2929-414C-9D60-016DF894C9D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2017 Summary Emissions (tons CO2)</a:t>
            </a:r>
          </a:p>
        </c:rich>
      </c:tx>
      <c:layout>
        <c:manualLayout>
          <c:xMode val="edge"/>
          <c:yMode val="edge"/>
          <c:x val="0.13541895949133398"/>
          <c:y val="4.1291265661825838E-3"/>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tx>
            <c:strRef>
              <c:f>'Community Emissions Snapshop'!$G$73:$I$73</c:f>
              <c:strCache>
                <c:ptCount val="1"/>
                <c:pt idx="0">
                  <c:v>2017</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7C55-4514-B71A-46A49FE878F1}"/>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7C55-4514-B71A-46A49FE878F1}"/>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7C55-4514-B71A-46A49FE878F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C55-4514-B71A-46A49FE878F1}"/>
              </c:ext>
            </c:extLst>
          </c:dPt>
          <c:dLbls>
            <c:dLbl>
              <c:idx val="0"/>
              <c:layout>
                <c:manualLayout>
                  <c:x val="-0.18501522369360313"/>
                  <c:y val="0.21713320919943388"/>
                </c:manualLayout>
              </c:layout>
              <c:numFmt formatCode="0%" sourceLinked="0"/>
              <c:spPr>
                <a:noFill/>
                <a:ln>
                  <a:noFill/>
                </a:ln>
                <a:effectLst/>
              </c:spPr>
              <c:txPr>
                <a:bodyPr rot="0" spcFirstLastPara="1" vertOverflow="ellipsis" vert="horz" wrap="square" lIns="38100" tIns="19050" rIns="38100" bIns="19050" anchor="ctr" anchorCtr="1">
                  <a:no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1284392370009256"/>
                      <c:h val="0.20645632830912916"/>
                    </c:manualLayout>
                  </c15:layout>
                </c:ext>
                <c:ext xmlns:c16="http://schemas.microsoft.com/office/drawing/2014/chart" uri="{C3380CC4-5D6E-409C-BE32-E72D297353CC}">
                  <c16:uniqueId val="{00000001-7C55-4514-B71A-46A49FE878F1}"/>
                </c:ext>
              </c:extLst>
            </c:dLbl>
            <c:dLbl>
              <c:idx val="1"/>
              <c:layout>
                <c:manualLayout>
                  <c:x val="-8.4097828951637879E-3"/>
                  <c:y val="-0.1483676457248421"/>
                </c:manualLayout>
              </c:layout>
              <c:tx>
                <c:rich>
                  <a:bodyPr/>
                  <a:lstStyle/>
                  <a:p>
                    <a:fld id="{609773F1-A1EA-47E6-881B-389CE6FA4110}" type="CATEGORYNAME">
                      <a:rPr lang="en-US">
                        <a:solidFill>
                          <a:schemeClr val="bg1"/>
                        </a:solidFill>
                      </a:rPr>
                      <a:pPr/>
                      <a:t>[CATEGORY NAME]</a:t>
                    </a:fld>
                    <a:r>
                      <a:rPr lang="en-US" baseline="0">
                        <a:solidFill>
                          <a:schemeClr val="bg1"/>
                        </a:solidFill>
                      </a:rPr>
                      <a:t>, </a:t>
                    </a:r>
                    <a:fld id="{544C752B-90E1-4533-9BF3-7CF6A6887962}" type="VALUE">
                      <a:rPr lang="en-US" baseline="0">
                        <a:solidFill>
                          <a:schemeClr val="bg1"/>
                        </a:solidFill>
                      </a:rPr>
                      <a:pPr/>
                      <a:t>[VALUE]</a:t>
                    </a:fld>
                    <a:endParaRPr lang="en-US" baseline="0">
                      <a:solidFill>
                        <a:schemeClr val="bg1"/>
                      </a:solidFill>
                    </a:endParaRPr>
                  </a:p>
                </c:rich>
              </c:tx>
              <c:showLegendKey val="0"/>
              <c:showVal val="1"/>
              <c:showCatName val="1"/>
              <c:showSerName val="0"/>
              <c:showPercent val="0"/>
              <c:showBubbleSize val="0"/>
              <c:separator>
</c:separator>
              <c:extLst>
                <c:ext xmlns:c15="http://schemas.microsoft.com/office/drawing/2012/chart" uri="{CE6537A1-D6FC-4f65-9D91-7224C49458BB}">
                  <c15:layout>
                    <c:manualLayout>
                      <c:w val="0.28677359672508485"/>
                      <c:h val="0.24155390412168112"/>
                    </c:manualLayout>
                  </c15:layout>
                  <c15:dlblFieldTable/>
                  <c15:showDataLabelsRange val="0"/>
                </c:ext>
                <c:ext xmlns:c16="http://schemas.microsoft.com/office/drawing/2014/chart" uri="{C3380CC4-5D6E-409C-BE32-E72D297353CC}">
                  <c16:uniqueId val="{00000003-7C55-4514-B71A-46A49FE878F1}"/>
                </c:ext>
              </c:extLst>
            </c:dLbl>
            <c:dLbl>
              <c:idx val="3"/>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C55-4514-B71A-46A49FE878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'Community Emissions Snapshop'!$G$74:$G$77</c:f>
              <c:strCache>
                <c:ptCount val="4"/>
                <c:pt idx="0">
                  <c:v>Residential</c:v>
                </c:pt>
                <c:pt idx="1">
                  <c:v>Commercial &amp; Industrial</c:v>
                </c:pt>
                <c:pt idx="2">
                  <c:v>Travel</c:v>
                </c:pt>
                <c:pt idx="3">
                  <c:v>Waste</c:v>
                </c:pt>
              </c:strCache>
            </c:strRef>
          </c:cat>
          <c:val>
            <c:numRef>
              <c:f>'Community Emissions Snapshop'!$I$74:$I$77</c:f>
              <c:numCache>
                <c:formatCode>0.00%</c:formatCode>
                <c:ptCount val="4"/>
                <c:pt idx="0">
                  <c:v>0</c:v>
                </c:pt>
                <c:pt idx="1">
                  <c:v>0</c:v>
                </c:pt>
                <c:pt idx="2">
                  <c:v>0</c:v>
                </c:pt>
                <c:pt idx="3">
                  <c:v>0</c:v>
                </c:pt>
              </c:numCache>
            </c:numRef>
          </c:val>
          <c:extLst>
            <c:ext xmlns:c16="http://schemas.microsoft.com/office/drawing/2014/chart" uri="{C3380CC4-5D6E-409C-BE32-E72D297353CC}">
              <c16:uniqueId val="{00000008-7C55-4514-B71A-46A49FE878F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2018 Summary Emissions (</a:t>
            </a:r>
            <a:r>
              <a:rPr lang="en-US" sz="1600" b="1" i="0" u="none" strike="noStrike" baseline="0">
                <a:effectLst/>
              </a:rPr>
              <a:t>Tonnes CO2e)</a:t>
            </a:r>
            <a:endParaRPr lang="en-US" sz="1600" b="1"/>
          </a:p>
        </c:rich>
      </c:tx>
      <c:layout>
        <c:manualLayout>
          <c:xMode val="edge"/>
          <c:yMode val="edge"/>
          <c:x val="0.13541895949133398"/>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tx>
            <c:strRef>
              <c:f>'Community Emissions Snapshop'!$K$73:$M$73</c:f>
              <c:strCache>
                <c:ptCount val="1"/>
                <c:pt idx="0">
                  <c:v>2018</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180B-40B9-9C64-C9C02010DB61}"/>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180B-40B9-9C64-C9C02010DB61}"/>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180B-40B9-9C64-C9C02010DB61}"/>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80B-40B9-9C64-C9C02010DB61}"/>
              </c:ext>
            </c:extLst>
          </c:dPt>
          <c:dLbls>
            <c:dLbl>
              <c:idx val="0"/>
              <c:layout>
                <c:manualLayout>
                  <c:x val="-0.22874609474845484"/>
                  <c:y val="0.21953753132202602"/>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4556566053878234"/>
                      <c:h val="0.18271385055357933"/>
                    </c:manualLayout>
                  </c15:layout>
                </c:ext>
                <c:ext xmlns:c16="http://schemas.microsoft.com/office/drawing/2014/chart" uri="{C3380CC4-5D6E-409C-BE32-E72D297353CC}">
                  <c16:uniqueId val="{00000001-180B-40B9-9C64-C9C02010DB61}"/>
                </c:ext>
              </c:extLst>
            </c:dLbl>
            <c:dLbl>
              <c:idx val="1"/>
              <c:layout>
                <c:manualLayout>
                  <c:x val="-1.6819565790327558E-2"/>
                  <c:y val="-0.13288342110165755"/>
                </c:manualLayout>
              </c:layout>
              <c:tx>
                <c:rich>
                  <a:bodyPr/>
                  <a:lstStyle/>
                  <a:p>
                    <a:fld id="{756E68C0-A192-404F-8B8D-C635D48AA8B0}" type="CATEGORYNAME">
                      <a:rPr lang="en-US">
                        <a:solidFill>
                          <a:schemeClr val="bg1"/>
                        </a:solidFill>
                      </a:rPr>
                      <a:pPr/>
                      <a:t>[CATEGORY NAME]</a:t>
                    </a:fld>
                    <a:endParaRPr lang="en-US" baseline="0">
                      <a:solidFill>
                        <a:schemeClr val="bg1"/>
                      </a:solidFill>
                    </a:endParaRPr>
                  </a:p>
                  <a:p>
                    <a:fld id="{E5B0C860-931B-41BB-B737-09C37CDB8D59}" type="VALUE">
                      <a:rPr lang="en-US">
                        <a:solidFill>
                          <a:schemeClr val="bg1"/>
                        </a:solidFill>
                      </a:rPr>
                      <a:pPr/>
                      <a:t>[VALUE]</a:t>
                    </a:fld>
                    <a:endParaRPr lang="en-US"/>
                  </a:p>
                </c:rich>
              </c:tx>
              <c:showLegendKey val="0"/>
              <c:showVal val="1"/>
              <c:showCatName val="1"/>
              <c:showSerName val="0"/>
              <c:showPercent val="0"/>
              <c:showBubbleSize val="0"/>
              <c:separator>
</c:separator>
              <c:extLst>
                <c:ext xmlns:c15="http://schemas.microsoft.com/office/drawing/2012/chart" uri="{CE6537A1-D6FC-4f65-9D91-7224C49458BB}">
                  <c15:layout>
                    <c:manualLayout>
                      <c:w val="0.41796620988963978"/>
                      <c:h val="0.24155390412168112"/>
                    </c:manualLayout>
                  </c15:layout>
                  <c15:dlblFieldTable/>
                  <c15:showDataLabelsRange val="0"/>
                </c:ext>
                <c:ext xmlns:c16="http://schemas.microsoft.com/office/drawing/2014/chart" uri="{C3380CC4-5D6E-409C-BE32-E72D297353CC}">
                  <c16:uniqueId val="{00000003-180B-40B9-9C64-C9C02010DB61}"/>
                </c:ext>
              </c:extLst>
            </c:dLbl>
            <c:dLbl>
              <c:idx val="3"/>
              <c:tx>
                <c:rich>
                  <a:bodyPr/>
                  <a:lstStyle/>
                  <a:p>
                    <a:fld id="{61E6B70A-7017-4402-8CFC-D93608B5D050}" type="CATEGORYNAME">
                      <a:rPr lang="en-US">
                        <a:solidFill>
                          <a:schemeClr val="bg1"/>
                        </a:solidFill>
                      </a:rPr>
                      <a:pPr/>
                      <a:t>[CATEGORY NAME]</a:t>
                    </a:fld>
                    <a:endParaRPr lang="en-US" baseline="0">
                      <a:solidFill>
                        <a:schemeClr val="bg1"/>
                      </a:solidFill>
                    </a:endParaRPr>
                  </a:p>
                  <a:p>
                    <a:fld id="{175B51F8-3BAE-4329-BFD2-6B82385AE845}" type="VALUE">
                      <a:rPr lang="en-US">
                        <a:solidFill>
                          <a:schemeClr val="bg1"/>
                        </a:solidFill>
                      </a:rPr>
                      <a:pPr/>
                      <a:t>[VALUE]</a:t>
                    </a:fld>
                    <a:endParaRPr lang="en-US"/>
                  </a:p>
                </c:rich>
              </c:tx>
              <c:showLegendKey val="0"/>
              <c:showVal val="1"/>
              <c:showCatName val="1"/>
              <c:showSerName val="0"/>
              <c:showPercent val="0"/>
              <c:showBubbleSize val="0"/>
              <c:separator>
</c:separator>
              <c:extLst>
                <c:ext xmlns:c15="http://schemas.microsoft.com/office/drawing/2012/chart" uri="{CE6537A1-D6FC-4f65-9D91-7224C49458BB}">
                  <c15:dlblFieldTable/>
                  <c15:showDataLabelsRange val="0"/>
                </c:ext>
                <c:ext xmlns:c16="http://schemas.microsoft.com/office/drawing/2014/chart" uri="{C3380CC4-5D6E-409C-BE32-E72D297353CC}">
                  <c16:uniqueId val="{00000007-180B-40B9-9C64-C9C02010DB6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'Community Emissions Snapshop'!$C$74:$C$77</c:f>
              <c:strCache>
                <c:ptCount val="4"/>
                <c:pt idx="0">
                  <c:v>Residential</c:v>
                </c:pt>
                <c:pt idx="1">
                  <c:v>Commercial &amp; Industrial</c:v>
                </c:pt>
                <c:pt idx="2">
                  <c:v>Travel</c:v>
                </c:pt>
                <c:pt idx="3">
                  <c:v>Waste</c:v>
                </c:pt>
              </c:strCache>
            </c:strRef>
          </c:cat>
          <c:val>
            <c:numRef>
              <c:f>'Community Emissions Snapshop'!$M$74:$M$77</c:f>
              <c:numCache>
                <c:formatCode>0.00%</c:formatCode>
                <c:ptCount val="4"/>
                <c:pt idx="0">
                  <c:v>0</c:v>
                </c:pt>
                <c:pt idx="1">
                  <c:v>0</c:v>
                </c:pt>
                <c:pt idx="2">
                  <c:v>0</c:v>
                </c:pt>
                <c:pt idx="3">
                  <c:v>0</c:v>
                </c:pt>
              </c:numCache>
            </c:numRef>
          </c:val>
          <c:extLst>
            <c:ext xmlns:c16="http://schemas.microsoft.com/office/drawing/2014/chart" uri="{C3380CC4-5D6E-409C-BE32-E72D297353CC}">
              <c16:uniqueId val="{00000008-180B-40B9-9C64-C9C02010DB6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2019 Summary Emissions (</a:t>
            </a:r>
            <a:r>
              <a:rPr lang="en-US" sz="1600" b="1" i="0" u="none" strike="noStrike" baseline="0">
                <a:effectLst/>
              </a:rPr>
              <a:t>Tonnes CO2e)</a:t>
            </a:r>
            <a:endParaRPr lang="en-US" sz="1600" b="1"/>
          </a:p>
        </c:rich>
      </c:tx>
      <c:layout>
        <c:manualLayout>
          <c:xMode val="edge"/>
          <c:yMode val="edge"/>
          <c:x val="0.13541895949133398"/>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tx>
            <c:strRef>
              <c:f>'Community Emissions Snapshop'!$O$73:$Q$73</c:f>
              <c:strCache>
                <c:ptCount val="1"/>
                <c:pt idx="0">
                  <c:v>2019</c:v>
                </c:pt>
              </c:strCache>
            </c:strRef>
          </c:tx>
          <c:dPt>
            <c:idx val="0"/>
            <c:bubble3D val="0"/>
            <c:spPr>
              <a:solidFill>
                <a:schemeClr val="accent2"/>
              </a:solidFill>
              <a:ln w="19050">
                <a:solidFill>
                  <a:schemeClr val="lt1"/>
                </a:solidFill>
              </a:ln>
              <a:effectLst/>
            </c:spPr>
            <c:extLst>
              <c:ext xmlns:c16="http://schemas.microsoft.com/office/drawing/2014/chart" uri="{C3380CC4-5D6E-409C-BE32-E72D297353CC}">
                <c16:uniqueId val="{00000001-3B35-4B9E-B45A-59A7A68B9232}"/>
              </c:ext>
            </c:extLst>
          </c:dPt>
          <c:dPt>
            <c:idx val="1"/>
            <c:bubble3D val="0"/>
            <c:spPr>
              <a:solidFill>
                <a:schemeClr val="bg2"/>
              </a:solidFill>
              <a:ln w="19050">
                <a:solidFill>
                  <a:schemeClr val="lt1"/>
                </a:solidFill>
              </a:ln>
              <a:effectLst/>
            </c:spPr>
            <c:extLst>
              <c:ext xmlns:c16="http://schemas.microsoft.com/office/drawing/2014/chart" uri="{C3380CC4-5D6E-409C-BE32-E72D297353CC}">
                <c16:uniqueId val="{00000003-3B35-4B9E-B45A-59A7A68B9232}"/>
              </c:ext>
            </c:extLst>
          </c:dPt>
          <c:dPt>
            <c:idx val="2"/>
            <c:bubble3D val="0"/>
            <c:spPr>
              <a:solidFill>
                <a:schemeClr val="tx2"/>
              </a:solidFill>
              <a:ln w="19050">
                <a:solidFill>
                  <a:schemeClr val="lt1"/>
                </a:solidFill>
              </a:ln>
              <a:effectLst/>
            </c:spPr>
            <c:extLst>
              <c:ext xmlns:c16="http://schemas.microsoft.com/office/drawing/2014/chart" uri="{C3380CC4-5D6E-409C-BE32-E72D297353CC}">
                <c16:uniqueId val="{00000005-3B35-4B9E-B45A-59A7A68B923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3B35-4B9E-B45A-59A7A68B9232}"/>
              </c:ext>
            </c:extLst>
          </c:dPt>
          <c:dLbls>
            <c:dLbl>
              <c:idx val="0"/>
              <c:layout>
                <c:manualLayout>
                  <c:x val="-0.20519870264199613"/>
                  <c:y val="0.2488549801980745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6911305264524094"/>
                      <c:h val="0.18271385055357933"/>
                    </c:manualLayout>
                  </c15:layout>
                </c:ext>
                <c:ext xmlns:c16="http://schemas.microsoft.com/office/drawing/2014/chart" uri="{C3380CC4-5D6E-409C-BE32-E72D297353CC}">
                  <c16:uniqueId val="{00000001-3B35-4B9E-B45A-59A7A68B9232}"/>
                </c:ext>
              </c:extLst>
            </c:dLbl>
            <c:dLbl>
              <c:idx val="1"/>
              <c:layout>
                <c:manualLayout>
                  <c:x val="-0.1480121789548825"/>
                  <c:y val="-0.14836764572484215"/>
                </c:manualLayout>
              </c:layout>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35152892501784594"/>
                      <c:h val="0.23845705919704419"/>
                    </c:manualLayout>
                  </c15:layout>
                </c:ext>
                <c:ext xmlns:c16="http://schemas.microsoft.com/office/drawing/2014/chart" uri="{C3380CC4-5D6E-409C-BE32-E72D297353CC}">
                  <c16:uniqueId val="{00000003-3B35-4B9E-B45A-59A7A68B9232}"/>
                </c:ext>
              </c:extLst>
            </c:dLbl>
            <c:dLbl>
              <c:idx val="3"/>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B35-4B9E-B45A-59A7A68B923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'Community Emissions Snapshop'!$C$74:$C$77</c:f>
              <c:strCache>
                <c:ptCount val="4"/>
                <c:pt idx="0">
                  <c:v>Residential</c:v>
                </c:pt>
                <c:pt idx="1">
                  <c:v>Commercial &amp; Industrial</c:v>
                </c:pt>
                <c:pt idx="2">
                  <c:v>Travel</c:v>
                </c:pt>
                <c:pt idx="3">
                  <c:v>Waste</c:v>
                </c:pt>
              </c:strCache>
            </c:strRef>
          </c:cat>
          <c:val>
            <c:numRef>
              <c:f>'Community Emissions Snapshop'!$Q$74:$Q$77</c:f>
              <c:numCache>
                <c:formatCode>0.00%</c:formatCode>
                <c:ptCount val="4"/>
                <c:pt idx="0">
                  <c:v>0</c:v>
                </c:pt>
                <c:pt idx="1">
                  <c:v>0</c:v>
                </c:pt>
                <c:pt idx="2">
                  <c:v>0</c:v>
                </c:pt>
                <c:pt idx="3">
                  <c:v>0</c:v>
                </c:pt>
              </c:numCache>
            </c:numRef>
          </c:val>
          <c:extLst>
            <c:ext xmlns:c16="http://schemas.microsoft.com/office/drawing/2014/chart" uri="{C3380CC4-5D6E-409C-BE32-E72D297353CC}">
              <c16:uniqueId val="{00000008-3B35-4B9E-B45A-59A7A68B9232}"/>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600" b="1"/>
              <a:t>2020 Summary Emissions (</a:t>
            </a:r>
            <a:r>
              <a:rPr lang="en-US" sz="1600" b="1" i="0" u="none" strike="noStrike" baseline="0">
                <a:effectLst/>
              </a:rPr>
              <a:t>Tonnes CO2e)</a:t>
            </a:r>
            <a:endParaRPr lang="en-US" sz="1600" b="1"/>
          </a:p>
        </c:rich>
      </c:tx>
      <c:layout>
        <c:manualLayout>
          <c:xMode val="edge"/>
          <c:yMode val="edge"/>
          <c:x val="0.13541895949133398"/>
          <c:y val="0"/>
        </c:manualLayout>
      </c:layout>
      <c:overlay val="0"/>
      <c:spPr>
        <a:noFill/>
        <a:ln>
          <a:noFill/>
        </a:ln>
        <a:effectLst/>
      </c:spPr>
      <c:txPr>
        <a:bodyPr rot="0" spcFirstLastPara="1" vertOverflow="ellipsis" vert="horz" wrap="square" anchor="ctr" anchorCtr="1"/>
        <a:lstStyle/>
        <a:p>
          <a:pPr>
            <a:defRPr sz="16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24395761432141411"/>
          <c:y val="0.17694445202347067"/>
          <c:w val="0.55622269716217154"/>
          <c:h val="0.77509624376352737"/>
        </c:manualLayout>
      </c:layout>
      <c:pieChart>
        <c:varyColors val="1"/>
        <c:ser>
          <c:idx val="0"/>
          <c:order val="0"/>
          <c:tx>
            <c:strRef>
              <c:f>'Community Emissions Snapshop'!$S$73:$U$73</c:f>
              <c:strCache>
                <c:ptCount val="1"/>
                <c:pt idx="0">
                  <c:v>2020</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E05A-42F6-8A6B-E4433673E85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E05A-42F6-8A6B-E4433673E85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E05A-42F6-8A6B-E4433673E85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E05A-42F6-8A6B-E4433673E85C}"/>
              </c:ext>
            </c:extLst>
          </c:dPt>
          <c:cat>
            <c:strRef>
              <c:f>'Community Emissions Snapshop'!$S$74:$S$77</c:f>
              <c:strCache>
                <c:ptCount val="4"/>
                <c:pt idx="0">
                  <c:v>Residential</c:v>
                </c:pt>
                <c:pt idx="1">
                  <c:v>Commercial &amp; Industrial</c:v>
                </c:pt>
                <c:pt idx="2">
                  <c:v>Travel</c:v>
                </c:pt>
                <c:pt idx="3">
                  <c:v>Waste</c:v>
                </c:pt>
              </c:strCache>
            </c:strRef>
          </c:cat>
          <c:val>
            <c:numRef>
              <c:f>'Community Emissions Snapshop'!$U$74:$U$77</c:f>
              <c:numCache>
                <c:formatCode>0.00%</c:formatCode>
                <c:ptCount val="4"/>
                <c:pt idx="0">
                  <c:v>0</c:v>
                </c:pt>
                <c:pt idx="1">
                  <c:v>0</c:v>
                </c:pt>
                <c:pt idx="2">
                  <c:v>0</c:v>
                </c:pt>
                <c:pt idx="3">
                  <c:v>0</c:v>
                </c:pt>
              </c:numCache>
            </c:numRef>
          </c:val>
          <c:extLst>
            <c:ext xmlns:c16="http://schemas.microsoft.com/office/drawing/2014/chart" uri="{C3380CC4-5D6E-409C-BE32-E72D297353CC}">
              <c16:uniqueId val="{00000008-E05A-42F6-8A6B-E4433673E85C}"/>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0"/>
              <a:t>Benchmarking: Commercial and Industrial Buildings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1"/>
          <c:order val="0"/>
          <c:tx>
            <c:strRef>
              <c:f>'Action Progress Dashboard'!$C$45</c:f>
              <c:strCache>
                <c:ptCount val="1"/>
                <c:pt idx="0">
                  <c:v>Total Building Count</c:v>
                </c:pt>
              </c:strCache>
            </c:strRef>
          </c:tx>
          <c:spPr>
            <a:solidFill>
              <a:schemeClr val="bg2">
                <a:lumMod val="60000"/>
                <a:lumOff val="40000"/>
              </a:schemeClr>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Dashboard'!$D$44:$I$44</c:f>
              <c:numCache>
                <c:formatCode>General</c:formatCode>
                <c:ptCount val="6"/>
                <c:pt idx="0">
                  <c:v>2011</c:v>
                </c:pt>
                <c:pt idx="1">
                  <c:v>2016</c:v>
                </c:pt>
                <c:pt idx="2">
                  <c:v>2017</c:v>
                </c:pt>
                <c:pt idx="3">
                  <c:v>2018</c:v>
                </c:pt>
                <c:pt idx="4">
                  <c:v>2019</c:v>
                </c:pt>
                <c:pt idx="5">
                  <c:v>2020</c:v>
                </c:pt>
              </c:numCache>
            </c:numRef>
          </c:cat>
          <c:val>
            <c:numRef>
              <c:extLst>
                <c:ext xmlns:c15="http://schemas.microsoft.com/office/drawing/2012/chart" uri="{02D57815-91ED-43cb-92C2-25804820EDAC}">
                  <c15:fullRef>
                    <c15:sqref>'Action Progress Dashboard'!$D$45:$S$45</c15:sqref>
                  </c15:fullRef>
                </c:ext>
              </c:extLst>
              <c:f>'Action Progress Dashboard'!$D$45:$I$45</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D02-47FB-98A4-649D326D1AEA}"/>
            </c:ext>
          </c:extLst>
        </c:ser>
        <c:dLbls>
          <c:showLegendKey val="0"/>
          <c:showVal val="0"/>
          <c:showCatName val="0"/>
          <c:showSerName val="0"/>
          <c:showPercent val="0"/>
          <c:showBubbleSize val="0"/>
        </c:dLbls>
        <c:gapWidth val="150"/>
        <c:overlap val="100"/>
        <c:axId val="1656170031"/>
        <c:axId val="1656164207"/>
      </c:barChart>
      <c:barChart>
        <c:barDir val="col"/>
        <c:grouping val="stacked"/>
        <c:varyColors val="0"/>
        <c:ser>
          <c:idx val="2"/>
          <c:order val="1"/>
          <c:tx>
            <c:strRef>
              <c:f>'Action Progress Dashboard'!$C$46</c:f>
              <c:strCache>
                <c:ptCount val="1"/>
                <c:pt idx="0">
                  <c:v>Buildings Benchmarked</c:v>
                </c:pt>
              </c:strCache>
            </c:strRef>
          </c:tx>
          <c:spPr>
            <a:solidFill>
              <a:schemeClr val="accent3"/>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Dashboard'!$D$44:$I$44</c:f>
              <c:numCache>
                <c:formatCode>General</c:formatCode>
                <c:ptCount val="6"/>
                <c:pt idx="0">
                  <c:v>2011</c:v>
                </c:pt>
                <c:pt idx="1">
                  <c:v>2016</c:v>
                </c:pt>
                <c:pt idx="2">
                  <c:v>2017</c:v>
                </c:pt>
                <c:pt idx="3">
                  <c:v>2018</c:v>
                </c:pt>
                <c:pt idx="4">
                  <c:v>2019</c:v>
                </c:pt>
                <c:pt idx="5">
                  <c:v>2020</c:v>
                </c:pt>
              </c:numCache>
            </c:numRef>
          </c:cat>
          <c:val>
            <c:numRef>
              <c:extLst>
                <c:ext xmlns:c15="http://schemas.microsoft.com/office/drawing/2012/chart" uri="{02D57815-91ED-43cb-92C2-25804820EDAC}">
                  <c15:fullRef>
                    <c15:sqref>'Action Progress Dashboard'!$D$46:$S$46</c15:sqref>
                  </c15:fullRef>
                </c:ext>
              </c:extLst>
              <c:f>'Action Progress Dashboard'!$D$46:$I$46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4D02-47FB-98A4-649D326D1AEA}"/>
            </c:ext>
          </c:extLst>
        </c:ser>
        <c:dLbls>
          <c:showLegendKey val="0"/>
          <c:showVal val="0"/>
          <c:showCatName val="0"/>
          <c:showSerName val="0"/>
          <c:showPercent val="0"/>
          <c:showBubbleSize val="0"/>
        </c:dLbls>
        <c:gapWidth val="150"/>
        <c:overlap val="100"/>
        <c:axId val="1878330911"/>
        <c:axId val="1878352543"/>
      </c:barChart>
      <c:catAx>
        <c:axId val="165617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64207"/>
        <c:crosses val="autoZero"/>
        <c:auto val="1"/>
        <c:lblAlgn val="ctr"/>
        <c:lblOffset val="100"/>
        <c:noMultiLvlLbl val="0"/>
      </c:catAx>
      <c:valAx>
        <c:axId val="165616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70031"/>
        <c:crosses val="autoZero"/>
        <c:crossBetween val="between"/>
      </c:valAx>
      <c:valAx>
        <c:axId val="1878352543"/>
        <c:scaling>
          <c:orientation val="minMax"/>
        </c:scaling>
        <c:delete val="1"/>
        <c:axPos val="r"/>
        <c:numFmt formatCode="General" sourceLinked="1"/>
        <c:majorTickMark val="out"/>
        <c:minorTickMark val="none"/>
        <c:tickLblPos val="nextTo"/>
        <c:crossAx val="1878330911"/>
        <c:crosses val="max"/>
        <c:crossBetween val="between"/>
      </c:valAx>
      <c:catAx>
        <c:axId val="1878330911"/>
        <c:scaling>
          <c:orientation val="minMax"/>
        </c:scaling>
        <c:delete val="1"/>
        <c:axPos val="b"/>
        <c:numFmt formatCode="General" sourceLinked="1"/>
        <c:majorTickMark val="out"/>
        <c:minorTickMark val="none"/>
        <c:tickLblPos val="nextTo"/>
        <c:crossAx val="1878352543"/>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0"/>
              <a:t>Benchmarking: Residential Buildings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1"/>
          <c:order val="0"/>
          <c:tx>
            <c:strRef>
              <c:f>'Action Progress Dashboard'!$C$45</c:f>
              <c:strCache>
                <c:ptCount val="1"/>
                <c:pt idx="0">
                  <c:v>Total Building Count</c:v>
                </c:pt>
              </c:strCache>
            </c:strRef>
          </c:tx>
          <c:spPr>
            <a:solidFill>
              <a:srgbClr val="FFC000"/>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Dashboard'!$D$71:$S$71</c15:sqref>
                  </c15:fullRef>
                </c:ext>
              </c:extLst>
              <c:f>'Action Progress Dashboard'!$D$71:$J$71</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80F4-4973-A5B7-287151D8BF9F}"/>
            </c:ext>
          </c:extLst>
        </c:ser>
        <c:dLbls>
          <c:showLegendKey val="0"/>
          <c:showVal val="0"/>
          <c:showCatName val="0"/>
          <c:showSerName val="0"/>
          <c:showPercent val="0"/>
          <c:showBubbleSize val="0"/>
        </c:dLbls>
        <c:gapWidth val="150"/>
        <c:overlap val="100"/>
        <c:axId val="1656170031"/>
        <c:axId val="1656164207"/>
      </c:barChart>
      <c:barChart>
        <c:barDir val="col"/>
        <c:grouping val="stacked"/>
        <c:varyColors val="0"/>
        <c:ser>
          <c:idx val="2"/>
          <c:order val="1"/>
          <c:tx>
            <c:strRef>
              <c:f>'Action Progress Dashboard'!$C$46</c:f>
              <c:strCache>
                <c:ptCount val="1"/>
                <c:pt idx="0">
                  <c:v>Buildings Benchmarked</c:v>
                </c:pt>
              </c:strCache>
            </c:strRef>
          </c:tx>
          <c:spPr>
            <a:solidFill>
              <a:schemeClr val="accent3"/>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Dashboard'!$D$72:$S$72</c15:sqref>
                  </c15:fullRef>
                </c:ext>
              </c:extLst>
              <c:f>'Action Progress Dashboard'!$D$72:$J$72</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80F4-4973-A5B7-287151D8BF9F}"/>
            </c:ext>
          </c:extLst>
        </c:ser>
        <c:dLbls>
          <c:showLegendKey val="0"/>
          <c:showVal val="0"/>
          <c:showCatName val="0"/>
          <c:showSerName val="0"/>
          <c:showPercent val="0"/>
          <c:showBubbleSize val="0"/>
        </c:dLbls>
        <c:gapWidth val="150"/>
        <c:overlap val="100"/>
        <c:axId val="1656159215"/>
        <c:axId val="1656165455"/>
      </c:barChart>
      <c:catAx>
        <c:axId val="165617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64207"/>
        <c:crosses val="autoZero"/>
        <c:auto val="1"/>
        <c:lblAlgn val="ctr"/>
        <c:lblOffset val="100"/>
        <c:noMultiLvlLbl val="0"/>
      </c:catAx>
      <c:valAx>
        <c:axId val="165616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70031"/>
        <c:crosses val="autoZero"/>
        <c:crossBetween val="between"/>
      </c:valAx>
      <c:valAx>
        <c:axId val="1656165455"/>
        <c:scaling>
          <c:orientation val="minMax"/>
          <c:max val="60"/>
        </c:scaling>
        <c:delete val="1"/>
        <c:axPos val="r"/>
        <c:numFmt formatCode="General" sourceLinked="1"/>
        <c:majorTickMark val="out"/>
        <c:minorTickMark val="none"/>
        <c:tickLblPos val="nextTo"/>
        <c:crossAx val="1656159215"/>
        <c:crosses val="max"/>
        <c:crossBetween val="between"/>
      </c:valAx>
      <c:catAx>
        <c:axId val="1656159215"/>
        <c:scaling>
          <c:orientation val="minMax"/>
        </c:scaling>
        <c:delete val="1"/>
        <c:axPos val="b"/>
        <c:numFmt formatCode="General" sourceLinked="1"/>
        <c:majorTickMark val="out"/>
        <c:minorTickMark val="none"/>
        <c:tickLblPos val="nextTo"/>
        <c:crossAx val="1656165455"/>
        <c:crosses val="autoZero"/>
        <c:auto val="1"/>
        <c:lblAlgn val="ctr"/>
        <c:lblOffset val="100"/>
        <c:noMultiLvlLbl val="0"/>
      </c:catAx>
      <c:spPr>
        <a:noFill/>
        <a:ln>
          <a:noFill/>
        </a:ln>
        <a:effectLst/>
      </c:spPr>
    </c:plotArea>
    <c:legend>
      <c:legendPos val="b"/>
      <c:layout>
        <c:manualLayout>
          <c:xMode val="edge"/>
          <c:yMode val="edge"/>
          <c:x val="0.20738834645669288"/>
          <c:y val="0.88619335307192626"/>
          <c:w val="0.61981123359580048"/>
          <c:h val="9.875430309276642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Demographics: Population, Jobs, and Households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
          <c:order val="0"/>
          <c:tx>
            <c:strRef>
              <c:f>'Climate Metrics'!$C$35</c:f>
              <c:strCache>
                <c:ptCount val="1"/>
                <c:pt idx="0">
                  <c:v>Jobs</c:v>
                </c:pt>
              </c:strCache>
            </c:strRef>
          </c:tx>
          <c:spPr>
            <a:ln w="28575" cap="rnd">
              <a:solidFill>
                <a:schemeClr val="accent4"/>
              </a:solidFill>
              <a:round/>
            </a:ln>
            <a:effectLst/>
          </c:spPr>
          <c:marker>
            <c:symbol val="none"/>
          </c:marker>
          <c:cat>
            <c:strRef>
              <c:f>'Climate Metrics'!$E$33:$T$33</c:f>
              <c:strCache>
                <c:ptCount val="16"/>
                <c:pt idx="0">
                  <c:v>Baseline Year</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'Climate Metrics'!$F$35:$T$35</c:f>
              <c:numCache>
                <c:formatCode>_(* #,##0.00_);_(* \(#,##0.00\);_(* "-"??_);_(@_)</c:formatCode>
                <c:ptCount val="15"/>
              </c:numCache>
            </c:numRef>
          </c:val>
          <c:smooth val="0"/>
          <c:extLst>
            <c:ext xmlns:c16="http://schemas.microsoft.com/office/drawing/2014/chart" uri="{C3380CC4-5D6E-409C-BE32-E72D297353CC}">
              <c16:uniqueId val="{00000001-D284-4179-8E8D-B90840013015}"/>
            </c:ext>
          </c:extLst>
        </c:ser>
        <c:ser>
          <c:idx val="2"/>
          <c:order val="1"/>
          <c:tx>
            <c:strRef>
              <c:f>'Climate Metrics'!$C$36</c:f>
              <c:strCache>
                <c:ptCount val="1"/>
                <c:pt idx="0">
                  <c:v>Households</c:v>
                </c:pt>
              </c:strCache>
            </c:strRef>
          </c:tx>
          <c:spPr>
            <a:ln w="28575" cap="rnd">
              <a:solidFill>
                <a:schemeClr val="accent3"/>
              </a:solidFill>
              <a:round/>
            </a:ln>
            <a:effectLst/>
          </c:spPr>
          <c:marker>
            <c:symbol val="none"/>
          </c:marker>
          <c:cat>
            <c:strRef>
              <c:f>'Climate Metrics'!$E$33:$T$33</c:f>
              <c:strCache>
                <c:ptCount val="16"/>
                <c:pt idx="0">
                  <c:v>Baseline Year</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'Climate Metrics'!$F$36:$T$36</c:f>
              <c:numCache>
                <c:formatCode>_(* #,##0.00_);_(* \(#,##0.00\);_(* "-"??_);_(@_)</c:formatCode>
                <c:ptCount val="15"/>
              </c:numCache>
            </c:numRef>
          </c:val>
          <c:smooth val="0"/>
          <c:extLst>
            <c:ext xmlns:c16="http://schemas.microsoft.com/office/drawing/2014/chart" uri="{C3380CC4-5D6E-409C-BE32-E72D297353CC}">
              <c16:uniqueId val="{00000002-D284-4179-8E8D-B90840013015}"/>
            </c:ext>
          </c:extLst>
        </c:ser>
        <c:ser>
          <c:idx val="0"/>
          <c:order val="2"/>
          <c:tx>
            <c:strRef>
              <c:f>'Climate Metrics'!$C$34</c:f>
              <c:strCache>
                <c:ptCount val="1"/>
                <c:pt idx="0">
                  <c:v>Population</c:v>
                </c:pt>
              </c:strCache>
            </c:strRef>
          </c:tx>
          <c:spPr>
            <a:ln w="28575" cap="rnd">
              <a:solidFill>
                <a:schemeClr val="accent1"/>
              </a:solidFill>
              <a:round/>
            </a:ln>
            <a:effectLst/>
          </c:spPr>
          <c:marker>
            <c:symbol val="none"/>
          </c:marker>
          <c:cat>
            <c:strRef>
              <c:f>'Climate Metrics'!$E$33:$T$33</c:f>
              <c:strCache>
                <c:ptCount val="16"/>
                <c:pt idx="0">
                  <c:v>Baseline Year</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'Climate Metrics'!$E$34:$T$34</c:f>
              <c:numCache>
                <c:formatCode>_(* #,##0.00_);_(* \(#,##0.00\);_(* "-"??_);_(@_)</c:formatCode>
                <c:ptCount val="16"/>
              </c:numCache>
            </c:numRef>
          </c:val>
          <c:smooth val="0"/>
          <c:extLst>
            <c:ext xmlns:c16="http://schemas.microsoft.com/office/drawing/2014/chart" uri="{C3380CC4-5D6E-409C-BE32-E72D297353CC}">
              <c16:uniqueId val="{00000001-F7EE-4266-9890-957BE0E08248}"/>
            </c:ext>
          </c:extLst>
        </c:ser>
        <c:dLbls>
          <c:showLegendKey val="0"/>
          <c:showVal val="0"/>
          <c:showCatName val="0"/>
          <c:showSerName val="0"/>
          <c:showPercent val="0"/>
          <c:showBubbleSize val="0"/>
        </c:dLbls>
        <c:smooth val="0"/>
        <c:axId val="1878368351"/>
        <c:axId val="1878354623"/>
      </c:lineChart>
      <c:catAx>
        <c:axId val="18783683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78354623"/>
        <c:crosses val="autoZero"/>
        <c:auto val="1"/>
        <c:lblAlgn val="ctr"/>
        <c:lblOffset val="100"/>
        <c:noMultiLvlLbl val="0"/>
      </c:catAx>
      <c:valAx>
        <c:axId val="1878354623"/>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78368351"/>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0"/>
              <a:t>Efficiency: Improvements and Program Participation for Commercial and Industrial Buildings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0"/>
          <c:tx>
            <c:strRef>
              <c:f>'Action Progress Dashboard'!$C$48</c:f>
              <c:strCache>
                <c:ptCount val="1"/>
                <c:pt idx="0">
                  <c:v>Retrofits</c:v>
                </c:pt>
              </c:strCache>
            </c:strRef>
          </c:tx>
          <c:spPr>
            <a:solidFill>
              <a:schemeClr val="bg2">
                <a:lumMod val="75000"/>
              </a:schemeClr>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Dashboard'!$D$48:$S$48</c15:sqref>
                  </c15:fullRef>
                </c:ext>
              </c:extLst>
              <c:f>'Action Progress Dashboard'!$D$48:$J$48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AF7-4086-B064-8289287602C2}"/>
            </c:ext>
          </c:extLst>
        </c:ser>
        <c:ser>
          <c:idx val="2"/>
          <c:order val="1"/>
          <c:tx>
            <c:strRef>
              <c:f>'Action Progress Dashboard'!$C$49</c:f>
              <c:strCache>
                <c:ptCount val="1"/>
                <c:pt idx="0">
                  <c:v>PACE Projects</c:v>
                </c:pt>
              </c:strCache>
            </c:strRef>
          </c:tx>
          <c:spPr>
            <a:solidFill>
              <a:schemeClr val="accent3"/>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Dashboard'!$D$49:$S$49</c15:sqref>
                  </c15:fullRef>
                </c:ext>
              </c:extLst>
              <c:f>'Action Progress Dashboard'!$D$49:$J$49</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AF7-4086-B064-8289287602C2}"/>
            </c:ext>
          </c:extLst>
        </c:ser>
        <c:ser>
          <c:idx val="0"/>
          <c:order val="2"/>
          <c:tx>
            <c:strRef>
              <c:f>'Action Progress Dashboard'!$C$50</c:f>
              <c:strCache>
                <c:ptCount val="1"/>
                <c:pt idx="0">
                  <c:v>Participation in Utility Efficiency Program(s)</c:v>
                </c:pt>
              </c:strCache>
            </c:strRef>
          </c:tx>
          <c:spPr>
            <a:solidFill>
              <a:schemeClr val="accent1"/>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Dashboard'!$D$50:$S$50</c15:sqref>
                  </c15:fullRef>
                </c:ext>
              </c:extLst>
              <c:f>'Action Progress Dashboard'!$D$50:$J$50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3-6AF7-4086-B064-8289287602C2}"/>
            </c:ext>
          </c:extLst>
        </c:ser>
        <c:dLbls>
          <c:showLegendKey val="0"/>
          <c:showVal val="0"/>
          <c:showCatName val="0"/>
          <c:showSerName val="0"/>
          <c:showPercent val="0"/>
          <c:showBubbleSize val="0"/>
        </c:dLbls>
        <c:gapWidth val="150"/>
        <c:axId val="1656170031"/>
        <c:axId val="1656164207"/>
      </c:barChart>
      <c:lineChart>
        <c:grouping val="standard"/>
        <c:varyColors val="0"/>
        <c:ser>
          <c:idx val="3"/>
          <c:order val="3"/>
          <c:tx>
            <c:strRef>
              <c:f>'Action Progress Dashboard'!$C$51</c:f>
              <c:strCache>
                <c:ptCount val="1"/>
                <c:pt idx="0">
                  <c:v>GPP Commercial / Industrial Participation Goal</c:v>
                </c:pt>
              </c:strCache>
            </c:strRef>
          </c:tx>
          <c:spPr>
            <a:ln w="28575" cap="rnd">
              <a:solidFill>
                <a:schemeClr val="bg2"/>
              </a:solidFill>
              <a:round/>
            </a:ln>
            <a:effectLst/>
          </c:spPr>
          <c:marker>
            <c:symbol val="none"/>
          </c:marker>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Dashboard'!$D$51:$S$51</c15:sqref>
                  </c15:fullRef>
                </c:ext>
              </c:extLst>
              <c:f>'Action Progress Dashboard'!$D$51:$J$51</c:f>
              <c:numCache>
                <c:formatCode>_(* #,##0.00_);_(* \(#,##0.00\);_(*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C778-48F7-89D8-4E65C912ABAD}"/>
            </c:ext>
          </c:extLst>
        </c:ser>
        <c:dLbls>
          <c:showLegendKey val="0"/>
          <c:showVal val="0"/>
          <c:showCatName val="0"/>
          <c:showSerName val="0"/>
          <c:showPercent val="0"/>
          <c:showBubbleSize val="0"/>
        </c:dLbls>
        <c:marker val="1"/>
        <c:smooth val="0"/>
        <c:axId val="1656170031"/>
        <c:axId val="1656164207"/>
      </c:lineChart>
      <c:catAx>
        <c:axId val="165617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64207"/>
        <c:crosses val="autoZero"/>
        <c:auto val="1"/>
        <c:lblAlgn val="ctr"/>
        <c:lblOffset val="100"/>
        <c:noMultiLvlLbl val="0"/>
      </c:catAx>
      <c:valAx>
        <c:axId val="165616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70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0"/>
              <a:t>Efficiency: Improvements and Program Participation for Residential Buildings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1"/>
          <c:order val="0"/>
          <c:tx>
            <c:strRef>
              <c:f>'Action Progress Dashboard'!$C$74</c:f>
              <c:strCache>
                <c:ptCount val="1"/>
                <c:pt idx="0">
                  <c:v>Retrofits</c:v>
                </c:pt>
              </c:strCache>
            </c:strRef>
          </c:tx>
          <c:spPr>
            <a:solidFill>
              <a:schemeClr val="accent2">
                <a:lumMod val="50000"/>
              </a:schemeClr>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Dashboard'!$D$74:$S$74</c15:sqref>
                  </c15:fullRef>
                </c:ext>
              </c:extLst>
              <c:f>'Action Progress Dashboard'!$D$74:$J$74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6D5F-4A50-856C-8CA20E9C2E26}"/>
            </c:ext>
          </c:extLst>
        </c:ser>
        <c:ser>
          <c:idx val="2"/>
          <c:order val="1"/>
          <c:tx>
            <c:strRef>
              <c:f>'Action Progress Dashboard'!$C$75</c:f>
              <c:strCache>
                <c:ptCount val="1"/>
                <c:pt idx="0">
                  <c:v>Home Energy Squad Visits</c:v>
                </c:pt>
              </c:strCache>
            </c:strRef>
          </c:tx>
          <c:spPr>
            <a:solidFill>
              <a:schemeClr val="accent6">
                <a:lumMod val="60000"/>
                <a:lumOff val="40000"/>
              </a:schemeClr>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Dashboard'!$D$75:$S$75</c15:sqref>
                  </c15:fullRef>
                </c:ext>
              </c:extLst>
              <c:f>'Action Progress Dashboard'!$D$75:$J$75</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6D5F-4A50-856C-8CA20E9C2E26}"/>
            </c:ext>
          </c:extLst>
        </c:ser>
        <c:ser>
          <c:idx val="0"/>
          <c:order val="2"/>
          <c:tx>
            <c:strRef>
              <c:f>'Action Progress Dashboard'!$C$76</c:f>
              <c:strCache>
                <c:ptCount val="1"/>
                <c:pt idx="0">
                  <c:v>Participation in Utility Efficiency Program(s)</c:v>
                </c:pt>
              </c:strCache>
            </c:strRef>
          </c:tx>
          <c:spPr>
            <a:solidFill>
              <a:schemeClr val="accent1"/>
            </a:solidFill>
            <a:ln>
              <a:noFill/>
            </a:ln>
            <a:effectLst/>
          </c:spPr>
          <c:invertIfNegative val="0"/>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Dashboard'!$D$76:$S$76</c15:sqref>
                  </c15:fullRef>
                </c:ext>
              </c:extLst>
              <c:f>'Action Progress Dashboard'!$D$76:$J$76</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6D5F-4A50-856C-8CA20E9C2E26}"/>
            </c:ext>
          </c:extLst>
        </c:ser>
        <c:dLbls>
          <c:showLegendKey val="0"/>
          <c:showVal val="0"/>
          <c:showCatName val="0"/>
          <c:showSerName val="0"/>
          <c:showPercent val="0"/>
          <c:showBubbleSize val="0"/>
        </c:dLbls>
        <c:gapWidth val="150"/>
        <c:axId val="1656170031"/>
        <c:axId val="1656164207"/>
      </c:barChart>
      <c:lineChart>
        <c:grouping val="standard"/>
        <c:varyColors val="0"/>
        <c:ser>
          <c:idx val="3"/>
          <c:order val="3"/>
          <c:tx>
            <c:strRef>
              <c:f>'Action Progress Dashboard'!$C$77</c:f>
              <c:strCache>
                <c:ptCount val="1"/>
                <c:pt idx="0">
                  <c:v>GPP Residential Participation Goal</c:v>
                </c:pt>
              </c:strCache>
            </c:strRef>
          </c:tx>
          <c:spPr>
            <a:ln w="28575" cap="rnd">
              <a:solidFill>
                <a:schemeClr val="accent2"/>
              </a:solidFill>
              <a:round/>
            </a:ln>
            <a:effectLst/>
          </c:spPr>
          <c:marker>
            <c:symbol val="none"/>
          </c:marker>
          <c:cat>
            <c:numRef>
              <c:extLst>
                <c:ext xmlns:c15="http://schemas.microsoft.com/office/drawing/2012/chart" uri="{02D57815-91ED-43cb-92C2-25804820EDAC}">
                  <c15:fullRef>
                    <c15:sqref>'Action Progress Dashboard'!$D$44:$S$44</c15:sqref>
                  </c15:fullRef>
                </c:ext>
              </c:extLst>
              <c:f>'Action Progress Dashboard'!$D$44:$J$44</c:f>
              <c:numCache>
                <c:formatCode>General</c:formatCode>
                <c:ptCount val="7"/>
                <c:pt idx="0">
                  <c:v>2011</c:v>
                </c:pt>
                <c:pt idx="1">
                  <c:v>2016</c:v>
                </c:pt>
                <c:pt idx="2">
                  <c:v>2017</c:v>
                </c:pt>
                <c:pt idx="3">
                  <c:v>2018</c:v>
                </c:pt>
                <c:pt idx="4">
                  <c:v>2019</c:v>
                </c:pt>
                <c:pt idx="5">
                  <c:v>2020</c:v>
                </c:pt>
                <c:pt idx="6">
                  <c:v>2021</c:v>
                </c:pt>
              </c:numCache>
            </c:numRef>
          </c:cat>
          <c:val>
            <c:numRef>
              <c:extLst>
                <c:ext xmlns:c15="http://schemas.microsoft.com/office/drawing/2012/chart" uri="{02D57815-91ED-43cb-92C2-25804820EDAC}">
                  <c15:fullRef>
                    <c15:sqref>'Action Progress Dashboard'!$D$77:$S$77</c15:sqref>
                  </c15:fullRef>
                </c:ext>
              </c:extLst>
              <c:f>'Action Progress Dashboard'!$D$77:$J$77</c:f>
              <c:numCache>
                <c:formatCode>_(* #,##0.00_);_(* \(#,##0.00\);_(* "-"??_);_(@_)</c:formatCode>
                <c:ptCount val="7"/>
                <c:pt idx="0">
                  <c:v>0</c:v>
                </c:pt>
                <c:pt idx="1">
                  <c:v>0</c:v>
                </c:pt>
                <c:pt idx="2">
                  <c:v>0</c:v>
                </c:pt>
                <c:pt idx="3">
                  <c:v>0</c:v>
                </c:pt>
                <c:pt idx="4">
                  <c:v>0</c:v>
                </c:pt>
                <c:pt idx="5">
                  <c:v>0</c:v>
                </c:pt>
                <c:pt idx="6">
                  <c:v>0</c:v>
                </c:pt>
              </c:numCache>
            </c:numRef>
          </c:val>
          <c:smooth val="0"/>
          <c:extLst>
            <c:ext xmlns:c16="http://schemas.microsoft.com/office/drawing/2014/chart" uri="{C3380CC4-5D6E-409C-BE32-E72D297353CC}">
              <c16:uniqueId val="{00000001-B93F-4E2F-AA41-1B21335B01EF}"/>
            </c:ext>
          </c:extLst>
        </c:ser>
        <c:dLbls>
          <c:showLegendKey val="0"/>
          <c:showVal val="0"/>
          <c:showCatName val="0"/>
          <c:showSerName val="0"/>
          <c:showPercent val="0"/>
          <c:showBubbleSize val="0"/>
        </c:dLbls>
        <c:marker val="1"/>
        <c:smooth val="0"/>
        <c:axId val="1656170031"/>
        <c:axId val="1656164207"/>
      </c:lineChart>
      <c:catAx>
        <c:axId val="165617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64207"/>
        <c:crosses val="autoZero"/>
        <c:auto val="1"/>
        <c:lblAlgn val="ctr"/>
        <c:lblOffset val="100"/>
        <c:noMultiLvlLbl val="0"/>
      </c:catAx>
      <c:valAx>
        <c:axId val="16561642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700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Emissions Inventory and Reduction Goal (tons 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2"/>
          <c:order val="1"/>
          <c:tx>
            <c:strRef>
              <c:f>'Action Progress Dashboard'!$C$8</c:f>
              <c:strCache>
                <c:ptCount val="1"/>
                <c:pt idx="0">
                  <c:v>Residential Electricity</c:v>
                </c:pt>
              </c:strCache>
            </c:strRef>
          </c:tx>
          <c:spPr>
            <a:solidFill>
              <a:srgbClr val="FFC000"/>
            </a:solidFill>
            <a:ln>
              <a:noFill/>
            </a:ln>
            <a:effectLst/>
          </c:spPr>
          <c:invertIfNegative val="0"/>
          <c:cat>
            <c:strRef>
              <c:f>'Action Progress Dashboard'!$D$6:$S$6</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Dashboard'!$D$8:$S$8</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2-7301-4754-96E3-47552C8FF086}"/>
            </c:ext>
          </c:extLst>
        </c:ser>
        <c:ser>
          <c:idx val="3"/>
          <c:order val="2"/>
          <c:tx>
            <c:strRef>
              <c:f>'Action Progress Dashboard'!$C$9</c:f>
              <c:strCache>
                <c:ptCount val="1"/>
                <c:pt idx="0">
                  <c:v>Residential Natural Gas</c:v>
                </c:pt>
              </c:strCache>
            </c:strRef>
          </c:tx>
          <c:spPr>
            <a:solidFill>
              <a:srgbClr val="EBDFA3"/>
            </a:solidFill>
            <a:ln>
              <a:noFill/>
            </a:ln>
            <a:effectLst/>
          </c:spPr>
          <c:invertIfNegative val="0"/>
          <c:cat>
            <c:strRef>
              <c:f>'Action Progress Dashboard'!$D$6:$S$6</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Dashboard'!$D$9:$S$9</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3-7301-4754-96E3-47552C8FF086}"/>
            </c:ext>
          </c:extLst>
        </c:ser>
        <c:ser>
          <c:idx val="4"/>
          <c:order val="3"/>
          <c:tx>
            <c:strRef>
              <c:f>'Action Progress Dashboard'!$C$10</c:f>
              <c:strCache>
                <c:ptCount val="1"/>
                <c:pt idx="0">
                  <c:v>Commercial / Industrial Electricity</c:v>
                </c:pt>
              </c:strCache>
            </c:strRef>
          </c:tx>
          <c:spPr>
            <a:solidFill>
              <a:schemeClr val="bg2"/>
            </a:solidFill>
            <a:ln>
              <a:noFill/>
            </a:ln>
            <a:effectLst/>
          </c:spPr>
          <c:invertIfNegative val="0"/>
          <c:cat>
            <c:strRef>
              <c:f>'Action Progress Dashboard'!$D$6:$S$6</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Dashboard'!$D$10:$S$10</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4-7301-4754-96E3-47552C8FF086}"/>
            </c:ext>
          </c:extLst>
        </c:ser>
        <c:ser>
          <c:idx val="5"/>
          <c:order val="4"/>
          <c:tx>
            <c:strRef>
              <c:f>'Action Progress Dashboard'!$C$11</c:f>
              <c:strCache>
                <c:ptCount val="1"/>
                <c:pt idx="0">
                  <c:v>Commercial / Industrial Natural Gas</c:v>
                </c:pt>
              </c:strCache>
            </c:strRef>
          </c:tx>
          <c:spPr>
            <a:solidFill>
              <a:schemeClr val="bg2">
                <a:lumMod val="40000"/>
                <a:lumOff val="60000"/>
              </a:schemeClr>
            </a:solidFill>
            <a:ln>
              <a:noFill/>
            </a:ln>
            <a:effectLst/>
          </c:spPr>
          <c:invertIfNegative val="0"/>
          <c:cat>
            <c:strRef>
              <c:f>'Action Progress Dashboard'!$D$6:$S$6</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Dashboard'!$D$11:$S$11</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5-7301-4754-96E3-47552C8FF086}"/>
            </c:ext>
          </c:extLst>
        </c:ser>
        <c:ser>
          <c:idx val="6"/>
          <c:order val="5"/>
          <c:tx>
            <c:strRef>
              <c:f>'Action Progress Dashboard'!$C$12</c:f>
              <c:strCache>
                <c:ptCount val="1"/>
                <c:pt idx="0">
                  <c:v>Transportation</c:v>
                </c:pt>
              </c:strCache>
            </c:strRef>
          </c:tx>
          <c:spPr>
            <a:solidFill>
              <a:schemeClr val="tx2"/>
            </a:solidFill>
            <a:ln>
              <a:noFill/>
            </a:ln>
            <a:effectLst/>
          </c:spPr>
          <c:invertIfNegative val="0"/>
          <c:cat>
            <c:strRef>
              <c:f>'Action Progress Dashboard'!$D$6:$S$6</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Dashboard'!$D$12:$S$12</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6-7301-4754-96E3-47552C8FF086}"/>
            </c:ext>
          </c:extLst>
        </c:ser>
        <c:ser>
          <c:idx val="7"/>
          <c:order val="6"/>
          <c:tx>
            <c:strRef>
              <c:f>'Action Progress Dashboard'!$C$13</c:f>
              <c:strCache>
                <c:ptCount val="1"/>
                <c:pt idx="0">
                  <c:v>Waste</c:v>
                </c:pt>
              </c:strCache>
            </c:strRef>
          </c:tx>
          <c:spPr>
            <a:solidFill>
              <a:schemeClr val="accent4"/>
            </a:solidFill>
            <a:ln>
              <a:noFill/>
            </a:ln>
            <a:effectLst/>
          </c:spPr>
          <c:invertIfNegative val="0"/>
          <c:cat>
            <c:strRef>
              <c:f>'Action Progress Dashboard'!$D$6:$S$6</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Dashboard'!$D$13:$S$13</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7-7301-4754-96E3-47552C8FF086}"/>
            </c:ext>
          </c:extLst>
        </c:ser>
        <c:dLbls>
          <c:showLegendKey val="0"/>
          <c:showVal val="0"/>
          <c:showCatName val="0"/>
          <c:showSerName val="0"/>
          <c:showPercent val="0"/>
          <c:showBubbleSize val="0"/>
        </c:dLbls>
        <c:gapWidth val="150"/>
        <c:overlap val="100"/>
        <c:axId val="160800864"/>
        <c:axId val="160811264"/>
      </c:barChart>
      <c:lineChart>
        <c:grouping val="standard"/>
        <c:varyColors val="0"/>
        <c:ser>
          <c:idx val="1"/>
          <c:order val="0"/>
          <c:tx>
            <c:strRef>
              <c:f>'Action Progress Dashboard'!$C$7</c:f>
              <c:strCache>
                <c:ptCount val="1"/>
                <c:pt idx="0">
                  <c:v>50% Emissions Reduction Goal by 2025</c:v>
                </c:pt>
              </c:strCache>
            </c:strRef>
          </c:tx>
          <c:spPr>
            <a:ln w="28575" cap="rnd">
              <a:solidFill>
                <a:sysClr val="windowText" lastClr="000000"/>
              </a:solidFill>
              <a:prstDash val="dash"/>
              <a:round/>
            </a:ln>
            <a:effectLst/>
          </c:spPr>
          <c:marker>
            <c:symbol val="none"/>
          </c:marker>
          <c:cat>
            <c:strRef>
              <c:f>'Action Progress Dashboard'!$D$6:$S$6</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Dashboard'!$D$7:$S$7</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7301-4754-96E3-47552C8FF086}"/>
            </c:ext>
          </c:extLst>
        </c:ser>
        <c:dLbls>
          <c:showLegendKey val="0"/>
          <c:showVal val="0"/>
          <c:showCatName val="0"/>
          <c:showSerName val="0"/>
          <c:showPercent val="0"/>
          <c:showBubbleSize val="0"/>
        </c:dLbls>
        <c:marker val="1"/>
        <c:smooth val="0"/>
        <c:axId val="160800864"/>
        <c:axId val="160811264"/>
      </c:lineChart>
      <c:catAx>
        <c:axId val="16080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11264"/>
        <c:crosses val="autoZero"/>
        <c:auto val="1"/>
        <c:lblAlgn val="ctr"/>
        <c:lblOffset val="100"/>
        <c:noMultiLvlLbl val="0"/>
      </c:catAx>
      <c:valAx>
        <c:axId val="16081126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0800864"/>
        <c:crosses val="autoZero"/>
        <c:crossBetween val="between"/>
      </c:valAx>
      <c:spPr>
        <a:noFill/>
        <a:ln>
          <a:noFill/>
        </a:ln>
        <a:effectLst/>
      </c:spPr>
    </c:plotArea>
    <c:legend>
      <c:legendPos val="b"/>
      <c:layout>
        <c:manualLayout>
          <c:xMode val="edge"/>
          <c:yMode val="edge"/>
          <c:x val="0.15433198461735931"/>
          <c:y val="0.84250489487131197"/>
          <c:w val="0.77159639897847121"/>
          <c:h val="0.1394436014881830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Vehicle Miles Traveled: Total and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2"/>
          <c:order val="2"/>
          <c:tx>
            <c:strRef>
              <c:f>'Action Progress Dashboard'!$C$105</c:f>
              <c:strCache>
                <c:ptCount val="1"/>
                <c:pt idx="0">
                  <c:v>Per Capita VMT</c:v>
                </c:pt>
              </c:strCache>
            </c:strRef>
          </c:tx>
          <c:spPr>
            <a:solidFill>
              <a:schemeClr val="accent3"/>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Dashboard'!$D$105:$S$105</c15:sqref>
                  </c15:fullRef>
                </c:ext>
              </c:extLst>
              <c:f>'Action Progress Dashboard'!$D$105:$K$105</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4D33-46F7-A321-41E3DC6A6773}"/>
            </c:ext>
          </c:extLst>
        </c:ser>
        <c:dLbls>
          <c:showLegendKey val="0"/>
          <c:showVal val="0"/>
          <c:showCatName val="0"/>
          <c:showSerName val="0"/>
          <c:showPercent val="0"/>
          <c:showBubbleSize val="0"/>
        </c:dLbls>
        <c:gapWidth val="150"/>
        <c:axId val="459511312"/>
        <c:axId val="459519216"/>
      </c:barChart>
      <c:lineChart>
        <c:grouping val="standard"/>
        <c:varyColors val="0"/>
        <c:ser>
          <c:idx val="0"/>
          <c:order val="0"/>
          <c:tx>
            <c:strRef>
              <c:f>'Action Progress Dashboard'!$C$103</c:f>
              <c:strCache>
                <c:ptCount val="1"/>
                <c:pt idx="0">
                  <c:v>VMT</c:v>
                </c:pt>
              </c:strCache>
            </c:strRef>
          </c:tx>
          <c:spPr>
            <a:ln w="28575" cap="rnd">
              <a:solidFill>
                <a:schemeClr val="accent6">
                  <a:lumMod val="50000"/>
                </a:schemeClr>
              </a:solidFill>
              <a:round/>
            </a:ln>
            <a:effectLst/>
          </c:spPr>
          <c:marker>
            <c:symbol val="circle"/>
            <c:size val="5"/>
            <c:spPr>
              <a:solidFill>
                <a:schemeClr val="bg1">
                  <a:lumMod val="85000"/>
                </a:schemeClr>
              </a:solidFill>
              <a:ln w="9525">
                <a:solidFill>
                  <a:schemeClr val="accent6">
                    <a:lumMod val="50000"/>
                  </a:schemeClr>
                </a:solidFill>
              </a:ln>
              <a:effectLst/>
            </c:spPr>
          </c:marker>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Dashboard'!$D$103:$S$103</c15:sqref>
                  </c15:fullRef>
                </c:ext>
              </c:extLst>
              <c:f>'Action Progress Dashboard'!$D$103:$K$103</c:f>
              <c:numCache>
                <c:formatCode>_(* #,##0.00_);_(* \(#,##0.00\);_(* "-"??_);_(@_)</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0-4D33-46F7-A321-41E3DC6A6773}"/>
            </c:ext>
          </c:extLst>
        </c:ser>
        <c:ser>
          <c:idx val="1"/>
          <c:order val="1"/>
          <c:tx>
            <c:strRef>
              <c:f>'Action Progress Dashboard'!$C$104</c:f>
              <c:strCache>
                <c:ptCount val="1"/>
                <c:pt idx="0">
                  <c:v>VMT Reduction Goal</c:v>
                </c:pt>
              </c:strCache>
            </c:strRef>
          </c:tx>
          <c:spPr>
            <a:ln w="28575" cap="rnd">
              <a:solidFill>
                <a:schemeClr val="tx2"/>
              </a:solidFill>
              <a:round/>
            </a:ln>
            <a:effectLst/>
          </c:spPr>
          <c:marker>
            <c:symbol val="circle"/>
            <c:size val="5"/>
            <c:spPr>
              <a:solidFill>
                <a:schemeClr val="bg1">
                  <a:lumMod val="85000"/>
                </a:schemeClr>
              </a:solidFill>
              <a:ln w="9525">
                <a:solidFill>
                  <a:schemeClr val="tx2"/>
                </a:solidFill>
              </a:ln>
              <a:effectLst/>
            </c:spPr>
          </c:marker>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Dashboard'!$D$104:$S$104</c15:sqref>
                  </c15:fullRef>
                </c:ext>
              </c:extLst>
              <c:f>'Action Progress Dashboard'!$D$104:$K$104</c:f>
              <c:numCache>
                <c:formatCode>_(* #,##0.00_);_(* \(#,##0.00\);_(* "-"??_);_(@_)</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4D33-46F7-A321-41E3DC6A6773}"/>
            </c:ext>
          </c:extLst>
        </c:ser>
        <c:dLbls>
          <c:showLegendKey val="0"/>
          <c:showVal val="0"/>
          <c:showCatName val="0"/>
          <c:showSerName val="0"/>
          <c:showPercent val="0"/>
          <c:showBubbleSize val="0"/>
        </c:dLbls>
        <c:marker val="1"/>
        <c:smooth val="0"/>
        <c:axId val="274554128"/>
        <c:axId val="274533328"/>
      </c:lineChart>
      <c:catAx>
        <c:axId val="27455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4533328"/>
        <c:crosses val="autoZero"/>
        <c:auto val="1"/>
        <c:lblAlgn val="ctr"/>
        <c:lblOffset val="100"/>
        <c:noMultiLvlLbl val="0"/>
      </c:catAx>
      <c:valAx>
        <c:axId val="27453332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4554128"/>
        <c:crosses val="autoZero"/>
        <c:crossBetween val="between"/>
      </c:valAx>
      <c:valAx>
        <c:axId val="459519216"/>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459511312"/>
        <c:crosses val="max"/>
        <c:crossBetween val="between"/>
      </c:valAx>
      <c:catAx>
        <c:axId val="459511312"/>
        <c:scaling>
          <c:orientation val="minMax"/>
        </c:scaling>
        <c:delete val="1"/>
        <c:axPos val="b"/>
        <c:numFmt formatCode="General" sourceLinked="1"/>
        <c:majorTickMark val="out"/>
        <c:minorTickMark val="none"/>
        <c:tickLblPos val="nextTo"/>
        <c:crossAx val="45951921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Transportation Emissions: Total and Per Capita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ndard"/>
        <c:varyColors val="0"/>
        <c:ser>
          <c:idx val="1"/>
          <c:order val="1"/>
          <c:tx>
            <c:strRef>
              <c:f>'Action Progress Dashboard'!$C$109</c:f>
              <c:strCache>
                <c:ptCount val="1"/>
                <c:pt idx="0">
                  <c:v>Total Vehicle Emissions</c:v>
                </c:pt>
              </c:strCache>
            </c:strRef>
          </c:tx>
          <c:spPr>
            <a:solidFill>
              <a:schemeClr val="tx2">
                <a:lumMod val="75000"/>
              </a:schemeClr>
            </a:solidFill>
            <a:ln>
              <a:noFill/>
            </a:ln>
            <a:effectLst/>
          </c:spPr>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Dashboard'!$D$109:$S$109</c15:sqref>
                  </c15:fullRef>
                </c:ext>
              </c:extLst>
              <c:f>'Action Progress Dashboard'!$D$109:$K$109</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B17-4159-B8F6-7F8E99BFFAE6}"/>
            </c:ext>
          </c:extLst>
        </c:ser>
        <c:dLbls>
          <c:showLegendKey val="0"/>
          <c:showVal val="0"/>
          <c:showCatName val="0"/>
          <c:showSerName val="0"/>
          <c:showPercent val="0"/>
          <c:showBubbleSize val="0"/>
        </c:dLbls>
        <c:axId val="884093455"/>
        <c:axId val="884098447"/>
      </c:areaChart>
      <c:barChart>
        <c:barDir val="col"/>
        <c:grouping val="clustered"/>
        <c:varyColors val="0"/>
        <c:ser>
          <c:idx val="0"/>
          <c:order val="0"/>
          <c:tx>
            <c:strRef>
              <c:f>'Action Progress Dashboard'!$C$108</c:f>
              <c:strCache>
                <c:ptCount val="1"/>
                <c:pt idx="0">
                  <c:v>Per Capita Vehicle Emissions</c:v>
                </c:pt>
              </c:strCache>
            </c:strRef>
          </c:tx>
          <c:spPr>
            <a:solidFill>
              <a:schemeClr val="tx2">
                <a:lumMod val="40000"/>
                <a:lumOff val="60000"/>
              </a:schemeClr>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Dashboard'!$D$108:$S$108</c15:sqref>
                  </c15:fullRef>
                </c:ext>
              </c:extLst>
              <c:f>'Action Progress Dashboard'!$D$108:$K$108</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B17-4159-B8F6-7F8E99BFFAE6}"/>
            </c:ext>
          </c:extLst>
        </c:ser>
        <c:dLbls>
          <c:showLegendKey val="0"/>
          <c:showVal val="0"/>
          <c:showCatName val="0"/>
          <c:showSerName val="0"/>
          <c:showPercent val="0"/>
          <c:showBubbleSize val="0"/>
        </c:dLbls>
        <c:gapWidth val="150"/>
        <c:axId val="274554128"/>
        <c:axId val="274533328"/>
      </c:barChart>
      <c:catAx>
        <c:axId val="27455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4533328"/>
        <c:crosses val="autoZero"/>
        <c:auto val="1"/>
        <c:lblAlgn val="ctr"/>
        <c:lblOffset val="100"/>
        <c:noMultiLvlLbl val="0"/>
      </c:catAx>
      <c:valAx>
        <c:axId val="27453332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4554128"/>
        <c:crosses val="autoZero"/>
        <c:crossBetween val="between"/>
      </c:valAx>
      <c:valAx>
        <c:axId val="884098447"/>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84093455"/>
        <c:crosses val="max"/>
        <c:crossBetween val="between"/>
      </c:valAx>
      <c:catAx>
        <c:axId val="884093455"/>
        <c:scaling>
          <c:orientation val="minMax"/>
        </c:scaling>
        <c:delete val="1"/>
        <c:axPos val="b"/>
        <c:numFmt formatCode="General" sourceLinked="1"/>
        <c:majorTickMark val="out"/>
        <c:minorTickMark val="none"/>
        <c:tickLblPos val="nextTo"/>
        <c:crossAx val="884098447"/>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Electric Vehicles and Charging Stations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'Action Progress Dashboard'!$C$116</c:f>
              <c:strCache>
                <c:ptCount val="1"/>
                <c:pt idx="0">
                  <c:v>Electric Vehicles</c:v>
                </c:pt>
              </c:strCache>
            </c:strRef>
          </c:tx>
          <c:spPr>
            <a:solidFill>
              <a:schemeClr val="accent1"/>
            </a:solidFill>
            <a:ln>
              <a:noFill/>
            </a:ln>
            <a:effectLst/>
          </c:spPr>
          <c:invertIfNegative val="0"/>
          <c:cat>
            <c:strRef>
              <c:f>'Action Progress Dashboard'!$D$115:$AI$115</c:f>
              <c:strCache>
                <c:ptCount val="31"/>
                <c:pt idx="0">
                  <c:v>Baseline</c:v>
                </c:pt>
                <c:pt idx="2">
                  <c:v>2016</c:v>
                </c:pt>
                <c:pt idx="4">
                  <c:v>2017</c:v>
                </c:pt>
                <c:pt idx="6">
                  <c:v>2018</c:v>
                </c:pt>
                <c:pt idx="8">
                  <c:v>2019</c:v>
                </c:pt>
                <c:pt idx="10">
                  <c:v>2020</c:v>
                </c:pt>
                <c:pt idx="12">
                  <c:v>2021</c:v>
                </c:pt>
                <c:pt idx="14">
                  <c:v>2022</c:v>
                </c:pt>
                <c:pt idx="16">
                  <c:v>2023</c:v>
                </c:pt>
                <c:pt idx="18">
                  <c:v>2024</c:v>
                </c:pt>
                <c:pt idx="20">
                  <c:v>2025</c:v>
                </c:pt>
                <c:pt idx="22">
                  <c:v>2026</c:v>
                </c:pt>
                <c:pt idx="24">
                  <c:v>2027</c:v>
                </c:pt>
                <c:pt idx="26">
                  <c:v>2028</c:v>
                </c:pt>
                <c:pt idx="28">
                  <c:v>2029</c:v>
                </c:pt>
                <c:pt idx="30">
                  <c:v>2030</c:v>
                </c:pt>
              </c:strCache>
            </c:strRef>
          </c:cat>
          <c:val>
            <c:numRef>
              <c:f>'Action Progress Dashboard'!$D$116:$AI$116</c:f>
              <c:numCache>
                <c:formatCode>_(* #,##0.00_);_(* \(#,##0.00\);_(* "-"??_);_(@_)</c:formatCode>
                <c:ptCount val="32"/>
                <c:pt idx="0">
                  <c:v>0</c:v>
                </c:pt>
                <c:pt idx="2">
                  <c:v>0</c:v>
                </c:pt>
                <c:pt idx="4">
                  <c:v>0</c:v>
                </c:pt>
                <c:pt idx="6">
                  <c:v>0</c:v>
                </c:pt>
                <c:pt idx="8">
                  <c:v>0</c:v>
                </c:pt>
                <c:pt idx="10">
                  <c:v>0</c:v>
                </c:pt>
                <c:pt idx="12">
                  <c:v>0</c:v>
                </c:pt>
                <c:pt idx="14">
                  <c:v>0</c:v>
                </c:pt>
                <c:pt idx="16">
                  <c:v>0</c:v>
                </c:pt>
                <c:pt idx="18">
                  <c:v>0</c:v>
                </c:pt>
                <c:pt idx="20">
                  <c:v>0</c:v>
                </c:pt>
                <c:pt idx="22">
                  <c:v>0</c:v>
                </c:pt>
                <c:pt idx="24">
                  <c:v>0</c:v>
                </c:pt>
                <c:pt idx="26">
                  <c:v>0</c:v>
                </c:pt>
                <c:pt idx="28">
                  <c:v>0</c:v>
                </c:pt>
                <c:pt idx="30">
                  <c:v>0</c:v>
                </c:pt>
              </c:numCache>
            </c:numRef>
          </c:val>
          <c:extLst>
            <c:ext xmlns:c16="http://schemas.microsoft.com/office/drawing/2014/chart" uri="{C3380CC4-5D6E-409C-BE32-E72D297353CC}">
              <c16:uniqueId val="{00000000-F713-4EFA-BA55-B40167997414}"/>
            </c:ext>
          </c:extLst>
        </c:ser>
        <c:ser>
          <c:idx val="1"/>
          <c:order val="1"/>
          <c:tx>
            <c:strRef>
              <c:f>'Action Progress Dashboard'!$C$117</c:f>
              <c:strCache>
                <c:ptCount val="1"/>
                <c:pt idx="0">
                  <c:v>EV Charging Stations - Level 1</c:v>
                </c:pt>
              </c:strCache>
            </c:strRef>
          </c:tx>
          <c:spPr>
            <a:solidFill>
              <a:schemeClr val="accent6">
                <a:lumMod val="40000"/>
                <a:lumOff val="60000"/>
              </a:schemeClr>
            </a:solidFill>
            <a:ln>
              <a:noFill/>
            </a:ln>
            <a:effectLst/>
          </c:spPr>
          <c:invertIfNegative val="0"/>
          <c:cat>
            <c:strRef>
              <c:f>'Action Progress Dashboard'!$D$115:$AI$115</c:f>
              <c:strCache>
                <c:ptCount val="31"/>
                <c:pt idx="0">
                  <c:v>Baseline</c:v>
                </c:pt>
                <c:pt idx="2">
                  <c:v>2016</c:v>
                </c:pt>
                <c:pt idx="4">
                  <c:v>2017</c:v>
                </c:pt>
                <c:pt idx="6">
                  <c:v>2018</c:v>
                </c:pt>
                <c:pt idx="8">
                  <c:v>2019</c:v>
                </c:pt>
                <c:pt idx="10">
                  <c:v>2020</c:v>
                </c:pt>
                <c:pt idx="12">
                  <c:v>2021</c:v>
                </c:pt>
                <c:pt idx="14">
                  <c:v>2022</c:v>
                </c:pt>
                <c:pt idx="16">
                  <c:v>2023</c:v>
                </c:pt>
                <c:pt idx="18">
                  <c:v>2024</c:v>
                </c:pt>
                <c:pt idx="20">
                  <c:v>2025</c:v>
                </c:pt>
                <c:pt idx="22">
                  <c:v>2026</c:v>
                </c:pt>
                <c:pt idx="24">
                  <c:v>2027</c:v>
                </c:pt>
                <c:pt idx="26">
                  <c:v>2028</c:v>
                </c:pt>
                <c:pt idx="28">
                  <c:v>2029</c:v>
                </c:pt>
                <c:pt idx="30">
                  <c:v>2030</c:v>
                </c:pt>
              </c:strCache>
            </c:strRef>
          </c:cat>
          <c:val>
            <c:numRef>
              <c:f>'Action Progress Dashboard'!$D$117:$AI$117</c:f>
              <c:numCache>
                <c:formatCode>_(* #,##0.00_);_(* \(#,##0.00\);_(* "-"??_);_(@_)</c:formatCode>
                <c:ptCount val="32"/>
                <c:pt idx="1">
                  <c:v>0</c:v>
                </c:pt>
                <c:pt idx="3">
                  <c:v>0</c:v>
                </c:pt>
                <c:pt idx="5">
                  <c:v>0</c:v>
                </c:pt>
                <c:pt idx="7">
                  <c:v>0</c:v>
                </c:pt>
                <c:pt idx="9">
                  <c:v>0</c:v>
                </c:pt>
                <c:pt idx="11">
                  <c:v>0</c:v>
                </c:pt>
                <c:pt idx="13">
                  <c:v>0</c:v>
                </c:pt>
                <c:pt idx="15">
                  <c:v>0</c:v>
                </c:pt>
                <c:pt idx="17">
                  <c:v>0</c:v>
                </c:pt>
                <c:pt idx="19">
                  <c:v>0</c:v>
                </c:pt>
                <c:pt idx="21">
                  <c:v>0</c:v>
                </c:pt>
                <c:pt idx="23">
                  <c:v>0</c:v>
                </c:pt>
                <c:pt idx="25">
                  <c:v>0</c:v>
                </c:pt>
                <c:pt idx="27">
                  <c:v>0</c:v>
                </c:pt>
                <c:pt idx="29">
                  <c:v>0</c:v>
                </c:pt>
                <c:pt idx="31">
                  <c:v>0</c:v>
                </c:pt>
              </c:numCache>
            </c:numRef>
          </c:val>
          <c:extLst>
            <c:ext xmlns:c16="http://schemas.microsoft.com/office/drawing/2014/chart" uri="{C3380CC4-5D6E-409C-BE32-E72D297353CC}">
              <c16:uniqueId val="{00000001-F713-4EFA-BA55-B40167997414}"/>
            </c:ext>
          </c:extLst>
        </c:ser>
        <c:ser>
          <c:idx val="2"/>
          <c:order val="2"/>
          <c:tx>
            <c:strRef>
              <c:f>'Action Progress Dashboard'!$C$118</c:f>
              <c:strCache>
                <c:ptCount val="1"/>
                <c:pt idx="0">
                  <c:v>EV Charging Stations - Level 2</c:v>
                </c:pt>
              </c:strCache>
            </c:strRef>
          </c:tx>
          <c:spPr>
            <a:solidFill>
              <a:schemeClr val="accent6">
                <a:lumMod val="75000"/>
              </a:schemeClr>
            </a:solidFill>
            <a:ln>
              <a:noFill/>
            </a:ln>
            <a:effectLst/>
          </c:spPr>
          <c:invertIfNegative val="0"/>
          <c:cat>
            <c:strRef>
              <c:f>'Action Progress Dashboard'!$D$115:$AI$115</c:f>
              <c:strCache>
                <c:ptCount val="31"/>
                <c:pt idx="0">
                  <c:v>Baseline</c:v>
                </c:pt>
                <c:pt idx="2">
                  <c:v>2016</c:v>
                </c:pt>
                <c:pt idx="4">
                  <c:v>2017</c:v>
                </c:pt>
                <c:pt idx="6">
                  <c:v>2018</c:v>
                </c:pt>
                <c:pt idx="8">
                  <c:v>2019</c:v>
                </c:pt>
                <c:pt idx="10">
                  <c:v>2020</c:v>
                </c:pt>
                <c:pt idx="12">
                  <c:v>2021</c:v>
                </c:pt>
                <c:pt idx="14">
                  <c:v>2022</c:v>
                </c:pt>
                <c:pt idx="16">
                  <c:v>2023</c:v>
                </c:pt>
                <c:pt idx="18">
                  <c:v>2024</c:v>
                </c:pt>
                <c:pt idx="20">
                  <c:v>2025</c:v>
                </c:pt>
                <c:pt idx="22">
                  <c:v>2026</c:v>
                </c:pt>
                <c:pt idx="24">
                  <c:v>2027</c:v>
                </c:pt>
                <c:pt idx="26">
                  <c:v>2028</c:v>
                </c:pt>
                <c:pt idx="28">
                  <c:v>2029</c:v>
                </c:pt>
                <c:pt idx="30">
                  <c:v>2030</c:v>
                </c:pt>
              </c:strCache>
            </c:strRef>
          </c:cat>
          <c:val>
            <c:numRef>
              <c:f>'Action Progress Dashboard'!$D$118:$AI$118</c:f>
              <c:numCache>
                <c:formatCode>_(* #,##0.00_);_(* \(#,##0.00\);_(* "-"??_);_(@_)</c:formatCode>
                <c:ptCount val="32"/>
                <c:pt idx="1">
                  <c:v>0</c:v>
                </c:pt>
                <c:pt idx="3">
                  <c:v>0</c:v>
                </c:pt>
                <c:pt idx="5">
                  <c:v>0</c:v>
                </c:pt>
                <c:pt idx="7">
                  <c:v>0</c:v>
                </c:pt>
                <c:pt idx="9">
                  <c:v>0</c:v>
                </c:pt>
                <c:pt idx="11">
                  <c:v>0</c:v>
                </c:pt>
                <c:pt idx="13">
                  <c:v>0</c:v>
                </c:pt>
                <c:pt idx="15">
                  <c:v>0</c:v>
                </c:pt>
                <c:pt idx="17">
                  <c:v>0</c:v>
                </c:pt>
                <c:pt idx="19">
                  <c:v>0</c:v>
                </c:pt>
                <c:pt idx="21">
                  <c:v>0</c:v>
                </c:pt>
                <c:pt idx="23">
                  <c:v>0</c:v>
                </c:pt>
                <c:pt idx="25">
                  <c:v>0</c:v>
                </c:pt>
                <c:pt idx="27">
                  <c:v>0</c:v>
                </c:pt>
                <c:pt idx="29">
                  <c:v>0</c:v>
                </c:pt>
                <c:pt idx="31">
                  <c:v>0</c:v>
                </c:pt>
              </c:numCache>
            </c:numRef>
          </c:val>
          <c:extLst>
            <c:ext xmlns:c16="http://schemas.microsoft.com/office/drawing/2014/chart" uri="{C3380CC4-5D6E-409C-BE32-E72D297353CC}">
              <c16:uniqueId val="{00000001-1472-4B41-B66E-C267E892BD69}"/>
            </c:ext>
          </c:extLst>
        </c:ser>
        <c:ser>
          <c:idx val="3"/>
          <c:order val="3"/>
          <c:tx>
            <c:strRef>
              <c:f>'Action Progress Dashboard'!$C$119</c:f>
              <c:strCache>
                <c:ptCount val="1"/>
                <c:pt idx="0">
                  <c:v>EV Charging Stations - DCFC</c:v>
                </c:pt>
              </c:strCache>
            </c:strRef>
          </c:tx>
          <c:spPr>
            <a:solidFill>
              <a:schemeClr val="accent6">
                <a:lumMod val="50000"/>
              </a:schemeClr>
            </a:solidFill>
            <a:ln>
              <a:noFill/>
            </a:ln>
            <a:effectLst/>
          </c:spPr>
          <c:invertIfNegative val="0"/>
          <c:cat>
            <c:strRef>
              <c:f>'Action Progress Dashboard'!$D$115:$AI$115</c:f>
              <c:strCache>
                <c:ptCount val="31"/>
                <c:pt idx="0">
                  <c:v>Baseline</c:v>
                </c:pt>
                <c:pt idx="2">
                  <c:v>2016</c:v>
                </c:pt>
                <c:pt idx="4">
                  <c:v>2017</c:v>
                </c:pt>
                <c:pt idx="6">
                  <c:v>2018</c:v>
                </c:pt>
                <c:pt idx="8">
                  <c:v>2019</c:v>
                </c:pt>
                <c:pt idx="10">
                  <c:v>2020</c:v>
                </c:pt>
                <c:pt idx="12">
                  <c:v>2021</c:v>
                </c:pt>
                <c:pt idx="14">
                  <c:v>2022</c:v>
                </c:pt>
                <c:pt idx="16">
                  <c:v>2023</c:v>
                </c:pt>
                <c:pt idx="18">
                  <c:v>2024</c:v>
                </c:pt>
                <c:pt idx="20">
                  <c:v>2025</c:v>
                </c:pt>
                <c:pt idx="22">
                  <c:v>2026</c:v>
                </c:pt>
                <c:pt idx="24">
                  <c:v>2027</c:v>
                </c:pt>
                <c:pt idx="26">
                  <c:v>2028</c:v>
                </c:pt>
                <c:pt idx="28">
                  <c:v>2029</c:v>
                </c:pt>
                <c:pt idx="30">
                  <c:v>2030</c:v>
                </c:pt>
              </c:strCache>
            </c:strRef>
          </c:cat>
          <c:val>
            <c:numRef>
              <c:f>'Action Progress Dashboard'!$D$119:$AI$119</c:f>
              <c:numCache>
                <c:formatCode>_(* #,##0.00_);_(* \(#,##0.00\);_(* "-"??_);_(@_)</c:formatCode>
                <c:ptCount val="32"/>
                <c:pt idx="1">
                  <c:v>0</c:v>
                </c:pt>
                <c:pt idx="3">
                  <c:v>0</c:v>
                </c:pt>
                <c:pt idx="5">
                  <c:v>0</c:v>
                </c:pt>
                <c:pt idx="7">
                  <c:v>0</c:v>
                </c:pt>
                <c:pt idx="9">
                  <c:v>0</c:v>
                </c:pt>
                <c:pt idx="11">
                  <c:v>0</c:v>
                </c:pt>
                <c:pt idx="13">
                  <c:v>0</c:v>
                </c:pt>
                <c:pt idx="15">
                  <c:v>0</c:v>
                </c:pt>
                <c:pt idx="17">
                  <c:v>0</c:v>
                </c:pt>
                <c:pt idx="19">
                  <c:v>0</c:v>
                </c:pt>
                <c:pt idx="21">
                  <c:v>0</c:v>
                </c:pt>
                <c:pt idx="23">
                  <c:v>0</c:v>
                </c:pt>
                <c:pt idx="25">
                  <c:v>0</c:v>
                </c:pt>
                <c:pt idx="27">
                  <c:v>0</c:v>
                </c:pt>
                <c:pt idx="29">
                  <c:v>0</c:v>
                </c:pt>
                <c:pt idx="31">
                  <c:v>0</c:v>
                </c:pt>
              </c:numCache>
            </c:numRef>
          </c:val>
          <c:extLst>
            <c:ext xmlns:c16="http://schemas.microsoft.com/office/drawing/2014/chart" uri="{C3380CC4-5D6E-409C-BE32-E72D297353CC}">
              <c16:uniqueId val="{00000002-1472-4B41-B66E-C267E892BD69}"/>
            </c:ext>
          </c:extLst>
        </c:ser>
        <c:dLbls>
          <c:showLegendKey val="0"/>
          <c:showVal val="0"/>
          <c:showCatName val="0"/>
          <c:showSerName val="0"/>
          <c:showPercent val="0"/>
          <c:showBubbleSize val="0"/>
        </c:dLbls>
        <c:gapWidth val="219"/>
        <c:overlap val="100"/>
        <c:axId val="268797744"/>
        <c:axId val="268801488"/>
      </c:barChart>
      <c:catAx>
        <c:axId val="268797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8801488"/>
        <c:crosses val="autoZero"/>
        <c:auto val="1"/>
        <c:lblAlgn val="ctr"/>
        <c:lblOffset val="100"/>
        <c:noMultiLvlLbl val="0"/>
      </c:catAx>
      <c:valAx>
        <c:axId val="26880148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687977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Community</a:t>
            </a:r>
            <a:r>
              <a:rPr lang="en-US" baseline="0"/>
              <a:t> Fleet Composition</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2"/>
          <c:order val="2"/>
          <c:tx>
            <c:strRef>
              <c:f>'Action Progress Dashboard'!$C$126</c:f>
              <c:strCache>
                <c:ptCount val="1"/>
                <c:pt idx="0">
                  <c:v>Biofuel Vehicles</c:v>
                </c:pt>
              </c:strCache>
            </c:strRef>
          </c:tx>
          <c:spPr>
            <a:solidFill>
              <a:schemeClr val="accent2"/>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Dashboard'!$D$126:$S$126</c15:sqref>
                  </c15:fullRef>
                </c:ext>
              </c:extLst>
              <c:f>'Action Progress Dashboard'!$D$126:$K$126</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43C-402F-A232-7EF3A62E2425}"/>
            </c:ext>
          </c:extLst>
        </c:ser>
        <c:ser>
          <c:idx val="0"/>
          <c:order val="0"/>
          <c:tx>
            <c:strRef>
              <c:f>'Action Progress Dashboard'!$C$124</c:f>
              <c:strCache>
                <c:ptCount val="1"/>
                <c:pt idx="0">
                  <c:v>Gasoline Vehicles</c:v>
                </c:pt>
              </c:strCache>
            </c:strRef>
          </c:tx>
          <c:spPr>
            <a:solidFill>
              <a:schemeClr val="tx1">
                <a:lumMod val="65000"/>
                <a:lumOff val="35000"/>
              </a:schemeClr>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Dashboard'!$D$124:$S$124</c15:sqref>
                  </c15:fullRef>
                </c:ext>
              </c:extLst>
              <c:f>'Action Progress Dashboard'!$D$124:$K$124</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43C-402F-A232-7EF3A62E2425}"/>
            </c:ext>
          </c:extLst>
        </c:ser>
        <c:ser>
          <c:idx val="1"/>
          <c:order val="1"/>
          <c:tx>
            <c:strRef>
              <c:f>'Action Progress Dashboard'!$C$125</c:f>
              <c:strCache>
                <c:ptCount val="1"/>
                <c:pt idx="0">
                  <c:v>Hybrid Vehicles</c:v>
                </c:pt>
              </c:strCache>
            </c:strRef>
          </c:tx>
          <c:spPr>
            <a:solidFill>
              <a:schemeClr val="accent1">
                <a:lumMod val="40000"/>
                <a:lumOff val="60000"/>
              </a:schemeClr>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Dashboard'!$D$125:$S$125</c15:sqref>
                  </c15:fullRef>
                </c:ext>
              </c:extLst>
              <c:f>'Action Progress Dashboard'!$D$125:$K$125</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43C-402F-A232-7EF3A62E2425}"/>
            </c:ext>
          </c:extLst>
        </c:ser>
        <c:ser>
          <c:idx val="3"/>
          <c:order val="3"/>
          <c:tx>
            <c:strRef>
              <c:f>'Action Progress Dashboard'!$C$127</c:f>
              <c:strCache>
                <c:ptCount val="1"/>
                <c:pt idx="0">
                  <c:v>Electric Vehicles</c:v>
                </c:pt>
              </c:strCache>
            </c:strRef>
          </c:tx>
          <c:spPr>
            <a:solidFill>
              <a:schemeClr val="tx2"/>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Dashboard'!$D$127:$S$127</c15:sqref>
                  </c15:fullRef>
                </c:ext>
              </c:extLst>
              <c:f>'Action Progress Dashboard'!$D$127:$K$127</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943C-402F-A232-7EF3A62E2425}"/>
            </c:ext>
          </c:extLst>
        </c:ser>
        <c:dLbls>
          <c:showLegendKey val="0"/>
          <c:showVal val="0"/>
          <c:showCatName val="0"/>
          <c:showSerName val="0"/>
          <c:showPercent val="0"/>
          <c:showBubbleSize val="0"/>
        </c:dLbls>
        <c:gapWidth val="150"/>
        <c:overlap val="100"/>
        <c:axId val="274554128"/>
        <c:axId val="274533328"/>
      </c:barChart>
      <c:catAx>
        <c:axId val="27455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4533328"/>
        <c:crosses val="autoZero"/>
        <c:auto val="1"/>
        <c:lblAlgn val="ctr"/>
        <c:lblOffset val="100"/>
        <c:noMultiLvlLbl val="0"/>
      </c:catAx>
      <c:valAx>
        <c:axId val="274533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455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Community Commuting Characteristics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2"/>
          <c:order val="2"/>
          <c:tx>
            <c:strRef>
              <c:f>'Action Progress Dashboard'!$C$131</c:f>
              <c:strCache>
                <c:ptCount val="1"/>
                <c:pt idx="0">
                  <c:v>Transit</c:v>
                </c:pt>
              </c:strCache>
            </c:strRef>
          </c:tx>
          <c:spPr>
            <a:solidFill>
              <a:schemeClr val="accent1">
                <a:lumMod val="40000"/>
                <a:lumOff val="60000"/>
              </a:schemeClr>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Dashboard'!$D$131:$S$131</c15:sqref>
                  </c15:fullRef>
                </c:ext>
              </c:extLst>
              <c:f>'Action Progress Dashboard'!$D$131:$K$131</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57C-4BF7-8E42-A57D865DD627}"/>
            </c:ext>
          </c:extLst>
        </c:ser>
        <c:ser>
          <c:idx val="0"/>
          <c:order val="0"/>
          <c:tx>
            <c:strRef>
              <c:f>'Action Progress Dashboard'!$C$129</c:f>
              <c:strCache>
                <c:ptCount val="1"/>
                <c:pt idx="0">
                  <c:v>Single Occupancy Vehicle</c:v>
                </c:pt>
              </c:strCache>
            </c:strRef>
          </c:tx>
          <c:spPr>
            <a:solidFill>
              <a:schemeClr val="bg1">
                <a:lumMod val="50000"/>
              </a:schemeClr>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Dashboard'!$D$129:$S$129</c15:sqref>
                  </c15:fullRef>
                </c:ext>
              </c:extLst>
              <c:f>'Action Progress Dashboard'!$D$129:$K$129</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57C-4BF7-8E42-A57D865DD627}"/>
            </c:ext>
          </c:extLst>
        </c:ser>
        <c:ser>
          <c:idx val="1"/>
          <c:order val="1"/>
          <c:tx>
            <c:strRef>
              <c:f>'Action Progress Dashboard'!$C$130</c:f>
              <c:strCache>
                <c:ptCount val="1"/>
                <c:pt idx="0">
                  <c:v>Car / Van Pool / Ridesharing</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Dashboard'!$D$130:$S$130</c15:sqref>
                  </c15:fullRef>
                </c:ext>
              </c:extLst>
              <c:f>'Action Progress Dashboard'!$D$130:$K$130</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57C-4BF7-8E42-A57D865DD627}"/>
            </c:ext>
          </c:extLst>
        </c:ser>
        <c:ser>
          <c:idx val="3"/>
          <c:order val="3"/>
          <c:tx>
            <c:strRef>
              <c:f>'Action Progress Dashboard'!$C$132</c:f>
              <c:strCache>
                <c:ptCount val="1"/>
                <c:pt idx="0">
                  <c:v>Bike / Walk Commuters</c:v>
                </c:pt>
              </c:strCache>
            </c:strRef>
          </c:tx>
          <c:spPr>
            <a:solidFill>
              <a:schemeClr val="tx2">
                <a:lumMod val="75000"/>
              </a:schemeClr>
            </a:solidFill>
            <a:ln>
              <a:noFill/>
            </a:ln>
            <a:effectLst/>
          </c:spPr>
          <c:invertIfNegative val="0"/>
          <c:cat>
            <c:strRef>
              <c:extLst>
                <c:ext xmlns:c15="http://schemas.microsoft.com/office/drawing/2012/chart" uri="{02D57815-91ED-43cb-92C2-25804820EDAC}">
                  <c15:fullRef>
                    <c15:sqref>'Action Progress Dashboard'!$D$102:$S$102</c15:sqref>
                  </c15:fullRef>
                </c:ext>
              </c:extLst>
              <c:f>'Action Progress Dashboard'!$D$102:$K$102</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Dashboard'!$D$132:$S$132</c15:sqref>
                  </c15:fullRef>
                </c:ext>
              </c:extLst>
              <c:f>'Action Progress Dashboard'!$D$132:$K$132</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57C-4BF7-8E42-A57D865DD627}"/>
            </c:ext>
          </c:extLst>
        </c:ser>
        <c:dLbls>
          <c:showLegendKey val="0"/>
          <c:showVal val="0"/>
          <c:showCatName val="0"/>
          <c:showSerName val="0"/>
          <c:showPercent val="0"/>
          <c:showBubbleSize val="0"/>
        </c:dLbls>
        <c:gapWidth val="150"/>
        <c:overlap val="100"/>
        <c:axId val="274554128"/>
        <c:axId val="274533328"/>
      </c:barChart>
      <c:catAx>
        <c:axId val="2745541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4533328"/>
        <c:crosses val="autoZero"/>
        <c:auto val="1"/>
        <c:lblAlgn val="ctr"/>
        <c:lblOffset val="100"/>
        <c:noMultiLvlLbl val="0"/>
      </c:catAx>
      <c:valAx>
        <c:axId val="2745333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745541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Waste Generation by Disposal Mode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'Action Progress Dashboard'!$D$142</c:f>
              <c:strCache>
                <c:ptCount val="1"/>
                <c:pt idx="0">
                  <c:v>Landfilled</c:v>
                </c:pt>
              </c:strCache>
            </c:strRef>
          </c:tx>
          <c:spPr>
            <a:solidFill>
              <a:schemeClr val="accent4"/>
            </a:solidFill>
            <a:ln>
              <a:noFill/>
            </a:ln>
            <a:effectLst/>
          </c:spPr>
          <c:invertIfNegative val="0"/>
          <c:cat>
            <c:strRef>
              <c:extLst>
                <c:ext xmlns:c15="http://schemas.microsoft.com/office/drawing/2012/chart" uri="{02D57815-91ED-43cb-92C2-25804820EDAC}">
                  <c15:fullRef>
                    <c15:sqref>'Action Progress Dashboard'!$E$141:$T$141</c15:sqref>
                  </c15:fullRef>
                </c:ext>
              </c:extLst>
              <c:f>'Action Progress Dashboard'!$E$141:$L$141</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Dashboard'!$E$142:$T$142</c15:sqref>
                  </c15:fullRef>
                </c:ext>
              </c:extLst>
              <c:f>'Action Progress Dashboard'!$E$142:$L$142</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55F-4DFB-9434-69353615B8AB}"/>
            </c:ext>
          </c:extLst>
        </c:ser>
        <c:ser>
          <c:idx val="1"/>
          <c:order val="1"/>
          <c:tx>
            <c:strRef>
              <c:f>'Action Progress Dashboard'!$D$143</c:f>
              <c:strCache>
                <c:ptCount val="1"/>
                <c:pt idx="0">
                  <c:v>Recycled</c:v>
                </c:pt>
              </c:strCache>
            </c:strRef>
          </c:tx>
          <c:spPr>
            <a:solidFill>
              <a:schemeClr val="accent4">
                <a:lumMod val="40000"/>
                <a:lumOff val="60000"/>
              </a:schemeClr>
            </a:solidFill>
            <a:ln>
              <a:noFill/>
            </a:ln>
            <a:effectLst/>
          </c:spPr>
          <c:invertIfNegative val="0"/>
          <c:cat>
            <c:strRef>
              <c:extLst>
                <c:ext xmlns:c15="http://schemas.microsoft.com/office/drawing/2012/chart" uri="{02D57815-91ED-43cb-92C2-25804820EDAC}">
                  <c15:fullRef>
                    <c15:sqref>'Action Progress Dashboard'!$E$141:$T$141</c15:sqref>
                  </c15:fullRef>
                </c:ext>
              </c:extLst>
              <c:f>'Action Progress Dashboard'!$E$141:$L$141</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Dashboard'!$E$143:$T$143</c15:sqref>
                  </c15:fullRef>
                </c:ext>
              </c:extLst>
              <c:f>'Action Progress Dashboard'!$E$143:$L$143</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55F-4DFB-9434-69353615B8AB}"/>
            </c:ext>
          </c:extLst>
        </c:ser>
        <c:ser>
          <c:idx val="2"/>
          <c:order val="2"/>
          <c:tx>
            <c:strRef>
              <c:f>'Action Progress Dashboard'!$D$144</c:f>
              <c:strCache>
                <c:ptCount val="1"/>
                <c:pt idx="0">
                  <c:v>Composted</c:v>
                </c:pt>
              </c:strCache>
            </c:strRef>
          </c:tx>
          <c:spPr>
            <a:solidFill>
              <a:schemeClr val="tx2">
                <a:lumMod val="75000"/>
              </a:schemeClr>
            </a:solidFill>
            <a:ln>
              <a:noFill/>
            </a:ln>
            <a:effectLst/>
          </c:spPr>
          <c:invertIfNegative val="0"/>
          <c:cat>
            <c:strRef>
              <c:extLst>
                <c:ext xmlns:c15="http://schemas.microsoft.com/office/drawing/2012/chart" uri="{02D57815-91ED-43cb-92C2-25804820EDAC}">
                  <c15:fullRef>
                    <c15:sqref>'Action Progress Dashboard'!$E$141:$T$141</c15:sqref>
                  </c15:fullRef>
                </c:ext>
              </c:extLst>
              <c:f>'Action Progress Dashboard'!$E$141:$L$141</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Dashboard'!$E$144:$T$144</c15:sqref>
                  </c15:fullRef>
                </c:ext>
              </c:extLst>
              <c:f>'Action Progress Dashboard'!$E$144:$L$144</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55F-4DFB-9434-69353615B8AB}"/>
            </c:ext>
          </c:extLst>
        </c:ser>
        <c:ser>
          <c:idx val="3"/>
          <c:order val="3"/>
          <c:tx>
            <c:strRef>
              <c:f>'Action Progress Dashboard'!$D$145</c:f>
              <c:strCache>
                <c:ptCount val="1"/>
                <c:pt idx="0">
                  <c:v>Incinerated</c:v>
                </c:pt>
              </c:strCache>
            </c:strRef>
          </c:tx>
          <c:spPr>
            <a:solidFill>
              <a:schemeClr val="accent4">
                <a:lumMod val="50000"/>
              </a:schemeClr>
            </a:solidFill>
            <a:ln>
              <a:noFill/>
            </a:ln>
            <a:effectLst/>
          </c:spPr>
          <c:invertIfNegative val="0"/>
          <c:cat>
            <c:strRef>
              <c:extLst>
                <c:ext xmlns:c15="http://schemas.microsoft.com/office/drawing/2012/chart" uri="{02D57815-91ED-43cb-92C2-25804820EDAC}">
                  <c15:fullRef>
                    <c15:sqref>'Action Progress Dashboard'!$E$141:$T$141</c15:sqref>
                  </c15:fullRef>
                </c:ext>
              </c:extLst>
              <c:f>'Action Progress Dashboard'!$E$141:$L$141</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Dashboard'!$E$145:$T$145</c15:sqref>
                  </c15:fullRef>
                </c:ext>
              </c:extLst>
              <c:f>'Action Progress Dashboard'!$E$145:$L$145</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655F-4DFB-9434-69353615B8AB}"/>
            </c:ext>
          </c:extLst>
        </c:ser>
        <c:dLbls>
          <c:showLegendKey val="0"/>
          <c:showVal val="0"/>
          <c:showCatName val="0"/>
          <c:showSerName val="0"/>
          <c:showPercent val="0"/>
          <c:showBubbleSize val="0"/>
        </c:dLbls>
        <c:gapWidth val="150"/>
        <c:overlap val="100"/>
        <c:axId val="238907728"/>
        <c:axId val="238899824"/>
      </c:barChart>
      <c:catAx>
        <c:axId val="23890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899824"/>
        <c:crosses val="autoZero"/>
        <c:auto val="1"/>
        <c:lblAlgn val="ctr"/>
        <c:lblOffset val="100"/>
        <c:noMultiLvlLbl val="0"/>
      </c:catAx>
      <c:valAx>
        <c:axId val="23889982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9077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Per Capita Waste Generation and Associated Emissions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'Action Progress Dashboard'!$D$148</c:f>
              <c:strCache>
                <c:ptCount val="1"/>
                <c:pt idx="0">
                  <c:v>Waste Generation (tons / person)</c:v>
                </c:pt>
              </c:strCache>
            </c:strRef>
          </c:tx>
          <c:spPr>
            <a:solidFill>
              <a:schemeClr val="accent4">
                <a:lumMod val="60000"/>
                <a:lumOff val="40000"/>
              </a:schemeClr>
            </a:solidFill>
            <a:ln>
              <a:noFill/>
            </a:ln>
            <a:effectLst/>
          </c:spPr>
          <c:invertIfNegative val="0"/>
          <c:cat>
            <c:strRef>
              <c:extLst>
                <c:ext xmlns:c15="http://schemas.microsoft.com/office/drawing/2012/chart" uri="{02D57815-91ED-43cb-92C2-25804820EDAC}">
                  <c15:fullRef>
                    <c15:sqref>'Action Progress Dashboard'!$E$141:$T$141</c15:sqref>
                  </c15:fullRef>
                </c:ext>
              </c:extLst>
              <c:f>'Action Progress Dashboard'!$E$141:$L$141</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Dashboard'!$E$148:$T$148</c15:sqref>
                  </c15:fullRef>
                </c:ext>
              </c:extLst>
              <c:f>'Action Progress Dashboard'!$E$148:$L$148</c:f>
              <c:numCache>
                <c:formatCode>_(* #,##0.00_);_(* \(#,##0.00\);_(* "-"??_);_(@_)</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389-467D-B05C-9AA90CDAC467}"/>
            </c:ext>
          </c:extLst>
        </c:ser>
        <c:dLbls>
          <c:showLegendKey val="0"/>
          <c:showVal val="0"/>
          <c:showCatName val="0"/>
          <c:showSerName val="0"/>
          <c:showPercent val="0"/>
          <c:showBubbleSize val="0"/>
        </c:dLbls>
        <c:gapWidth val="150"/>
        <c:axId val="238907728"/>
        <c:axId val="238899824"/>
      </c:barChart>
      <c:lineChart>
        <c:grouping val="standard"/>
        <c:varyColors val="0"/>
        <c:ser>
          <c:idx val="1"/>
          <c:order val="1"/>
          <c:tx>
            <c:strRef>
              <c:f>'Action Progress Dashboard'!$D$149</c:f>
              <c:strCache>
                <c:ptCount val="1"/>
                <c:pt idx="0">
                  <c:v>Waste Emissions (tons CO2 / person)</c:v>
                </c:pt>
              </c:strCache>
            </c:strRef>
          </c:tx>
          <c:spPr>
            <a:ln w="28575" cap="rnd">
              <a:solidFill>
                <a:schemeClr val="accent2"/>
              </a:solidFill>
              <a:round/>
            </a:ln>
            <a:effectLst/>
          </c:spPr>
          <c:marker>
            <c:symbol val="none"/>
          </c:marker>
          <c:cat>
            <c:strRef>
              <c:extLst>
                <c:ext xmlns:c15="http://schemas.microsoft.com/office/drawing/2012/chart" uri="{02D57815-91ED-43cb-92C2-25804820EDAC}">
                  <c15:fullRef>
                    <c15:sqref>'Action Progress Dashboard'!$E$141:$T$141</c15:sqref>
                  </c15:fullRef>
                </c:ext>
              </c:extLst>
              <c:f>'Action Progress Dashboard'!$E$141:$L$141</c:f>
              <c:strCache>
                <c:ptCount val="8"/>
                <c:pt idx="0">
                  <c:v>Baseline</c:v>
                </c:pt>
                <c:pt idx="1">
                  <c:v>2016</c:v>
                </c:pt>
                <c:pt idx="2">
                  <c:v>2017</c:v>
                </c:pt>
                <c:pt idx="3">
                  <c:v>2018</c:v>
                </c:pt>
                <c:pt idx="4">
                  <c:v>2019</c:v>
                </c:pt>
                <c:pt idx="5">
                  <c:v>2020</c:v>
                </c:pt>
                <c:pt idx="6">
                  <c:v>2021</c:v>
                </c:pt>
                <c:pt idx="7">
                  <c:v>2022</c:v>
                </c:pt>
              </c:strCache>
            </c:strRef>
          </c:cat>
          <c:val>
            <c:numRef>
              <c:extLst>
                <c:ext xmlns:c15="http://schemas.microsoft.com/office/drawing/2012/chart" uri="{02D57815-91ED-43cb-92C2-25804820EDAC}">
                  <c15:fullRef>
                    <c15:sqref>'Action Progress Dashboard'!$E$149:$T$149</c15:sqref>
                  </c15:fullRef>
                </c:ext>
              </c:extLst>
              <c:f>'Action Progress Dashboard'!$E$149:$L$149</c:f>
              <c:numCache>
                <c:formatCode>_(* #,##0.00_);_(* \(#,##0.00\);_(* "-"??_);_(@_)</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E389-467D-B05C-9AA90CDAC467}"/>
            </c:ext>
          </c:extLst>
        </c:ser>
        <c:dLbls>
          <c:showLegendKey val="0"/>
          <c:showVal val="0"/>
          <c:showCatName val="0"/>
          <c:showSerName val="0"/>
          <c:showPercent val="0"/>
          <c:showBubbleSize val="0"/>
        </c:dLbls>
        <c:marker val="1"/>
        <c:smooth val="0"/>
        <c:axId val="2096968464"/>
        <c:axId val="2096965552"/>
      </c:lineChart>
      <c:catAx>
        <c:axId val="2389077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899824"/>
        <c:crosses val="autoZero"/>
        <c:auto val="1"/>
        <c:lblAlgn val="ctr"/>
        <c:lblOffset val="100"/>
        <c:noMultiLvlLbl val="0"/>
      </c:catAx>
      <c:valAx>
        <c:axId val="238899824"/>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38907728"/>
        <c:crosses val="autoZero"/>
        <c:crossBetween val="between"/>
      </c:valAx>
      <c:valAx>
        <c:axId val="2096965552"/>
        <c:scaling>
          <c:orientation val="minMax"/>
        </c:scaling>
        <c:delete val="0"/>
        <c:axPos val="r"/>
        <c:numFmt formatCode="_(* #,##0.00_);_(* \(#,##0.00\);_(* &quot;-&quot;??_);_(@_)"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crossAx val="2096968464"/>
        <c:crosses val="max"/>
        <c:crossBetween val="between"/>
      </c:valAx>
      <c:catAx>
        <c:axId val="2096968464"/>
        <c:scaling>
          <c:orientation val="minMax"/>
        </c:scaling>
        <c:delete val="1"/>
        <c:axPos val="b"/>
        <c:numFmt formatCode="General" sourceLinked="1"/>
        <c:majorTickMark val="out"/>
        <c:minorTickMark val="none"/>
        <c:tickLblPos val="nextTo"/>
        <c:crossAx val="2096965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Total Rooftop Solar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0"/>
          <c:order val="0"/>
          <c:tx>
            <c:strRef>
              <c:f>'Action Progress Dashboard'!$C$158</c:f>
              <c:strCache>
                <c:ptCount val="1"/>
                <c:pt idx="0">
                  <c:v>Installed Rooftop Solar Capacity</c:v>
                </c:pt>
              </c:strCache>
            </c:strRef>
          </c:tx>
          <c:spPr>
            <a:solidFill>
              <a:srgbClr val="FFC000"/>
            </a:solidFill>
            <a:ln>
              <a:noFill/>
            </a:ln>
            <a:effectLst/>
          </c:spPr>
          <c:cat>
            <c:strRef>
              <c:f>'Action Progress Dashboard'!$D$157:$S$157</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Dashboard'!$D$158:$S$158</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1532-4FD8-8C83-35119BF353A6}"/>
            </c:ext>
          </c:extLst>
        </c:ser>
        <c:dLbls>
          <c:showLegendKey val="0"/>
          <c:showVal val="0"/>
          <c:showCatName val="0"/>
          <c:showSerName val="0"/>
          <c:showPercent val="0"/>
          <c:showBubbleSize val="0"/>
        </c:dLbls>
        <c:axId val="130550032"/>
        <c:axId val="130550448"/>
      </c:areaChart>
      <c:lineChart>
        <c:grouping val="standard"/>
        <c:varyColors val="0"/>
        <c:ser>
          <c:idx val="1"/>
          <c:order val="1"/>
          <c:tx>
            <c:strRef>
              <c:f>'Action Progress Dashboard'!$C$159</c:f>
              <c:strCache>
                <c:ptCount val="1"/>
                <c:pt idx="0">
                  <c:v>Goal for Rooftop Solar Installation Capacity</c:v>
                </c:pt>
              </c:strCache>
            </c:strRef>
          </c:tx>
          <c:spPr>
            <a:ln w="28575" cap="rnd">
              <a:solidFill>
                <a:srgbClr val="E37F41"/>
              </a:solidFill>
              <a:round/>
            </a:ln>
            <a:effectLst/>
          </c:spPr>
          <c:marker>
            <c:symbol val="none"/>
          </c:marker>
          <c:cat>
            <c:strRef>
              <c:f>'Action Progress Dashboard'!$D$157:$S$157</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Dashboard'!$D$159:$S$159</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1-1532-4FD8-8C83-35119BF353A6}"/>
            </c:ext>
          </c:extLst>
        </c:ser>
        <c:dLbls>
          <c:showLegendKey val="0"/>
          <c:showVal val="0"/>
          <c:showCatName val="0"/>
          <c:showSerName val="0"/>
          <c:showPercent val="0"/>
          <c:showBubbleSize val="0"/>
        </c:dLbls>
        <c:marker val="1"/>
        <c:smooth val="0"/>
        <c:axId val="130550032"/>
        <c:axId val="130550448"/>
      </c:lineChart>
      <c:catAx>
        <c:axId val="13055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0550448"/>
        <c:crosses val="autoZero"/>
        <c:auto val="1"/>
        <c:lblAlgn val="ctr"/>
        <c:lblOffset val="100"/>
        <c:noMultiLvlLbl val="0"/>
      </c:catAx>
      <c:valAx>
        <c:axId val="1305504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0550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0" i="0" baseline="0">
                <a:effectLst/>
              </a:rPr>
              <a:t>Residential: Participation in Renewable Energy</a:t>
            </a:r>
            <a:endParaRPr lang="en-U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1"/>
          <c:order val="1"/>
          <c:tx>
            <c:strRef>
              <c:f>'Action Progress Dashboard'!$C$188</c:f>
              <c:strCache>
                <c:ptCount val="1"/>
                <c:pt idx="0">
                  <c:v>Residential Participation in Utility GPPs</c:v>
                </c:pt>
              </c:strCache>
            </c:strRef>
          </c:tx>
          <c:spPr>
            <a:solidFill>
              <a:schemeClr val="tx2"/>
            </a:solidFill>
            <a:ln>
              <a:noFill/>
            </a:ln>
            <a:effectLst/>
          </c:spPr>
          <c:invertIfNegative val="0"/>
          <c:cat>
            <c:strRef>
              <c:extLst>
                <c:ext xmlns:c15="http://schemas.microsoft.com/office/drawing/2012/chart" uri="{02D57815-91ED-43cb-92C2-25804820EDAC}">
                  <c15:fullRef>
                    <c15:sqref>'Action Progress Dashboard'!$D$186:$S$186</c15:sqref>
                  </c15:fullRef>
                </c:ext>
              </c:extLst>
              <c:f>'Action Progress Dashboard'!$D$186:$N$186</c:f>
              <c:strCache>
                <c:ptCount val="11"/>
                <c:pt idx="0">
                  <c:v>Baseline</c:v>
                </c:pt>
                <c:pt idx="1">
                  <c:v>2016</c:v>
                </c:pt>
                <c:pt idx="2">
                  <c:v>2017</c:v>
                </c:pt>
                <c:pt idx="3">
                  <c:v>2018</c:v>
                </c:pt>
                <c:pt idx="4">
                  <c:v>2019</c:v>
                </c:pt>
                <c:pt idx="5">
                  <c:v>2020</c:v>
                </c:pt>
                <c:pt idx="6">
                  <c:v>2021</c:v>
                </c:pt>
                <c:pt idx="7">
                  <c:v>2022</c:v>
                </c:pt>
                <c:pt idx="8">
                  <c:v>2023</c:v>
                </c:pt>
                <c:pt idx="9">
                  <c:v>2024</c:v>
                </c:pt>
                <c:pt idx="10">
                  <c:v>2025</c:v>
                </c:pt>
              </c:strCache>
            </c:strRef>
          </c:cat>
          <c:val>
            <c:numRef>
              <c:extLst>
                <c:ext xmlns:c15="http://schemas.microsoft.com/office/drawing/2012/chart" uri="{02D57815-91ED-43cb-92C2-25804820EDAC}">
                  <c15:fullRef>
                    <c15:sqref>'Action Progress Dashboard'!$D$188:$S$188</c15:sqref>
                  </c15:fullRef>
                </c:ext>
              </c:extLst>
              <c:f>'Action Progress Dashboard'!$D$188:$N$188</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CD81-45D6-8512-088F6EBD7813}"/>
            </c:ext>
          </c:extLst>
        </c:ser>
        <c:ser>
          <c:idx val="2"/>
          <c:order val="2"/>
          <c:tx>
            <c:strRef>
              <c:f>'Action Progress Dashboard'!$C$189</c:f>
              <c:strCache>
                <c:ptCount val="1"/>
                <c:pt idx="0">
                  <c:v>Residential Solar Garden Subscribers</c:v>
                </c:pt>
              </c:strCache>
            </c:strRef>
          </c:tx>
          <c:spPr>
            <a:solidFill>
              <a:schemeClr val="accent2"/>
            </a:solidFill>
            <a:ln>
              <a:noFill/>
            </a:ln>
            <a:effectLst/>
          </c:spPr>
          <c:invertIfNegative val="0"/>
          <c:cat>
            <c:strRef>
              <c:extLst>
                <c:ext xmlns:c15="http://schemas.microsoft.com/office/drawing/2012/chart" uri="{02D57815-91ED-43cb-92C2-25804820EDAC}">
                  <c15:fullRef>
                    <c15:sqref>'Action Progress Dashboard'!$D$186:$S$186</c15:sqref>
                  </c15:fullRef>
                </c:ext>
              </c:extLst>
              <c:f>'Action Progress Dashboard'!$D$186:$N$186</c:f>
              <c:strCache>
                <c:ptCount val="11"/>
                <c:pt idx="0">
                  <c:v>Baseline</c:v>
                </c:pt>
                <c:pt idx="1">
                  <c:v>2016</c:v>
                </c:pt>
                <c:pt idx="2">
                  <c:v>2017</c:v>
                </c:pt>
                <c:pt idx="3">
                  <c:v>2018</c:v>
                </c:pt>
                <c:pt idx="4">
                  <c:v>2019</c:v>
                </c:pt>
                <c:pt idx="5">
                  <c:v>2020</c:v>
                </c:pt>
                <c:pt idx="6">
                  <c:v>2021</c:v>
                </c:pt>
                <c:pt idx="7">
                  <c:v>2022</c:v>
                </c:pt>
                <c:pt idx="8">
                  <c:v>2023</c:v>
                </c:pt>
                <c:pt idx="9">
                  <c:v>2024</c:v>
                </c:pt>
                <c:pt idx="10">
                  <c:v>2025</c:v>
                </c:pt>
              </c:strCache>
            </c:strRef>
          </c:cat>
          <c:val>
            <c:numRef>
              <c:extLst>
                <c:ext xmlns:c15="http://schemas.microsoft.com/office/drawing/2012/chart" uri="{02D57815-91ED-43cb-92C2-25804820EDAC}">
                  <c15:fullRef>
                    <c15:sqref>'Action Progress Dashboard'!$D$189:$S$189</c15:sqref>
                  </c15:fullRef>
                </c:ext>
              </c:extLst>
              <c:f>'Action Progress Dashboard'!$D$189:$N$189</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CD81-45D6-8512-088F6EBD7813}"/>
            </c:ext>
          </c:extLst>
        </c:ser>
        <c:dLbls>
          <c:showLegendKey val="0"/>
          <c:showVal val="0"/>
          <c:showCatName val="0"/>
          <c:showSerName val="0"/>
          <c:showPercent val="0"/>
          <c:showBubbleSize val="0"/>
        </c:dLbls>
        <c:gapWidth val="150"/>
        <c:overlap val="100"/>
        <c:axId val="190153727"/>
        <c:axId val="190151231"/>
      </c:barChart>
      <c:lineChart>
        <c:grouping val="standard"/>
        <c:varyColors val="0"/>
        <c:ser>
          <c:idx val="0"/>
          <c:order val="0"/>
          <c:tx>
            <c:strRef>
              <c:f>'Action Progress Dashboard'!$C$187</c:f>
              <c:strCache>
                <c:ptCount val="1"/>
                <c:pt idx="0">
                  <c:v>Residential GPP Participation Goal</c:v>
                </c:pt>
              </c:strCache>
            </c:strRef>
          </c:tx>
          <c:spPr>
            <a:ln w="28575" cap="rnd">
              <a:solidFill>
                <a:schemeClr val="tx1"/>
              </a:solidFill>
              <a:prstDash val="dash"/>
              <a:round/>
            </a:ln>
            <a:effectLst/>
          </c:spPr>
          <c:marker>
            <c:symbol val="none"/>
          </c:marker>
          <c:cat>
            <c:strRef>
              <c:extLst>
                <c:ext xmlns:c15="http://schemas.microsoft.com/office/drawing/2012/chart" uri="{02D57815-91ED-43cb-92C2-25804820EDAC}">
                  <c15:fullRef>
                    <c15:sqref>'Action Progress Dashboard'!$D$186:$S$186</c15:sqref>
                  </c15:fullRef>
                </c:ext>
              </c:extLst>
              <c:f>'Action Progress Dashboard'!$D$186:$N$186</c:f>
              <c:strCache>
                <c:ptCount val="11"/>
                <c:pt idx="0">
                  <c:v>Baseline</c:v>
                </c:pt>
                <c:pt idx="1">
                  <c:v>2016</c:v>
                </c:pt>
                <c:pt idx="2">
                  <c:v>2017</c:v>
                </c:pt>
                <c:pt idx="3">
                  <c:v>2018</c:v>
                </c:pt>
                <c:pt idx="4">
                  <c:v>2019</c:v>
                </c:pt>
                <c:pt idx="5">
                  <c:v>2020</c:v>
                </c:pt>
                <c:pt idx="6">
                  <c:v>2021</c:v>
                </c:pt>
                <c:pt idx="7">
                  <c:v>2022</c:v>
                </c:pt>
                <c:pt idx="8">
                  <c:v>2023</c:v>
                </c:pt>
                <c:pt idx="9">
                  <c:v>2024</c:v>
                </c:pt>
                <c:pt idx="10">
                  <c:v>2025</c:v>
                </c:pt>
              </c:strCache>
            </c:strRef>
          </c:cat>
          <c:val>
            <c:numRef>
              <c:extLst>
                <c:ext xmlns:c15="http://schemas.microsoft.com/office/drawing/2012/chart" uri="{02D57815-91ED-43cb-92C2-25804820EDAC}">
                  <c15:fullRef>
                    <c15:sqref>'Action Progress Dashboard'!$D$187:$S$187</c15:sqref>
                  </c15:fullRef>
                </c:ext>
              </c:extLst>
              <c:f>'Action Progress Dashboard'!$D$187:$N$187</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CD81-45D6-8512-088F6EBD7813}"/>
            </c:ext>
          </c:extLst>
        </c:ser>
        <c:dLbls>
          <c:showLegendKey val="0"/>
          <c:showVal val="0"/>
          <c:showCatName val="0"/>
          <c:showSerName val="0"/>
          <c:showPercent val="0"/>
          <c:showBubbleSize val="0"/>
        </c:dLbls>
        <c:marker val="1"/>
        <c:smooth val="0"/>
        <c:axId val="190153727"/>
        <c:axId val="190151231"/>
      </c:lineChart>
      <c:catAx>
        <c:axId val="19015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151231"/>
        <c:crosses val="autoZero"/>
        <c:auto val="1"/>
        <c:lblAlgn val="ctr"/>
        <c:lblOffset val="100"/>
        <c:noMultiLvlLbl val="0"/>
      </c:catAx>
      <c:valAx>
        <c:axId val="19015123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153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0" i="0" baseline="0">
                <a:effectLst/>
              </a:rPr>
              <a:t>Commercial: Participation in Renewable Energy</a:t>
            </a:r>
            <a:endParaRPr lang="en-US" sz="1050">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1"/>
          <c:order val="1"/>
          <c:tx>
            <c:strRef>
              <c:f>'Action Progress Dashboard'!$C$194</c:f>
              <c:strCache>
                <c:ptCount val="1"/>
                <c:pt idx="0">
                  <c:v>Commercial Participation in Utility GPPs</c:v>
                </c:pt>
              </c:strCache>
            </c:strRef>
          </c:tx>
          <c:spPr>
            <a:solidFill>
              <a:schemeClr val="tx2">
                <a:lumMod val="60000"/>
                <a:lumOff val="40000"/>
              </a:schemeClr>
            </a:solidFill>
            <a:ln>
              <a:noFill/>
            </a:ln>
            <a:effectLst/>
          </c:spPr>
          <c:invertIfNegative val="0"/>
          <c:cat>
            <c:strRef>
              <c:extLst>
                <c:ext xmlns:c15="http://schemas.microsoft.com/office/drawing/2012/chart" uri="{02D57815-91ED-43cb-92C2-25804820EDAC}">
                  <c15:fullRef>
                    <c15:sqref>'Action Progress Dashboard'!$D$192:$S$192</c15:sqref>
                  </c15:fullRef>
                </c:ext>
              </c:extLst>
              <c:f>'Action Progress Dashboard'!$D$192:$N$192</c:f>
              <c:strCache>
                <c:ptCount val="11"/>
                <c:pt idx="0">
                  <c:v>Baseline</c:v>
                </c:pt>
                <c:pt idx="1">
                  <c:v>2016</c:v>
                </c:pt>
                <c:pt idx="2">
                  <c:v>2017</c:v>
                </c:pt>
                <c:pt idx="3">
                  <c:v>2018</c:v>
                </c:pt>
                <c:pt idx="4">
                  <c:v>2019</c:v>
                </c:pt>
                <c:pt idx="5">
                  <c:v>2020</c:v>
                </c:pt>
                <c:pt idx="6">
                  <c:v>2021</c:v>
                </c:pt>
                <c:pt idx="7">
                  <c:v>2022</c:v>
                </c:pt>
                <c:pt idx="8">
                  <c:v>2023</c:v>
                </c:pt>
                <c:pt idx="9">
                  <c:v>2024</c:v>
                </c:pt>
                <c:pt idx="10">
                  <c:v>2025</c:v>
                </c:pt>
              </c:strCache>
            </c:strRef>
          </c:cat>
          <c:val>
            <c:numRef>
              <c:extLst>
                <c:ext xmlns:c15="http://schemas.microsoft.com/office/drawing/2012/chart" uri="{02D57815-91ED-43cb-92C2-25804820EDAC}">
                  <c15:fullRef>
                    <c15:sqref>'Action Progress Dashboard'!$D$194:$S$194</c15:sqref>
                  </c15:fullRef>
                </c:ext>
              </c:extLst>
              <c:f>'Action Progress Dashboard'!$D$194:$N$194</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7D7F-47B2-88E9-073D74342503}"/>
            </c:ext>
          </c:extLst>
        </c:ser>
        <c:ser>
          <c:idx val="2"/>
          <c:order val="2"/>
          <c:tx>
            <c:strRef>
              <c:f>'Action Progress Dashboard'!$C$195</c:f>
              <c:strCache>
                <c:ptCount val="1"/>
                <c:pt idx="0">
                  <c:v>Commercial Solar Garden Subscribers</c:v>
                </c:pt>
              </c:strCache>
            </c:strRef>
          </c:tx>
          <c:spPr>
            <a:solidFill>
              <a:schemeClr val="accent2"/>
            </a:solidFill>
            <a:ln>
              <a:noFill/>
            </a:ln>
            <a:effectLst/>
          </c:spPr>
          <c:invertIfNegative val="0"/>
          <c:cat>
            <c:strRef>
              <c:extLst>
                <c:ext xmlns:c15="http://schemas.microsoft.com/office/drawing/2012/chart" uri="{02D57815-91ED-43cb-92C2-25804820EDAC}">
                  <c15:fullRef>
                    <c15:sqref>'Action Progress Dashboard'!$D$192:$S$192</c15:sqref>
                  </c15:fullRef>
                </c:ext>
              </c:extLst>
              <c:f>'Action Progress Dashboard'!$D$192:$N$192</c:f>
              <c:strCache>
                <c:ptCount val="11"/>
                <c:pt idx="0">
                  <c:v>Baseline</c:v>
                </c:pt>
                <c:pt idx="1">
                  <c:v>2016</c:v>
                </c:pt>
                <c:pt idx="2">
                  <c:v>2017</c:v>
                </c:pt>
                <c:pt idx="3">
                  <c:v>2018</c:v>
                </c:pt>
                <c:pt idx="4">
                  <c:v>2019</c:v>
                </c:pt>
                <c:pt idx="5">
                  <c:v>2020</c:v>
                </c:pt>
                <c:pt idx="6">
                  <c:v>2021</c:v>
                </c:pt>
                <c:pt idx="7">
                  <c:v>2022</c:v>
                </c:pt>
                <c:pt idx="8">
                  <c:v>2023</c:v>
                </c:pt>
                <c:pt idx="9">
                  <c:v>2024</c:v>
                </c:pt>
                <c:pt idx="10">
                  <c:v>2025</c:v>
                </c:pt>
              </c:strCache>
            </c:strRef>
          </c:cat>
          <c:val>
            <c:numRef>
              <c:extLst>
                <c:ext xmlns:c15="http://schemas.microsoft.com/office/drawing/2012/chart" uri="{02D57815-91ED-43cb-92C2-25804820EDAC}">
                  <c15:fullRef>
                    <c15:sqref>'Action Progress Dashboard'!$D$195:$S$195</c15:sqref>
                  </c15:fullRef>
                </c:ext>
              </c:extLst>
              <c:f>'Action Progress Dashboard'!$D$195:$N$195</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7D7F-47B2-88E9-073D74342503}"/>
            </c:ext>
          </c:extLst>
        </c:ser>
        <c:dLbls>
          <c:showLegendKey val="0"/>
          <c:showVal val="0"/>
          <c:showCatName val="0"/>
          <c:showSerName val="0"/>
          <c:showPercent val="0"/>
          <c:showBubbleSize val="0"/>
        </c:dLbls>
        <c:gapWidth val="150"/>
        <c:overlap val="100"/>
        <c:axId val="190153727"/>
        <c:axId val="190151231"/>
      </c:barChart>
      <c:lineChart>
        <c:grouping val="standard"/>
        <c:varyColors val="0"/>
        <c:ser>
          <c:idx val="0"/>
          <c:order val="0"/>
          <c:tx>
            <c:strRef>
              <c:f>'Action Progress Dashboard'!$C$193</c:f>
              <c:strCache>
                <c:ptCount val="1"/>
                <c:pt idx="0">
                  <c:v>Commercial GPP Partcipation Goal</c:v>
                </c:pt>
              </c:strCache>
            </c:strRef>
          </c:tx>
          <c:spPr>
            <a:ln w="28575" cap="rnd">
              <a:solidFill>
                <a:schemeClr val="tx1"/>
              </a:solidFill>
              <a:prstDash val="dash"/>
              <a:round/>
            </a:ln>
            <a:effectLst/>
          </c:spPr>
          <c:marker>
            <c:symbol val="none"/>
          </c:marker>
          <c:cat>
            <c:strRef>
              <c:extLst>
                <c:ext xmlns:c15="http://schemas.microsoft.com/office/drawing/2012/chart" uri="{02D57815-91ED-43cb-92C2-25804820EDAC}">
                  <c15:fullRef>
                    <c15:sqref>'Action Progress Dashboard'!$D$192:$S$192</c15:sqref>
                  </c15:fullRef>
                </c:ext>
              </c:extLst>
              <c:f>'Action Progress Dashboard'!$D$192:$N$192</c:f>
              <c:strCache>
                <c:ptCount val="11"/>
                <c:pt idx="0">
                  <c:v>Baseline</c:v>
                </c:pt>
                <c:pt idx="1">
                  <c:v>2016</c:v>
                </c:pt>
                <c:pt idx="2">
                  <c:v>2017</c:v>
                </c:pt>
                <c:pt idx="3">
                  <c:v>2018</c:v>
                </c:pt>
                <c:pt idx="4">
                  <c:v>2019</c:v>
                </c:pt>
                <c:pt idx="5">
                  <c:v>2020</c:v>
                </c:pt>
                <c:pt idx="6">
                  <c:v>2021</c:v>
                </c:pt>
                <c:pt idx="7">
                  <c:v>2022</c:v>
                </c:pt>
                <c:pt idx="8">
                  <c:v>2023</c:v>
                </c:pt>
                <c:pt idx="9">
                  <c:v>2024</c:v>
                </c:pt>
                <c:pt idx="10">
                  <c:v>2025</c:v>
                </c:pt>
              </c:strCache>
            </c:strRef>
          </c:cat>
          <c:val>
            <c:numRef>
              <c:extLst>
                <c:ext xmlns:c15="http://schemas.microsoft.com/office/drawing/2012/chart" uri="{02D57815-91ED-43cb-92C2-25804820EDAC}">
                  <c15:fullRef>
                    <c15:sqref>'Action Progress Dashboard'!$D$193:$S$193</c15:sqref>
                  </c15:fullRef>
                </c:ext>
              </c:extLst>
              <c:f>'Action Progress Dashboard'!$D$193:$N$193</c:f>
              <c:numCache>
                <c:formatCode>_(* #,##0.00_);_(* \(#,##0.00\);_(* "-"??_);_(@_)</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7D7F-47B2-88E9-073D74342503}"/>
            </c:ext>
          </c:extLst>
        </c:ser>
        <c:dLbls>
          <c:showLegendKey val="0"/>
          <c:showVal val="0"/>
          <c:showCatName val="0"/>
          <c:showSerName val="0"/>
          <c:showPercent val="0"/>
          <c:showBubbleSize val="0"/>
        </c:dLbls>
        <c:marker val="1"/>
        <c:smooth val="0"/>
        <c:axId val="190153727"/>
        <c:axId val="190151231"/>
      </c:lineChart>
      <c:catAx>
        <c:axId val="1901537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151231"/>
        <c:crosses val="autoZero"/>
        <c:auto val="1"/>
        <c:lblAlgn val="ctr"/>
        <c:lblOffset val="100"/>
        <c:noMultiLvlLbl val="0"/>
      </c:catAx>
      <c:valAx>
        <c:axId val="190151231"/>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9015372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0"/>
              <a:t>Commercial Energy Consumption Against Reduction</a:t>
            </a:r>
            <a:r>
              <a:rPr lang="en-US" sz="1200" b="0" baseline="0"/>
              <a:t> Goal</a:t>
            </a:r>
            <a:endParaRPr lang="en-US"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2"/>
          <c:order val="1"/>
          <c:tx>
            <c:strRef>
              <c:f>'Action Progress Dashboard'!$C$59</c:f>
              <c:strCache>
                <c:ptCount val="1"/>
                <c:pt idx="0">
                  <c:v>Commercial Electricity Consumption</c:v>
                </c:pt>
              </c:strCache>
            </c:strRef>
          </c:tx>
          <c:spPr>
            <a:solidFill>
              <a:schemeClr val="bg2">
                <a:lumMod val="75000"/>
              </a:schemeClr>
            </a:solidFill>
            <a:ln>
              <a:noFill/>
            </a:ln>
            <a:effectLst/>
          </c:spPr>
          <c:invertIfNegative val="0"/>
          <c:cat>
            <c:strRef>
              <c:f>'Action Progress Dashboard'!$D$57:$S$57</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Dashboard'!$D$59:$S$59</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1DC6-4B67-ABE7-BB48C8F203D7}"/>
            </c:ext>
          </c:extLst>
        </c:ser>
        <c:ser>
          <c:idx val="0"/>
          <c:order val="2"/>
          <c:tx>
            <c:strRef>
              <c:f>'Action Progress Dashboard'!$C$60</c:f>
              <c:strCache>
                <c:ptCount val="1"/>
                <c:pt idx="0">
                  <c:v>Commercial Natural Gas Consumption</c:v>
                </c:pt>
              </c:strCache>
            </c:strRef>
          </c:tx>
          <c:spPr>
            <a:solidFill>
              <a:schemeClr val="bg2">
                <a:lumMod val="60000"/>
                <a:lumOff val="40000"/>
              </a:schemeClr>
            </a:solidFill>
            <a:ln>
              <a:noFill/>
            </a:ln>
            <a:effectLst/>
          </c:spPr>
          <c:invertIfNegative val="0"/>
          <c:cat>
            <c:strRef>
              <c:f>'Action Progress Dashboard'!$D$57:$S$57</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Dashboard'!$D$60:$S$60</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1DC6-4B67-ABE7-BB48C8F203D7}"/>
            </c:ext>
          </c:extLst>
        </c:ser>
        <c:dLbls>
          <c:showLegendKey val="0"/>
          <c:showVal val="0"/>
          <c:showCatName val="0"/>
          <c:showSerName val="0"/>
          <c:showPercent val="0"/>
          <c:showBubbleSize val="0"/>
        </c:dLbls>
        <c:gapWidth val="150"/>
        <c:overlap val="100"/>
        <c:axId val="1656170031"/>
        <c:axId val="1656164207"/>
      </c:barChart>
      <c:lineChart>
        <c:grouping val="stacked"/>
        <c:varyColors val="0"/>
        <c:ser>
          <c:idx val="1"/>
          <c:order val="0"/>
          <c:tx>
            <c:strRef>
              <c:f>'Action Progress Dashboard'!$C$58</c:f>
              <c:strCache>
                <c:ptCount val="1"/>
                <c:pt idx="0">
                  <c:v>30% Energy Consumption Reduction Goal by 2030</c:v>
                </c:pt>
              </c:strCache>
            </c:strRef>
          </c:tx>
          <c:spPr>
            <a:ln w="28575" cap="rnd">
              <a:solidFill>
                <a:schemeClr val="tx1"/>
              </a:solidFill>
              <a:prstDash val="dashDot"/>
              <a:round/>
            </a:ln>
            <a:effectLst/>
          </c:spPr>
          <c:marker>
            <c:symbol val="none"/>
          </c:marker>
          <c:cat>
            <c:strRef>
              <c:f>'Action Progress Dashboard'!$D$57:$S$57</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Dashboard'!$D$58:$S$58</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1DC6-4B67-ABE7-BB48C8F203D7}"/>
            </c:ext>
          </c:extLst>
        </c:ser>
        <c:dLbls>
          <c:showLegendKey val="0"/>
          <c:showVal val="0"/>
          <c:showCatName val="0"/>
          <c:showSerName val="0"/>
          <c:showPercent val="0"/>
          <c:showBubbleSize val="0"/>
        </c:dLbls>
        <c:marker val="1"/>
        <c:smooth val="0"/>
        <c:axId val="1656170031"/>
        <c:axId val="1656164207"/>
      </c:lineChart>
      <c:catAx>
        <c:axId val="165617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64207"/>
        <c:crosses val="autoZero"/>
        <c:auto val="1"/>
        <c:lblAlgn val="ctr"/>
        <c:lblOffset val="100"/>
        <c:noMultiLvlLbl val="0"/>
      </c:catAx>
      <c:valAx>
        <c:axId val="1656164207"/>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70031"/>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Million</a:t>
                  </a:r>
                  <a:r>
                    <a:rPr lang="en-US" baseline="0"/>
                    <a:t> MMBtu</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b="0"/>
              <a:t>Residential Energy Consumption Against Reduction</a:t>
            </a:r>
            <a:r>
              <a:rPr lang="en-US" sz="1200" b="0" baseline="0"/>
              <a:t> Goal</a:t>
            </a:r>
            <a:endParaRPr lang="en-US" sz="1200" b="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2"/>
          <c:order val="1"/>
          <c:tx>
            <c:strRef>
              <c:f>'Action Progress Dashboard'!$C$91</c:f>
              <c:strCache>
                <c:ptCount val="1"/>
                <c:pt idx="0">
                  <c:v>Residential Electricity Consumption</c:v>
                </c:pt>
              </c:strCache>
            </c:strRef>
          </c:tx>
          <c:spPr>
            <a:solidFill>
              <a:srgbClr val="FFC000"/>
            </a:solidFill>
            <a:ln>
              <a:noFill/>
              <a:prstDash val="dashDot"/>
            </a:ln>
            <a:effectLst/>
          </c:spPr>
          <c:invertIfNegative val="0"/>
          <c:cat>
            <c:strRef>
              <c:f>'Action Progress Dashboard'!$D$89:$S$89</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Dashboard'!$D$91:$S$91</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E3B7-4603-B121-C5A02F4BC6CF}"/>
            </c:ext>
          </c:extLst>
        </c:ser>
        <c:ser>
          <c:idx val="0"/>
          <c:order val="2"/>
          <c:tx>
            <c:strRef>
              <c:f>'Action Progress Dashboard'!$C$92</c:f>
              <c:strCache>
                <c:ptCount val="1"/>
                <c:pt idx="0">
                  <c:v>Residential Natural Gas Consumption</c:v>
                </c:pt>
              </c:strCache>
            </c:strRef>
          </c:tx>
          <c:spPr>
            <a:solidFill>
              <a:srgbClr val="C09200"/>
            </a:solidFill>
            <a:ln>
              <a:noFill/>
            </a:ln>
            <a:effectLst/>
          </c:spPr>
          <c:invertIfNegative val="0"/>
          <c:cat>
            <c:strRef>
              <c:f>'Action Progress Dashboard'!$D$89:$S$89</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Dashboard'!$D$92:$S$92</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E3B7-4603-B121-C5A02F4BC6CF}"/>
            </c:ext>
          </c:extLst>
        </c:ser>
        <c:dLbls>
          <c:showLegendKey val="0"/>
          <c:showVal val="0"/>
          <c:showCatName val="0"/>
          <c:showSerName val="0"/>
          <c:showPercent val="0"/>
          <c:showBubbleSize val="0"/>
        </c:dLbls>
        <c:gapWidth val="150"/>
        <c:overlap val="100"/>
        <c:axId val="1656170031"/>
        <c:axId val="1656164207"/>
      </c:barChart>
      <c:lineChart>
        <c:grouping val="stacked"/>
        <c:varyColors val="0"/>
        <c:ser>
          <c:idx val="1"/>
          <c:order val="0"/>
          <c:tx>
            <c:strRef>
              <c:f>'Action Progress Dashboard'!$C$90</c:f>
              <c:strCache>
                <c:ptCount val="1"/>
                <c:pt idx="0">
                  <c:v>30% Energy Consumption Reduction Goal by 2030</c:v>
                </c:pt>
              </c:strCache>
            </c:strRef>
          </c:tx>
          <c:spPr>
            <a:ln w="28575" cap="rnd">
              <a:solidFill>
                <a:sysClr val="windowText" lastClr="000000"/>
              </a:solidFill>
              <a:prstDash val="dashDot"/>
              <a:round/>
            </a:ln>
            <a:effectLst/>
          </c:spPr>
          <c:marker>
            <c:symbol val="none"/>
          </c:marker>
          <c:cat>
            <c:strRef>
              <c:f>'Action Progress Dashboard'!$D$89:$S$89</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Dashboard'!$D$90:$S$90</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2-E3B7-4603-B121-C5A02F4BC6CF}"/>
            </c:ext>
          </c:extLst>
        </c:ser>
        <c:dLbls>
          <c:showLegendKey val="0"/>
          <c:showVal val="0"/>
          <c:showCatName val="0"/>
          <c:showSerName val="0"/>
          <c:showPercent val="0"/>
          <c:showBubbleSize val="0"/>
        </c:dLbls>
        <c:marker val="1"/>
        <c:smooth val="0"/>
        <c:axId val="1656170031"/>
        <c:axId val="1656164207"/>
      </c:lineChart>
      <c:catAx>
        <c:axId val="16561700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64207"/>
        <c:crosses val="autoZero"/>
        <c:auto val="1"/>
        <c:lblAlgn val="ctr"/>
        <c:lblOffset val="100"/>
        <c:noMultiLvlLbl val="0"/>
      </c:catAx>
      <c:valAx>
        <c:axId val="1656164207"/>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656170031"/>
        <c:crosses val="autoZero"/>
        <c:crossBetween val="between"/>
        <c:dispUnits>
          <c:builtInUnit val="million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Million</a:t>
                  </a:r>
                  <a:r>
                    <a:rPr lang="en-US" baseline="0"/>
                    <a:t> MMBtu</a:t>
                  </a:r>
                  <a:endParaRPr lang="en-US"/>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dispUnitsLbl>
        </c:dispUnits>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sz="1200"/>
              <a:t>Participation in Low-Income Energy Assistance Programs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'Action Progress Dashboard'!$C$85</c:f>
              <c:strCache>
                <c:ptCount val="1"/>
                <c:pt idx="0">
                  <c:v>Participation in LIHEAP</c:v>
                </c:pt>
              </c:strCache>
            </c:strRef>
          </c:tx>
          <c:spPr>
            <a:solidFill>
              <a:schemeClr val="accent1"/>
            </a:solidFill>
            <a:ln>
              <a:noFill/>
            </a:ln>
            <a:effectLst/>
          </c:spPr>
          <c:invertIfNegative val="0"/>
          <c:cat>
            <c:strRef>
              <c:f>'Action Progress Dashboard'!$D$84:$S$84</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Dashboard'!$D$85:$S$85</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8E92-4670-9692-381C30C39894}"/>
            </c:ext>
          </c:extLst>
        </c:ser>
        <c:ser>
          <c:idx val="1"/>
          <c:order val="1"/>
          <c:tx>
            <c:strRef>
              <c:f>'Action Progress Dashboard'!$C$86</c:f>
              <c:strCache>
                <c:ptCount val="1"/>
                <c:pt idx="0">
                  <c:v>Participation in WAP</c:v>
                </c:pt>
              </c:strCache>
            </c:strRef>
          </c:tx>
          <c:spPr>
            <a:solidFill>
              <a:schemeClr val="accent2"/>
            </a:solidFill>
            <a:ln>
              <a:noFill/>
            </a:ln>
            <a:effectLst/>
          </c:spPr>
          <c:invertIfNegative val="0"/>
          <c:cat>
            <c:strRef>
              <c:f>'Action Progress Dashboard'!$D$84:$S$84</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Dashboard'!$D$86:$S$86</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8E92-4670-9692-381C30C39894}"/>
            </c:ext>
          </c:extLst>
        </c:ser>
        <c:dLbls>
          <c:showLegendKey val="0"/>
          <c:showVal val="0"/>
          <c:showCatName val="0"/>
          <c:showSerName val="0"/>
          <c:showPercent val="0"/>
          <c:showBubbleSize val="0"/>
        </c:dLbls>
        <c:gapWidth val="150"/>
        <c:overlap val="100"/>
        <c:axId val="323586831"/>
        <c:axId val="323592655"/>
      </c:barChart>
      <c:catAx>
        <c:axId val="323586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3592655"/>
        <c:crosses val="autoZero"/>
        <c:auto val="1"/>
        <c:lblAlgn val="ctr"/>
        <c:lblOffset val="100"/>
        <c:noMultiLvlLbl val="0"/>
      </c:catAx>
      <c:valAx>
        <c:axId val="323592655"/>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3235868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Rooftop Solar by Sector (MW)</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areaChart>
        <c:grouping val="stacked"/>
        <c:varyColors val="0"/>
        <c:ser>
          <c:idx val="0"/>
          <c:order val="0"/>
          <c:tx>
            <c:strRef>
              <c:f>'Action Progress Dashboard'!$C$170</c:f>
              <c:strCache>
                <c:ptCount val="1"/>
                <c:pt idx="0">
                  <c:v>Installed Residential Rooftop Solar Capacity</c:v>
                </c:pt>
              </c:strCache>
            </c:strRef>
          </c:tx>
          <c:spPr>
            <a:solidFill>
              <a:srgbClr val="C09200"/>
            </a:solidFill>
            <a:ln w="25400">
              <a:noFill/>
            </a:ln>
            <a:effectLst/>
          </c:spPr>
          <c:cat>
            <c:strRef>
              <c:f>'Action Progress Dashboard'!$D$169:$S$169</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Dashboard'!$D$170:$S$170</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0-BB9B-423C-A919-D294D0594C11}"/>
            </c:ext>
          </c:extLst>
        </c:ser>
        <c:ser>
          <c:idx val="1"/>
          <c:order val="1"/>
          <c:tx>
            <c:strRef>
              <c:f>'Action Progress Dashboard'!$C$171</c:f>
              <c:strCache>
                <c:ptCount val="1"/>
                <c:pt idx="0">
                  <c:v>Installed Commercial Rooftop Solar Installation Capacity</c:v>
                </c:pt>
              </c:strCache>
            </c:strRef>
          </c:tx>
          <c:spPr>
            <a:solidFill>
              <a:srgbClr val="EBDFA3"/>
            </a:solidFill>
            <a:ln>
              <a:noFill/>
            </a:ln>
            <a:effectLst/>
          </c:spPr>
          <c:cat>
            <c:strRef>
              <c:f>'Action Progress Dashboard'!$D$169:$S$169</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Dashboard'!$D$171:$S$171</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extLst>
            <c:ext xmlns:c16="http://schemas.microsoft.com/office/drawing/2014/chart" uri="{C3380CC4-5D6E-409C-BE32-E72D297353CC}">
              <c16:uniqueId val="{00000001-BB9B-423C-A919-D294D0594C11}"/>
            </c:ext>
          </c:extLst>
        </c:ser>
        <c:dLbls>
          <c:showLegendKey val="0"/>
          <c:showVal val="0"/>
          <c:showCatName val="0"/>
          <c:showSerName val="0"/>
          <c:showPercent val="0"/>
          <c:showBubbleSize val="0"/>
        </c:dLbls>
        <c:axId val="130550032"/>
        <c:axId val="130550448"/>
      </c:areaChart>
      <c:lineChart>
        <c:grouping val="standard"/>
        <c:varyColors val="0"/>
        <c:ser>
          <c:idx val="2"/>
          <c:order val="2"/>
          <c:tx>
            <c:strRef>
              <c:f>'Action Progress Dashboard'!$C$172</c:f>
              <c:strCache>
                <c:ptCount val="1"/>
                <c:pt idx="0">
                  <c:v>Goal for Rooftop Solar Installation Capacity</c:v>
                </c:pt>
              </c:strCache>
            </c:strRef>
          </c:tx>
          <c:spPr>
            <a:ln w="28575" cap="rnd">
              <a:solidFill>
                <a:srgbClr val="E37F41"/>
              </a:solidFill>
              <a:round/>
            </a:ln>
            <a:effectLst/>
          </c:spPr>
          <c:marker>
            <c:symbol val="none"/>
          </c:marker>
          <c:cat>
            <c:strRef>
              <c:f>'Action Progress Dashboard'!$D$169:$S$169</c:f>
              <c:strCache>
                <c:ptCount val="16"/>
                <c:pt idx="0">
                  <c:v>Baseline</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strCache>
            </c:strRef>
          </c:cat>
          <c:val>
            <c:numRef>
              <c:f>'Action Progress Dashboard'!$D$172:$S$172</c:f>
              <c:numCache>
                <c:formatCode>_(* #,##0.00_);_(* \(#,##0.00\);_(* "-"??_);_(@_)</c:formatCode>
                <c:ptCount val="1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numCache>
            </c:numRef>
          </c:val>
          <c:smooth val="0"/>
          <c:extLst>
            <c:ext xmlns:c16="http://schemas.microsoft.com/office/drawing/2014/chart" uri="{C3380CC4-5D6E-409C-BE32-E72D297353CC}">
              <c16:uniqueId val="{00000003-BB9B-423C-A919-D294D0594C11}"/>
            </c:ext>
          </c:extLst>
        </c:ser>
        <c:dLbls>
          <c:showLegendKey val="0"/>
          <c:showVal val="0"/>
          <c:showCatName val="0"/>
          <c:showSerName val="0"/>
          <c:showPercent val="0"/>
          <c:showBubbleSize val="0"/>
        </c:dLbls>
        <c:marker val="1"/>
        <c:smooth val="0"/>
        <c:axId val="130550032"/>
        <c:axId val="130550448"/>
      </c:lineChart>
      <c:catAx>
        <c:axId val="130550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0550448"/>
        <c:crosses val="autoZero"/>
        <c:auto val="1"/>
        <c:lblAlgn val="ctr"/>
        <c:lblOffset val="100"/>
        <c:noMultiLvlLbl val="0"/>
      </c:catAx>
      <c:valAx>
        <c:axId val="130550448"/>
        <c:scaling>
          <c:orientation val="minMax"/>
        </c:scaling>
        <c:delete val="0"/>
        <c:axPos val="l"/>
        <c:majorGridlines>
          <c:spPr>
            <a:ln w="9525" cap="flat" cmpd="sng" algn="ctr">
              <a:solidFill>
                <a:schemeClr val="tx1">
                  <a:lumMod val="15000"/>
                  <a:lumOff val="85000"/>
                </a:schemeClr>
              </a:solidFill>
              <a:round/>
            </a:ln>
            <a:effectLst/>
          </c:spPr>
        </c:majorGridlines>
        <c:numFmt formatCode="_(* #,##0.00_);_(* \(#,##0.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305500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 Emissions Summary</a:t>
            </a:r>
          </a:p>
          <a:p>
            <a:pPr>
              <a:defRPr/>
            </a:pPr>
            <a:r>
              <a:rPr lang="en-US" b="1"/>
              <a:t>2015 </a:t>
            </a:r>
            <a:r>
              <a:rPr lang="en-US"/>
              <a:t>(Tonnes of CO2)</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1920669291338583"/>
          <c:y val="0.27758967629046372"/>
          <c:w val="0.48665177624789718"/>
          <c:h val="0.61675776876013366"/>
        </c:manualLayout>
      </c:layout>
      <c:pieChart>
        <c:varyColors val="1"/>
        <c:ser>
          <c:idx val="0"/>
          <c:order val="0"/>
          <c:spPr>
            <a:ln>
              <a:noFill/>
            </a:ln>
          </c:spPr>
          <c:dPt>
            <c:idx val="0"/>
            <c:bubble3D val="0"/>
            <c:spPr>
              <a:solidFill>
                <a:schemeClr val="bg1">
                  <a:lumMod val="50000"/>
                </a:schemeClr>
              </a:solidFill>
              <a:ln w="19050">
                <a:noFill/>
              </a:ln>
              <a:effectLst/>
            </c:spPr>
            <c:extLst>
              <c:ext xmlns:c16="http://schemas.microsoft.com/office/drawing/2014/chart" uri="{C3380CC4-5D6E-409C-BE32-E72D297353CC}">
                <c16:uniqueId val="{00000001-BFA9-4412-94DF-6BA4E0831BC4}"/>
              </c:ext>
            </c:extLst>
          </c:dPt>
          <c:dPt>
            <c:idx val="1"/>
            <c:bubble3D val="0"/>
            <c:spPr>
              <a:solidFill>
                <a:srgbClr val="00B050"/>
              </a:solidFill>
              <a:ln w="19050">
                <a:noFill/>
              </a:ln>
              <a:effectLst/>
            </c:spPr>
            <c:extLst>
              <c:ext xmlns:c16="http://schemas.microsoft.com/office/drawing/2014/chart" uri="{C3380CC4-5D6E-409C-BE32-E72D297353CC}">
                <c16:uniqueId val="{00000003-BFA9-4412-94DF-6BA4E0831BC4}"/>
              </c:ext>
            </c:extLst>
          </c:dPt>
          <c:dPt>
            <c:idx val="2"/>
            <c:bubble3D val="0"/>
            <c:spPr>
              <a:solidFill>
                <a:srgbClr val="00B0F0"/>
              </a:solidFill>
              <a:ln w="19050">
                <a:noFill/>
              </a:ln>
              <a:effectLst/>
            </c:spPr>
            <c:extLst>
              <c:ext xmlns:c16="http://schemas.microsoft.com/office/drawing/2014/chart" uri="{C3380CC4-5D6E-409C-BE32-E72D297353CC}">
                <c16:uniqueId val="{00000005-BFA9-4412-94DF-6BA4E0831BC4}"/>
              </c:ext>
            </c:extLst>
          </c:dPt>
          <c:dPt>
            <c:idx val="3"/>
            <c:bubble3D val="0"/>
            <c:spPr>
              <a:solidFill>
                <a:srgbClr val="7030A0"/>
              </a:solidFill>
              <a:ln w="19050">
                <a:noFill/>
              </a:ln>
              <a:effectLst/>
            </c:spPr>
            <c:extLst>
              <c:ext xmlns:c16="http://schemas.microsoft.com/office/drawing/2014/chart" uri="{C3380CC4-5D6E-409C-BE32-E72D297353CC}">
                <c16:uniqueId val="{00000007-BFA9-4412-94DF-6BA4E0831BC4}"/>
              </c:ext>
            </c:extLst>
          </c:dPt>
          <c:dLbls>
            <c:dLbl>
              <c:idx val="0"/>
              <c:layout>
                <c:manualLayout>
                  <c:x val="3.7491141732283462E-2"/>
                  <c:y val="-0.10337197433654127"/>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A9-4412-94DF-6BA4E0831BC4}"/>
                </c:ext>
              </c:extLst>
            </c:dLbl>
            <c:dLbl>
              <c:idx val="1"/>
              <c:layout>
                <c:manualLayout>
                  <c:x val="-9.5124781277340337E-2"/>
                  <c:y val="2.539734616506270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FA9-4412-94DF-6BA4E0831BC4}"/>
                </c:ext>
              </c:extLst>
            </c:dLbl>
            <c:dLbl>
              <c:idx val="2"/>
              <c:layout>
                <c:manualLayout>
                  <c:x val="-5.2246828521434821E-2"/>
                  <c:y val="6.9137503645377657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FA9-4412-94DF-6BA4E0831B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Inventory'!$AD$5:$AD$8</c:f>
              <c:numCache>
                <c:formatCode>#,##0.00</c:formatCode>
                <c:ptCount val="4"/>
                <c:pt idx="0">
                  <c:v>0</c:v>
                </c:pt>
                <c:pt idx="1">
                  <c:v>0</c:v>
                </c:pt>
                <c:pt idx="2">
                  <c:v>0</c:v>
                </c:pt>
                <c:pt idx="3">
                  <c:v>0</c:v>
                </c:pt>
              </c:numCache>
            </c:numRef>
          </c:val>
          <c:extLst>
            <c:ext xmlns:c16="http://schemas.microsoft.com/office/drawing/2014/chart" uri="{C3380CC4-5D6E-409C-BE32-E72D297353CC}">
              <c16:uniqueId val="{00000008-BFA9-4412-94DF-6BA4E0831BC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 Emissions Summary </a:t>
            </a:r>
          </a:p>
          <a:p>
            <a:pPr>
              <a:defRPr/>
            </a:pPr>
            <a:r>
              <a:rPr lang="en-US" b="1"/>
              <a:t>2016</a:t>
            </a:r>
            <a:r>
              <a:rPr lang="en-US" baseline="0"/>
              <a:t>(Tonnes of CO2)</a:t>
            </a:r>
          </a:p>
          <a:p>
            <a:pPr>
              <a:defRPr/>
            </a:pPr>
            <a:endParaRPr lang="en-US"/>
          </a:p>
        </c:rich>
      </c:tx>
      <c:layout>
        <c:manualLayout>
          <c:xMode val="edge"/>
          <c:yMode val="edge"/>
          <c:x val="0.21254104195879625"/>
          <c:y val="3.05676855895196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3582094703915433"/>
          <c:y val="0.32067909495502783"/>
          <c:w val="0.408393940384008"/>
          <c:h val="0.65397302081425868"/>
        </c:manualLayout>
      </c:layout>
      <c:pieChart>
        <c:varyColors val="1"/>
        <c:ser>
          <c:idx val="0"/>
          <c:order val="0"/>
          <c:spPr>
            <a:ln>
              <a:noFill/>
            </a:ln>
          </c:spPr>
          <c:dPt>
            <c:idx val="0"/>
            <c:bubble3D val="0"/>
            <c:spPr>
              <a:solidFill>
                <a:schemeClr val="bg1">
                  <a:lumMod val="50000"/>
                </a:schemeClr>
              </a:solidFill>
              <a:ln w="19050">
                <a:noFill/>
              </a:ln>
              <a:effectLst/>
            </c:spPr>
            <c:extLst>
              <c:ext xmlns:c16="http://schemas.microsoft.com/office/drawing/2014/chart" uri="{C3380CC4-5D6E-409C-BE32-E72D297353CC}">
                <c16:uniqueId val="{00000001-2AB7-47A3-9451-33B9D52DE2D7}"/>
              </c:ext>
            </c:extLst>
          </c:dPt>
          <c:dPt>
            <c:idx val="1"/>
            <c:bubble3D val="0"/>
            <c:spPr>
              <a:solidFill>
                <a:srgbClr val="00B050"/>
              </a:solidFill>
              <a:ln w="19050">
                <a:noFill/>
              </a:ln>
              <a:effectLst/>
            </c:spPr>
            <c:extLst>
              <c:ext xmlns:c16="http://schemas.microsoft.com/office/drawing/2014/chart" uri="{C3380CC4-5D6E-409C-BE32-E72D297353CC}">
                <c16:uniqueId val="{00000003-2AB7-47A3-9451-33B9D52DE2D7}"/>
              </c:ext>
            </c:extLst>
          </c:dPt>
          <c:dPt>
            <c:idx val="2"/>
            <c:bubble3D val="0"/>
            <c:spPr>
              <a:solidFill>
                <a:srgbClr val="00B0F0"/>
              </a:solidFill>
              <a:ln w="19050">
                <a:noFill/>
              </a:ln>
              <a:effectLst/>
            </c:spPr>
            <c:extLst>
              <c:ext xmlns:c16="http://schemas.microsoft.com/office/drawing/2014/chart" uri="{C3380CC4-5D6E-409C-BE32-E72D297353CC}">
                <c16:uniqueId val="{00000005-2AB7-47A3-9451-33B9D52DE2D7}"/>
              </c:ext>
            </c:extLst>
          </c:dPt>
          <c:dPt>
            <c:idx val="3"/>
            <c:bubble3D val="0"/>
            <c:spPr>
              <a:solidFill>
                <a:srgbClr val="7030A0"/>
              </a:solidFill>
              <a:ln w="19050">
                <a:noFill/>
              </a:ln>
              <a:effectLst/>
            </c:spPr>
            <c:extLst>
              <c:ext xmlns:c16="http://schemas.microsoft.com/office/drawing/2014/chart" uri="{C3380CC4-5D6E-409C-BE32-E72D297353CC}">
                <c16:uniqueId val="{00000007-2AB7-47A3-9451-33B9D52DE2D7}"/>
              </c:ext>
            </c:extLst>
          </c:dPt>
          <c:dLbls>
            <c:dLbl>
              <c:idx val="0"/>
              <c:layout>
                <c:manualLayout>
                  <c:x val="5.7824693788276468E-2"/>
                  <c:y val="-0.14460484106153398"/>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2AB7-47A3-9451-33B9D52DE2D7}"/>
                </c:ext>
              </c:extLst>
            </c:dLbl>
            <c:dLbl>
              <c:idx val="1"/>
              <c:layout>
                <c:manualLayout>
                  <c:x val="-7.0246359616006934E-2"/>
                  <c:y val="3.682116700477942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2AB7-47A3-9451-33B9D52DE2D7}"/>
                </c:ext>
              </c:extLst>
            </c:dLbl>
            <c:dLbl>
              <c:idx val="2"/>
              <c:layout>
                <c:manualLayout>
                  <c:x val="-6.2079396325459314E-2"/>
                  <c:y val="-2.0729804607757363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2AB7-47A3-9451-33B9D52DE2D7}"/>
                </c:ext>
              </c:extLst>
            </c:dLbl>
            <c:dLbl>
              <c:idx val="3"/>
              <c:layout>
                <c:manualLayout>
                  <c:x val="3.419264372775321E-3"/>
                  <c:y val="-7.967541175257062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2AB7-47A3-9451-33B9D52DE2D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Inventory'!$AE$5:$AE$8</c:f>
              <c:numCache>
                <c:formatCode>#,##0.00</c:formatCode>
                <c:ptCount val="4"/>
                <c:pt idx="0">
                  <c:v>0</c:v>
                </c:pt>
                <c:pt idx="1">
                  <c:v>0</c:v>
                </c:pt>
                <c:pt idx="2">
                  <c:v>0</c:v>
                </c:pt>
                <c:pt idx="3">
                  <c:v>0</c:v>
                </c:pt>
              </c:numCache>
            </c:numRef>
          </c:val>
          <c:extLst>
            <c:ext xmlns:c16="http://schemas.microsoft.com/office/drawing/2014/chart" uri="{C3380CC4-5D6E-409C-BE32-E72D297353CC}">
              <c16:uniqueId val="{00000008-2AB7-47A3-9451-33B9D52DE2D7}"/>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City Operations Annual Emissions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stacked"/>
        <c:varyColors val="0"/>
        <c:ser>
          <c:idx val="0"/>
          <c:order val="0"/>
          <c:tx>
            <c:strRef>
              <c:f>'City Operations GHG Inventory'!$Z$5:$AB$5</c:f>
              <c:strCache>
                <c:ptCount val="3"/>
                <c:pt idx="0">
                  <c:v>Buildings and Lighting</c:v>
                </c:pt>
              </c:strCache>
            </c:strRef>
          </c:tx>
          <c:spPr>
            <a:solidFill>
              <a:schemeClr val="accent1"/>
            </a:solidFill>
            <a:ln>
              <a:noFill/>
            </a:ln>
            <a:effectLst/>
          </c:spPr>
          <c:invertIfNegative val="0"/>
          <c:cat>
            <c:strRef>
              <c:extLst>
                <c:ext xmlns:c15="http://schemas.microsoft.com/office/drawing/2012/chart" uri="{02D57815-91ED-43cb-92C2-25804820EDAC}">
                  <c15:fullRef>
                    <c15:sqref>'City Operations GHG Inventory'!$AC$4:$AS$4</c15:sqref>
                  </c15:fullRef>
                </c:ext>
              </c:extLst>
              <c:f>'City Operations GHG Inventory'!$AD$4:$AH$4</c:f>
              <c:strCache>
                <c:ptCount val="5"/>
                <c:pt idx="0">
                  <c:v>2015</c:v>
                </c:pt>
                <c:pt idx="1">
                  <c:v>2016</c:v>
                </c:pt>
                <c:pt idx="2">
                  <c:v>2017</c:v>
                </c:pt>
                <c:pt idx="3">
                  <c:v>2018</c:v>
                </c:pt>
                <c:pt idx="4">
                  <c:v>2019</c:v>
                </c:pt>
              </c:strCache>
            </c:strRef>
          </c:cat>
          <c:val>
            <c:numRef>
              <c:extLst>
                <c:ext xmlns:c15="http://schemas.microsoft.com/office/drawing/2012/chart" uri="{02D57815-91ED-43cb-92C2-25804820EDAC}">
                  <c15:fullRef>
                    <c15:sqref>'City Operations GHG Inventory'!$AC$5:$AS$5</c15:sqref>
                  </c15:fullRef>
                </c:ext>
              </c:extLst>
              <c:f>'City Operations GHG Inventory'!$AD$5:$AH$5</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0-37B6-4D33-B9F6-0824A344403D}"/>
            </c:ext>
          </c:extLst>
        </c:ser>
        <c:ser>
          <c:idx val="1"/>
          <c:order val="1"/>
          <c:tx>
            <c:strRef>
              <c:f>'City Operations GHG Inventory'!$Z$6:$AB$6</c:f>
              <c:strCache>
                <c:ptCount val="3"/>
                <c:pt idx="0">
                  <c:v>City Fleet    </c:v>
                </c:pt>
              </c:strCache>
            </c:strRef>
          </c:tx>
          <c:spPr>
            <a:solidFill>
              <a:schemeClr val="accent2"/>
            </a:solidFill>
            <a:ln>
              <a:noFill/>
            </a:ln>
            <a:effectLst/>
          </c:spPr>
          <c:invertIfNegative val="0"/>
          <c:cat>
            <c:strRef>
              <c:extLst>
                <c:ext xmlns:c15="http://schemas.microsoft.com/office/drawing/2012/chart" uri="{02D57815-91ED-43cb-92C2-25804820EDAC}">
                  <c15:fullRef>
                    <c15:sqref>'City Operations GHG Inventory'!$AC$4:$AS$4</c15:sqref>
                  </c15:fullRef>
                </c:ext>
              </c:extLst>
              <c:f>'City Operations GHG Inventory'!$AD$4:$AH$4</c:f>
              <c:strCache>
                <c:ptCount val="5"/>
                <c:pt idx="0">
                  <c:v>2015</c:v>
                </c:pt>
                <c:pt idx="1">
                  <c:v>2016</c:v>
                </c:pt>
                <c:pt idx="2">
                  <c:v>2017</c:v>
                </c:pt>
                <c:pt idx="3">
                  <c:v>2018</c:v>
                </c:pt>
                <c:pt idx="4">
                  <c:v>2019</c:v>
                </c:pt>
              </c:strCache>
            </c:strRef>
          </c:cat>
          <c:val>
            <c:numRef>
              <c:extLst>
                <c:ext xmlns:c15="http://schemas.microsoft.com/office/drawing/2012/chart" uri="{02D57815-91ED-43cb-92C2-25804820EDAC}">
                  <c15:fullRef>
                    <c15:sqref>'City Operations GHG Inventory'!$AC$6:$AS$6</c15:sqref>
                  </c15:fullRef>
                </c:ext>
              </c:extLst>
              <c:f>'City Operations GHG Inventory'!$AD$6:$AH$6</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37B6-4D33-B9F6-0824A344403D}"/>
            </c:ext>
          </c:extLst>
        </c:ser>
        <c:ser>
          <c:idx val="2"/>
          <c:order val="2"/>
          <c:tx>
            <c:strRef>
              <c:f>'City Operations GHG Inventory'!$Z$7:$AB$7</c:f>
              <c:strCache>
                <c:ptCount val="3"/>
                <c:pt idx="0">
                  <c:v>Water and Wastewater</c:v>
                </c:pt>
              </c:strCache>
            </c:strRef>
          </c:tx>
          <c:spPr>
            <a:solidFill>
              <a:schemeClr val="accent3"/>
            </a:solidFill>
            <a:ln>
              <a:noFill/>
            </a:ln>
            <a:effectLst/>
          </c:spPr>
          <c:invertIfNegative val="0"/>
          <c:cat>
            <c:strRef>
              <c:extLst>
                <c:ext xmlns:c15="http://schemas.microsoft.com/office/drawing/2012/chart" uri="{02D57815-91ED-43cb-92C2-25804820EDAC}">
                  <c15:fullRef>
                    <c15:sqref>'City Operations GHG Inventory'!$AC$4:$AS$4</c15:sqref>
                  </c15:fullRef>
                </c:ext>
              </c:extLst>
              <c:f>'City Operations GHG Inventory'!$AD$4:$AH$4</c:f>
              <c:strCache>
                <c:ptCount val="5"/>
                <c:pt idx="0">
                  <c:v>2015</c:v>
                </c:pt>
                <c:pt idx="1">
                  <c:v>2016</c:v>
                </c:pt>
                <c:pt idx="2">
                  <c:v>2017</c:v>
                </c:pt>
                <c:pt idx="3">
                  <c:v>2018</c:v>
                </c:pt>
                <c:pt idx="4">
                  <c:v>2019</c:v>
                </c:pt>
              </c:strCache>
            </c:strRef>
          </c:cat>
          <c:val>
            <c:numRef>
              <c:extLst>
                <c:ext xmlns:c15="http://schemas.microsoft.com/office/drawing/2012/chart" uri="{02D57815-91ED-43cb-92C2-25804820EDAC}">
                  <c15:fullRef>
                    <c15:sqref>'City Operations GHG Inventory'!$AC$7:$AS$7</c15:sqref>
                  </c15:fullRef>
                </c:ext>
              </c:extLst>
              <c:f>'City Operations GHG Inventory'!$AD$7:$AH$7</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2-37B6-4D33-B9F6-0824A344403D}"/>
            </c:ext>
          </c:extLst>
        </c:ser>
        <c:ser>
          <c:idx val="3"/>
          <c:order val="3"/>
          <c:tx>
            <c:strRef>
              <c:f>'City Operations GHG Inventory'!$Z$8:$AB$8</c:f>
              <c:strCache>
                <c:ptCount val="3"/>
                <c:pt idx="0">
                  <c:v>Waste</c:v>
                </c:pt>
              </c:strCache>
            </c:strRef>
          </c:tx>
          <c:spPr>
            <a:solidFill>
              <a:schemeClr val="accent4"/>
            </a:solidFill>
            <a:ln>
              <a:noFill/>
            </a:ln>
            <a:effectLst/>
          </c:spPr>
          <c:invertIfNegative val="0"/>
          <c:cat>
            <c:strRef>
              <c:extLst>
                <c:ext xmlns:c15="http://schemas.microsoft.com/office/drawing/2012/chart" uri="{02D57815-91ED-43cb-92C2-25804820EDAC}">
                  <c15:fullRef>
                    <c15:sqref>'City Operations GHG Inventory'!$AC$4:$AS$4</c15:sqref>
                  </c15:fullRef>
                </c:ext>
              </c:extLst>
              <c:f>'City Operations GHG Inventory'!$AD$4:$AH$4</c:f>
              <c:strCache>
                <c:ptCount val="5"/>
                <c:pt idx="0">
                  <c:v>2015</c:v>
                </c:pt>
                <c:pt idx="1">
                  <c:v>2016</c:v>
                </c:pt>
                <c:pt idx="2">
                  <c:v>2017</c:v>
                </c:pt>
                <c:pt idx="3">
                  <c:v>2018</c:v>
                </c:pt>
                <c:pt idx="4">
                  <c:v>2019</c:v>
                </c:pt>
              </c:strCache>
            </c:strRef>
          </c:cat>
          <c:val>
            <c:numRef>
              <c:extLst>
                <c:ext xmlns:c15="http://schemas.microsoft.com/office/drawing/2012/chart" uri="{02D57815-91ED-43cb-92C2-25804820EDAC}">
                  <c15:fullRef>
                    <c15:sqref>'City Operations GHG Inventory'!$AC$8:$AS$8</c15:sqref>
                  </c15:fullRef>
                </c:ext>
              </c:extLst>
              <c:f>'City Operations GHG Inventory'!$AD$8:$AH$8</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3-37B6-4D33-B9F6-0824A344403D}"/>
            </c:ext>
          </c:extLst>
        </c:ser>
        <c:dLbls>
          <c:showLegendKey val="0"/>
          <c:showVal val="0"/>
          <c:showCatName val="0"/>
          <c:showSerName val="0"/>
          <c:showPercent val="0"/>
          <c:showBubbleSize val="0"/>
        </c:dLbls>
        <c:gapWidth val="80"/>
        <c:overlap val="100"/>
        <c:axId val="448081336"/>
        <c:axId val="448082976"/>
      </c:barChart>
      <c:catAx>
        <c:axId val="448081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8082976"/>
        <c:crosses val="autoZero"/>
        <c:auto val="1"/>
        <c:lblAlgn val="ctr"/>
        <c:lblOffset val="100"/>
        <c:noMultiLvlLbl val="0"/>
      </c:catAx>
      <c:valAx>
        <c:axId val="44808297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Emissions (Tonnes CO2)</a:t>
                </a:r>
              </a:p>
            </c:rich>
          </c:tx>
          <c:layout>
            <c:manualLayout>
              <c:xMode val="edge"/>
              <c:yMode val="edge"/>
              <c:x val="6.8173314817389459E-3"/>
              <c:y val="0.3489669876611070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4480813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a:t>
            </a:r>
            <a:r>
              <a:rPr lang="en-US" baseline="0"/>
              <a:t> Emissions Summary </a:t>
            </a:r>
          </a:p>
          <a:p>
            <a:pPr>
              <a:defRPr/>
            </a:pPr>
            <a:r>
              <a:rPr lang="en-US" b="1" baseline="0"/>
              <a:t>2017 </a:t>
            </a:r>
            <a:r>
              <a:rPr lang="en-US" b="0" baseline="0"/>
              <a:t>(Tonnes of CO2)</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010771278161319"/>
          <c:y val="0.29270022660644512"/>
          <c:w val="0.39698305530643813"/>
          <c:h val="0.63006091296930133"/>
        </c:manualLayout>
      </c:layout>
      <c:pieChart>
        <c:varyColors val="1"/>
        <c:ser>
          <c:idx val="0"/>
          <c:order val="0"/>
          <c:spPr>
            <a:ln>
              <a:noFill/>
            </a:ln>
          </c:spPr>
          <c:dPt>
            <c:idx val="0"/>
            <c:bubble3D val="0"/>
            <c:spPr>
              <a:solidFill>
                <a:schemeClr val="accent3">
                  <a:lumMod val="75000"/>
                </a:schemeClr>
              </a:solidFill>
              <a:ln w="19050">
                <a:noFill/>
              </a:ln>
              <a:effectLst/>
            </c:spPr>
            <c:extLst>
              <c:ext xmlns:c16="http://schemas.microsoft.com/office/drawing/2014/chart" uri="{C3380CC4-5D6E-409C-BE32-E72D297353CC}">
                <c16:uniqueId val="{00000001-BD1C-4C02-8993-1E9F52B1B486}"/>
              </c:ext>
            </c:extLst>
          </c:dPt>
          <c:dPt>
            <c:idx val="1"/>
            <c:bubble3D val="0"/>
            <c:spPr>
              <a:solidFill>
                <a:schemeClr val="accent6"/>
              </a:solidFill>
              <a:ln w="19050">
                <a:noFill/>
              </a:ln>
              <a:effectLst/>
            </c:spPr>
            <c:extLst>
              <c:ext xmlns:c16="http://schemas.microsoft.com/office/drawing/2014/chart" uri="{C3380CC4-5D6E-409C-BE32-E72D297353CC}">
                <c16:uniqueId val="{00000003-BD1C-4C02-8993-1E9F52B1B486}"/>
              </c:ext>
            </c:extLst>
          </c:dPt>
          <c:dPt>
            <c:idx val="2"/>
            <c:bubble3D val="0"/>
            <c:spPr>
              <a:solidFill>
                <a:schemeClr val="accent1"/>
              </a:solidFill>
              <a:ln w="19050">
                <a:noFill/>
              </a:ln>
              <a:effectLst/>
            </c:spPr>
            <c:extLst>
              <c:ext xmlns:c16="http://schemas.microsoft.com/office/drawing/2014/chart" uri="{C3380CC4-5D6E-409C-BE32-E72D297353CC}">
                <c16:uniqueId val="{00000005-BD1C-4C02-8993-1E9F52B1B486}"/>
              </c:ext>
            </c:extLst>
          </c:dPt>
          <c:dPt>
            <c:idx val="3"/>
            <c:bubble3D val="0"/>
            <c:spPr>
              <a:solidFill>
                <a:schemeClr val="accent4"/>
              </a:solidFill>
              <a:ln w="19050">
                <a:noFill/>
              </a:ln>
              <a:effectLst/>
            </c:spPr>
            <c:extLst>
              <c:ext xmlns:c16="http://schemas.microsoft.com/office/drawing/2014/chart" uri="{C3380CC4-5D6E-409C-BE32-E72D297353CC}">
                <c16:uniqueId val="{00000007-BD1C-4C02-8993-1E9F52B1B486}"/>
              </c:ext>
            </c:extLst>
          </c:dPt>
          <c:dLbls>
            <c:dLbl>
              <c:idx val="0"/>
              <c:layout>
                <c:manualLayout>
                  <c:x val="2.4893832710391861E-2"/>
                  <c:y val="-1.445190172423888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D1C-4C02-8993-1E9F52B1B486}"/>
                </c:ext>
              </c:extLst>
            </c:dLbl>
            <c:dLbl>
              <c:idx val="1"/>
              <c:layout>
                <c:manualLayout>
                  <c:x val="2.3655891557865256E-2"/>
                  <c:y val="-1.592954064256106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D1C-4C02-8993-1E9F52B1B486}"/>
                </c:ext>
              </c:extLst>
            </c:dLbl>
            <c:dLbl>
              <c:idx val="2"/>
              <c:layout>
                <c:manualLayout>
                  <c:x val="1.5968439349294608E-2"/>
                  <c:y val="-0.1141906938964136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BD1C-4C02-8993-1E9F52B1B48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Inventory'!$AF$5:$AF$8</c:f>
              <c:numCache>
                <c:formatCode>#,##0.00</c:formatCode>
                <c:ptCount val="4"/>
                <c:pt idx="0">
                  <c:v>0</c:v>
                </c:pt>
                <c:pt idx="1">
                  <c:v>0</c:v>
                </c:pt>
                <c:pt idx="2">
                  <c:v>0</c:v>
                </c:pt>
                <c:pt idx="3">
                  <c:v>0</c:v>
                </c:pt>
              </c:numCache>
            </c:numRef>
          </c:val>
          <c:extLst>
            <c:ext xmlns:c16="http://schemas.microsoft.com/office/drawing/2014/chart" uri="{C3380CC4-5D6E-409C-BE32-E72D297353CC}">
              <c16:uniqueId val="{00000008-BD1C-4C02-8993-1E9F52B1B486}"/>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a:t>
            </a:r>
            <a:r>
              <a:rPr lang="en-US" baseline="0"/>
              <a:t> Emissions Summary </a:t>
            </a:r>
          </a:p>
          <a:p>
            <a:pPr>
              <a:defRPr/>
            </a:pPr>
            <a:r>
              <a:rPr lang="en-US" b="1" baseline="0"/>
              <a:t>2018 </a:t>
            </a:r>
            <a:r>
              <a:rPr lang="en-US" b="0" baseline="0"/>
              <a:t>(Tonnes of CO2)</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3869038711450624"/>
          <c:y val="0.22908703732630312"/>
          <c:w val="0.51299341738497084"/>
          <c:h val="0.67631622849941408"/>
        </c:manualLayout>
      </c:layout>
      <c:pieChart>
        <c:varyColors val="1"/>
        <c:ser>
          <c:idx val="0"/>
          <c:order val="0"/>
          <c:spPr>
            <a:ln>
              <a:noFill/>
            </a:ln>
          </c:spPr>
          <c:dPt>
            <c:idx val="0"/>
            <c:bubble3D val="0"/>
            <c:spPr>
              <a:solidFill>
                <a:schemeClr val="accent3">
                  <a:lumMod val="75000"/>
                </a:schemeClr>
              </a:solidFill>
              <a:ln w="19050">
                <a:noFill/>
              </a:ln>
              <a:effectLst/>
            </c:spPr>
            <c:extLst>
              <c:ext xmlns:c16="http://schemas.microsoft.com/office/drawing/2014/chart" uri="{C3380CC4-5D6E-409C-BE32-E72D297353CC}">
                <c16:uniqueId val="{00000001-E5AC-4972-B4C1-FFD7BD75235E}"/>
              </c:ext>
            </c:extLst>
          </c:dPt>
          <c:dPt>
            <c:idx val="1"/>
            <c:bubble3D val="0"/>
            <c:spPr>
              <a:solidFill>
                <a:schemeClr val="accent6"/>
              </a:solidFill>
              <a:ln w="19050">
                <a:noFill/>
              </a:ln>
              <a:effectLst/>
            </c:spPr>
            <c:extLst>
              <c:ext xmlns:c16="http://schemas.microsoft.com/office/drawing/2014/chart" uri="{C3380CC4-5D6E-409C-BE32-E72D297353CC}">
                <c16:uniqueId val="{00000003-E5AC-4972-B4C1-FFD7BD75235E}"/>
              </c:ext>
            </c:extLst>
          </c:dPt>
          <c:dPt>
            <c:idx val="2"/>
            <c:bubble3D val="0"/>
            <c:spPr>
              <a:solidFill>
                <a:schemeClr val="accent1"/>
              </a:solidFill>
              <a:ln w="19050">
                <a:noFill/>
              </a:ln>
              <a:effectLst/>
            </c:spPr>
            <c:extLst>
              <c:ext xmlns:c16="http://schemas.microsoft.com/office/drawing/2014/chart" uri="{C3380CC4-5D6E-409C-BE32-E72D297353CC}">
                <c16:uniqueId val="{00000005-E5AC-4972-B4C1-FFD7BD75235E}"/>
              </c:ext>
            </c:extLst>
          </c:dPt>
          <c:dPt>
            <c:idx val="3"/>
            <c:bubble3D val="0"/>
            <c:spPr>
              <a:solidFill>
                <a:schemeClr val="accent4"/>
              </a:solidFill>
              <a:ln w="19050">
                <a:noFill/>
              </a:ln>
              <a:effectLst/>
            </c:spPr>
            <c:extLst>
              <c:ext xmlns:c16="http://schemas.microsoft.com/office/drawing/2014/chart" uri="{C3380CC4-5D6E-409C-BE32-E72D297353CC}">
                <c16:uniqueId val="{00000007-E5AC-4972-B4C1-FFD7BD7523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Inventory'!$AG$5:$AG$8</c:f>
              <c:numCache>
                <c:formatCode>#,##0.00</c:formatCode>
                <c:ptCount val="4"/>
                <c:pt idx="0">
                  <c:v>0</c:v>
                </c:pt>
                <c:pt idx="1">
                  <c:v>0</c:v>
                </c:pt>
                <c:pt idx="2">
                  <c:v>0</c:v>
                </c:pt>
                <c:pt idx="3">
                  <c:v>0</c:v>
                </c:pt>
              </c:numCache>
            </c:numRef>
          </c:val>
          <c:extLst>
            <c:ext xmlns:c16="http://schemas.microsoft.com/office/drawing/2014/chart" uri="{C3380CC4-5D6E-409C-BE32-E72D297353CC}">
              <c16:uniqueId val="{00000008-E5AC-4972-B4C1-FFD7BD75235E}"/>
            </c:ext>
          </c:extLst>
        </c:ser>
        <c:dLbls>
          <c:showLegendKey val="0"/>
          <c:showVal val="0"/>
          <c:showCatName val="0"/>
          <c:showSerName val="0"/>
          <c:showPercent val="0"/>
          <c:showBubbleSize val="0"/>
          <c:showLeaderLines val="1"/>
        </c:dLbls>
        <c:firstSliceAng val="10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City Operations</a:t>
            </a:r>
            <a:r>
              <a:rPr lang="en-US" baseline="0"/>
              <a:t> Emissions Summary </a:t>
            </a:r>
          </a:p>
          <a:p>
            <a:pPr>
              <a:defRPr/>
            </a:pPr>
            <a:r>
              <a:rPr lang="en-US" b="1" baseline="0"/>
              <a:t>2019 </a:t>
            </a:r>
            <a:r>
              <a:rPr lang="en-US" b="0" baseline="0"/>
              <a:t>(Tonnes of CO2)</a:t>
            </a:r>
            <a:endParaRPr lang="en-US" b="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30010771278161319"/>
          <c:y val="0.29270022660644512"/>
          <c:w val="0.39698305530643813"/>
          <c:h val="0.63006091296930133"/>
        </c:manualLayout>
      </c:layout>
      <c:pieChart>
        <c:varyColors val="1"/>
        <c:ser>
          <c:idx val="0"/>
          <c:order val="0"/>
          <c:spPr>
            <a:ln>
              <a:noFill/>
            </a:ln>
          </c:spPr>
          <c:dPt>
            <c:idx val="0"/>
            <c:bubble3D val="0"/>
            <c:spPr>
              <a:solidFill>
                <a:schemeClr val="accent3">
                  <a:lumMod val="75000"/>
                </a:schemeClr>
              </a:solidFill>
              <a:ln w="19050">
                <a:noFill/>
              </a:ln>
              <a:effectLst/>
            </c:spPr>
            <c:extLst>
              <c:ext xmlns:c16="http://schemas.microsoft.com/office/drawing/2014/chart" uri="{C3380CC4-5D6E-409C-BE32-E72D297353CC}">
                <c16:uniqueId val="{00000001-F888-454F-9895-FF9CB9D418FC}"/>
              </c:ext>
            </c:extLst>
          </c:dPt>
          <c:dPt>
            <c:idx val="1"/>
            <c:bubble3D val="0"/>
            <c:spPr>
              <a:solidFill>
                <a:schemeClr val="accent6"/>
              </a:solidFill>
              <a:ln w="19050">
                <a:noFill/>
              </a:ln>
              <a:effectLst/>
            </c:spPr>
            <c:extLst>
              <c:ext xmlns:c16="http://schemas.microsoft.com/office/drawing/2014/chart" uri="{C3380CC4-5D6E-409C-BE32-E72D297353CC}">
                <c16:uniqueId val="{00000003-F888-454F-9895-FF9CB9D418FC}"/>
              </c:ext>
            </c:extLst>
          </c:dPt>
          <c:dPt>
            <c:idx val="2"/>
            <c:bubble3D val="0"/>
            <c:spPr>
              <a:solidFill>
                <a:schemeClr val="accent1"/>
              </a:solidFill>
              <a:ln w="19050">
                <a:noFill/>
              </a:ln>
              <a:effectLst/>
            </c:spPr>
            <c:extLst>
              <c:ext xmlns:c16="http://schemas.microsoft.com/office/drawing/2014/chart" uri="{C3380CC4-5D6E-409C-BE32-E72D297353CC}">
                <c16:uniqueId val="{00000005-F888-454F-9895-FF9CB9D418FC}"/>
              </c:ext>
            </c:extLst>
          </c:dPt>
          <c:dPt>
            <c:idx val="3"/>
            <c:bubble3D val="0"/>
            <c:spPr>
              <a:solidFill>
                <a:schemeClr val="accent4"/>
              </a:solidFill>
              <a:ln w="19050">
                <a:noFill/>
              </a:ln>
              <a:effectLst/>
            </c:spPr>
            <c:extLst>
              <c:ext xmlns:c16="http://schemas.microsoft.com/office/drawing/2014/chart" uri="{C3380CC4-5D6E-409C-BE32-E72D297353CC}">
                <c16:uniqueId val="{00000007-F888-454F-9895-FF9CB9D418F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'City Operations GHG Inventory'!$Z$5:$AB$8</c:f>
              <c:strCache>
                <c:ptCount val="4"/>
                <c:pt idx="0">
                  <c:v>Buildings and Lighting</c:v>
                </c:pt>
                <c:pt idx="1">
                  <c:v>City Fleet    </c:v>
                </c:pt>
                <c:pt idx="2">
                  <c:v>Water and Wastewater</c:v>
                </c:pt>
                <c:pt idx="3">
                  <c:v>Waste</c:v>
                </c:pt>
              </c:strCache>
            </c:strRef>
          </c:cat>
          <c:val>
            <c:numRef>
              <c:f>'City Operations GHG Inventory'!$AH$5:$AH$8</c:f>
              <c:numCache>
                <c:formatCode>#,##0.00</c:formatCode>
                <c:ptCount val="4"/>
                <c:pt idx="0">
                  <c:v>0</c:v>
                </c:pt>
                <c:pt idx="1">
                  <c:v>0</c:v>
                </c:pt>
                <c:pt idx="2">
                  <c:v>0</c:v>
                </c:pt>
                <c:pt idx="3">
                  <c:v>0</c:v>
                </c:pt>
              </c:numCache>
            </c:numRef>
          </c:val>
          <c:extLst>
            <c:ext xmlns:c16="http://schemas.microsoft.com/office/drawing/2014/chart" uri="{C3380CC4-5D6E-409C-BE32-E72D297353CC}">
              <c16:uniqueId val="{00000008-F888-454F-9895-FF9CB9D418FC}"/>
            </c:ext>
          </c:extLst>
        </c:ser>
        <c:dLbls>
          <c:showLegendKey val="0"/>
          <c:showVal val="0"/>
          <c:showCatName val="0"/>
          <c:showSerName val="0"/>
          <c:showPercent val="0"/>
          <c:showBubbleSize val="0"/>
          <c:showLeaderLines val="1"/>
        </c:dLbls>
        <c:firstSliceAng val="10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17.xml"/><Relationship Id="rId13" Type="http://schemas.openxmlformats.org/officeDocument/2006/relationships/chart" Target="../charts/chart22.xml"/><Relationship Id="rId18" Type="http://schemas.openxmlformats.org/officeDocument/2006/relationships/chart" Target="../charts/chart27.xml"/><Relationship Id="rId3" Type="http://schemas.openxmlformats.org/officeDocument/2006/relationships/chart" Target="../charts/chart12.xml"/><Relationship Id="rId7" Type="http://schemas.openxmlformats.org/officeDocument/2006/relationships/chart" Target="../charts/chart16.xml"/><Relationship Id="rId12" Type="http://schemas.openxmlformats.org/officeDocument/2006/relationships/chart" Target="../charts/chart21.xml"/><Relationship Id="rId17" Type="http://schemas.openxmlformats.org/officeDocument/2006/relationships/chart" Target="../charts/chart26.xml"/><Relationship Id="rId2" Type="http://schemas.openxmlformats.org/officeDocument/2006/relationships/chart" Target="../charts/chart11.xml"/><Relationship Id="rId16" Type="http://schemas.openxmlformats.org/officeDocument/2006/relationships/chart" Target="../charts/chart25.xml"/><Relationship Id="rId20" Type="http://schemas.openxmlformats.org/officeDocument/2006/relationships/chart" Target="../charts/chart29.xml"/><Relationship Id="rId1" Type="http://schemas.openxmlformats.org/officeDocument/2006/relationships/chart" Target="../charts/chart10.xml"/><Relationship Id="rId6" Type="http://schemas.openxmlformats.org/officeDocument/2006/relationships/chart" Target="../charts/chart15.xml"/><Relationship Id="rId11" Type="http://schemas.openxmlformats.org/officeDocument/2006/relationships/chart" Target="../charts/chart20.xml"/><Relationship Id="rId5" Type="http://schemas.openxmlformats.org/officeDocument/2006/relationships/chart" Target="../charts/chart14.xml"/><Relationship Id="rId15" Type="http://schemas.openxmlformats.org/officeDocument/2006/relationships/chart" Target="../charts/chart24.xml"/><Relationship Id="rId10" Type="http://schemas.openxmlformats.org/officeDocument/2006/relationships/chart" Target="../charts/chart19.xml"/><Relationship Id="rId19" Type="http://schemas.openxmlformats.org/officeDocument/2006/relationships/chart" Target="../charts/chart28.xml"/><Relationship Id="rId4" Type="http://schemas.openxmlformats.org/officeDocument/2006/relationships/chart" Target="../charts/chart13.xml"/><Relationship Id="rId9" Type="http://schemas.openxmlformats.org/officeDocument/2006/relationships/chart" Target="../charts/chart18.xml"/><Relationship Id="rId14" Type="http://schemas.openxmlformats.org/officeDocument/2006/relationships/chart" Target="../charts/chart23.xml"/></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5" Type="http://schemas.openxmlformats.org/officeDocument/2006/relationships/chart" Target="../charts/chart34.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editAs="oneCell">
    <xdr:from>
      <xdr:col>3</xdr:col>
      <xdr:colOff>207818</xdr:colOff>
      <xdr:row>23</xdr:row>
      <xdr:rowOff>207818</xdr:rowOff>
    </xdr:from>
    <xdr:to>
      <xdr:col>11</xdr:col>
      <xdr:colOff>671305</xdr:colOff>
      <xdr:row>30</xdr:row>
      <xdr:rowOff>1153</xdr:rowOff>
    </xdr:to>
    <xdr:pic>
      <xdr:nvPicPr>
        <xdr:cNvPr id="2" name="Picture 1">
          <a:extLst>
            <a:ext uri="{FF2B5EF4-FFF2-40B4-BE49-F238E27FC236}">
              <a16:creationId xmlns:a16="http://schemas.microsoft.com/office/drawing/2014/main" id="{72DD3F4C-9E78-4FCA-A9DC-0E6A3436401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1963" y="10515600"/>
          <a:ext cx="5118615" cy="12203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1587</xdr:colOff>
      <xdr:row>22</xdr:row>
      <xdr:rowOff>160338</xdr:rowOff>
    </xdr:from>
    <xdr:to>
      <xdr:col>6</xdr:col>
      <xdr:colOff>1170709</xdr:colOff>
      <xdr:row>51</xdr:row>
      <xdr:rowOff>22411</xdr:rowOff>
    </xdr:to>
    <xdr:graphicFrame macro="">
      <xdr:nvGraphicFramePr>
        <xdr:cNvPr id="7" name="Chart 2">
          <a:extLst>
            <a:ext uri="{FF2B5EF4-FFF2-40B4-BE49-F238E27FC236}">
              <a16:creationId xmlns:a16="http://schemas.microsoft.com/office/drawing/2014/main" id="{37204028-8CFD-44B0-BA67-F19B38033B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1288852</xdr:colOff>
      <xdr:row>22</xdr:row>
      <xdr:rowOff>140277</xdr:rowOff>
    </xdr:from>
    <xdr:to>
      <xdr:col>13</xdr:col>
      <xdr:colOff>240081</xdr:colOff>
      <xdr:row>51</xdr:row>
      <xdr:rowOff>18040</xdr:rowOff>
    </xdr:to>
    <xdr:graphicFrame macro="">
      <xdr:nvGraphicFramePr>
        <xdr:cNvPr id="9" name="Chart 7">
          <a:extLst>
            <a:ext uri="{FF2B5EF4-FFF2-40B4-BE49-F238E27FC236}">
              <a16:creationId xmlns:a16="http://schemas.microsoft.com/office/drawing/2014/main" id="{FD56B602-993C-4F55-9F14-7432A353A7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338699</xdr:colOff>
      <xdr:row>22</xdr:row>
      <xdr:rowOff>146696</xdr:rowOff>
    </xdr:from>
    <xdr:to>
      <xdr:col>17</xdr:col>
      <xdr:colOff>1122219</xdr:colOff>
      <xdr:row>51</xdr:row>
      <xdr:rowOff>43937</xdr:rowOff>
    </xdr:to>
    <xdr:graphicFrame macro="">
      <xdr:nvGraphicFramePr>
        <xdr:cNvPr id="15" name="Chart 3">
          <a:extLst>
            <a:ext uri="{FF2B5EF4-FFF2-40B4-BE49-F238E27FC236}">
              <a16:creationId xmlns:a16="http://schemas.microsoft.com/office/drawing/2014/main" id="{998D5D84-6D26-4CAC-9C22-8576030DAB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25838</xdr:colOff>
      <xdr:row>51</xdr:row>
      <xdr:rowOff>170972</xdr:rowOff>
    </xdr:from>
    <xdr:to>
      <xdr:col>17</xdr:col>
      <xdr:colOff>1101436</xdr:colOff>
      <xdr:row>69</xdr:row>
      <xdr:rowOff>0</xdr:rowOff>
    </xdr:to>
    <xdr:graphicFrame macro="">
      <xdr:nvGraphicFramePr>
        <xdr:cNvPr id="14" name="Chart 8">
          <a:extLst>
            <a:ext uri="{FF2B5EF4-FFF2-40B4-BE49-F238E27FC236}">
              <a16:creationId xmlns:a16="http://schemas.microsoft.com/office/drawing/2014/main" id="{852A40B4-A74C-4434-A692-16978AEFD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6925</xdr:colOff>
      <xdr:row>88</xdr:row>
      <xdr:rowOff>76199</xdr:rowOff>
    </xdr:from>
    <xdr:to>
      <xdr:col>5</xdr:col>
      <xdr:colOff>83127</xdr:colOff>
      <xdr:row>106</xdr:row>
      <xdr:rowOff>34637</xdr:rowOff>
    </xdr:to>
    <xdr:graphicFrame macro="">
      <xdr:nvGraphicFramePr>
        <xdr:cNvPr id="20" name="Chart 1">
          <a:extLst>
            <a:ext uri="{FF2B5EF4-FFF2-40B4-BE49-F238E27FC236}">
              <a16:creationId xmlns:a16="http://schemas.microsoft.com/office/drawing/2014/main" id="{071F0D52-05B0-446F-9365-33DE21941C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810491</xdr:colOff>
      <xdr:row>88</xdr:row>
      <xdr:rowOff>90054</xdr:rowOff>
    </xdr:from>
    <xdr:to>
      <xdr:col>9</xdr:col>
      <xdr:colOff>6929</xdr:colOff>
      <xdr:row>106</xdr:row>
      <xdr:rowOff>48492</xdr:rowOff>
    </xdr:to>
    <xdr:graphicFrame macro="">
      <xdr:nvGraphicFramePr>
        <xdr:cNvPr id="11" name="Chart 1">
          <a:extLst>
            <a:ext uri="{FF2B5EF4-FFF2-40B4-BE49-F238E27FC236}">
              <a16:creationId xmlns:a16="http://schemas.microsoft.com/office/drawing/2014/main" id="{0BC64417-5750-4D6D-B931-66B5B03019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803564</xdr:colOff>
      <xdr:row>88</xdr:row>
      <xdr:rowOff>90055</xdr:rowOff>
    </xdr:from>
    <xdr:to>
      <xdr:col>13</xdr:col>
      <xdr:colOff>117765</xdr:colOff>
      <xdr:row>106</xdr:row>
      <xdr:rowOff>48493</xdr:rowOff>
    </xdr:to>
    <xdr:graphicFrame macro="">
      <xdr:nvGraphicFramePr>
        <xdr:cNvPr id="19" name="Chart 1">
          <a:extLst>
            <a:ext uri="{FF2B5EF4-FFF2-40B4-BE49-F238E27FC236}">
              <a16:creationId xmlns:a16="http://schemas.microsoft.com/office/drawing/2014/main" id="{C1A086AE-C525-4701-9EA7-AEBB8D125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69273</xdr:colOff>
      <xdr:row>88</xdr:row>
      <xdr:rowOff>131619</xdr:rowOff>
    </xdr:from>
    <xdr:to>
      <xdr:col>17</xdr:col>
      <xdr:colOff>193966</xdr:colOff>
      <xdr:row>106</xdr:row>
      <xdr:rowOff>90057</xdr:rowOff>
    </xdr:to>
    <xdr:graphicFrame macro="">
      <xdr:nvGraphicFramePr>
        <xdr:cNvPr id="17" name="Chart 1">
          <a:extLst>
            <a:ext uri="{FF2B5EF4-FFF2-40B4-BE49-F238E27FC236}">
              <a16:creationId xmlns:a16="http://schemas.microsoft.com/office/drawing/2014/main" id="{9CD8B396-11A3-4A59-ABB0-DF8EE5C01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858982</xdr:colOff>
      <xdr:row>88</xdr:row>
      <xdr:rowOff>83127</xdr:rowOff>
    </xdr:from>
    <xdr:to>
      <xdr:col>21</xdr:col>
      <xdr:colOff>1662547</xdr:colOff>
      <xdr:row>106</xdr:row>
      <xdr:rowOff>41565</xdr:rowOff>
    </xdr:to>
    <xdr:graphicFrame macro="">
      <xdr:nvGraphicFramePr>
        <xdr:cNvPr id="16" name="Chart 1">
          <a:extLst>
            <a:ext uri="{FF2B5EF4-FFF2-40B4-BE49-F238E27FC236}">
              <a16:creationId xmlns:a16="http://schemas.microsoft.com/office/drawing/2014/main" id="{BC099AD9-F4C4-4DA6-BF8E-29B074869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26546</xdr:colOff>
      <xdr:row>41</xdr:row>
      <xdr:rowOff>101160</xdr:rowOff>
    </xdr:from>
    <xdr:to>
      <xdr:col>8</xdr:col>
      <xdr:colOff>30244</xdr:colOff>
      <xdr:row>54</xdr:row>
      <xdr:rowOff>196411</xdr:rowOff>
    </xdr:to>
    <xdr:graphicFrame macro="">
      <xdr:nvGraphicFramePr>
        <xdr:cNvPr id="2" name="Chart 1">
          <a:extLst>
            <a:ext uri="{FF2B5EF4-FFF2-40B4-BE49-F238E27FC236}">
              <a16:creationId xmlns:a16="http://schemas.microsoft.com/office/drawing/2014/main" id="{6EFF02B5-D047-4796-A9E9-8105BB65E1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28030</xdr:colOff>
      <xdr:row>68</xdr:row>
      <xdr:rowOff>108314</xdr:rowOff>
    </xdr:from>
    <xdr:to>
      <xdr:col>8</xdr:col>
      <xdr:colOff>57150</xdr:colOff>
      <xdr:row>81</xdr:row>
      <xdr:rowOff>238126</xdr:rowOff>
    </xdr:to>
    <xdr:graphicFrame macro="">
      <xdr:nvGraphicFramePr>
        <xdr:cNvPr id="3" name="Chart 2">
          <a:extLst>
            <a:ext uri="{FF2B5EF4-FFF2-40B4-BE49-F238E27FC236}">
              <a16:creationId xmlns:a16="http://schemas.microsoft.com/office/drawing/2014/main" id="{D2616192-C4F2-4E2D-AA25-1CCEA7A19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16567</xdr:colOff>
      <xdr:row>28</xdr:row>
      <xdr:rowOff>90608</xdr:rowOff>
    </xdr:from>
    <xdr:to>
      <xdr:col>19</xdr:col>
      <xdr:colOff>553234</xdr:colOff>
      <xdr:row>39</xdr:row>
      <xdr:rowOff>79722</xdr:rowOff>
    </xdr:to>
    <xdr:graphicFrame macro="">
      <xdr:nvGraphicFramePr>
        <xdr:cNvPr id="4" name="Chart 3">
          <a:extLst>
            <a:ext uri="{FF2B5EF4-FFF2-40B4-BE49-F238E27FC236}">
              <a16:creationId xmlns:a16="http://schemas.microsoft.com/office/drawing/2014/main" id="{493F2F9F-5831-4523-80C8-9E832591547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116542</xdr:colOff>
      <xdr:row>41</xdr:row>
      <xdr:rowOff>116032</xdr:rowOff>
    </xdr:from>
    <xdr:to>
      <xdr:col>19</xdr:col>
      <xdr:colOff>617221</xdr:colOff>
      <xdr:row>54</xdr:row>
      <xdr:rowOff>194508</xdr:rowOff>
    </xdr:to>
    <xdr:graphicFrame macro="">
      <xdr:nvGraphicFramePr>
        <xdr:cNvPr id="5" name="Chart 4">
          <a:extLst>
            <a:ext uri="{FF2B5EF4-FFF2-40B4-BE49-F238E27FC236}">
              <a16:creationId xmlns:a16="http://schemas.microsoft.com/office/drawing/2014/main" id="{B78BD7E4-1B15-4080-9537-61AA1CE0B1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8</xdr:col>
      <xdr:colOff>106407</xdr:colOff>
      <xdr:row>68</xdr:row>
      <xdr:rowOff>103142</xdr:rowOff>
    </xdr:from>
    <xdr:to>
      <xdr:col>19</xdr:col>
      <xdr:colOff>647700</xdr:colOff>
      <xdr:row>81</xdr:row>
      <xdr:rowOff>235324</xdr:rowOff>
    </xdr:to>
    <xdr:graphicFrame macro="">
      <xdr:nvGraphicFramePr>
        <xdr:cNvPr id="6" name="Chart 5">
          <a:extLst>
            <a:ext uri="{FF2B5EF4-FFF2-40B4-BE49-F238E27FC236}">
              <a16:creationId xmlns:a16="http://schemas.microsoft.com/office/drawing/2014/main" id="{5233200D-8D48-40BE-B0E2-62FB7910AC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4929</xdr:colOff>
      <xdr:row>4</xdr:row>
      <xdr:rowOff>58831</xdr:rowOff>
    </xdr:from>
    <xdr:to>
      <xdr:col>19</xdr:col>
      <xdr:colOff>620356</xdr:colOff>
      <xdr:row>26</xdr:row>
      <xdr:rowOff>39780</xdr:rowOff>
    </xdr:to>
    <xdr:graphicFrame macro="">
      <xdr:nvGraphicFramePr>
        <xdr:cNvPr id="7" name="Chart 6">
          <a:extLst>
            <a:ext uri="{FF2B5EF4-FFF2-40B4-BE49-F238E27FC236}">
              <a16:creationId xmlns:a16="http://schemas.microsoft.com/office/drawing/2014/main" id="{CF59728D-AF82-4A2E-B69F-62D8629B1B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246530</xdr:colOff>
      <xdr:row>100</xdr:row>
      <xdr:rowOff>125506</xdr:rowOff>
    </xdr:from>
    <xdr:to>
      <xdr:col>8</xdr:col>
      <xdr:colOff>372035</xdr:colOff>
      <xdr:row>113</xdr:row>
      <xdr:rowOff>67234</xdr:rowOff>
    </xdr:to>
    <xdr:graphicFrame macro="">
      <xdr:nvGraphicFramePr>
        <xdr:cNvPr id="8" name="Chart 7">
          <a:extLst>
            <a:ext uri="{FF2B5EF4-FFF2-40B4-BE49-F238E27FC236}">
              <a16:creationId xmlns:a16="http://schemas.microsoft.com/office/drawing/2014/main" id="{A3881618-83C2-4A1C-9913-49E8F395BEF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71719</xdr:colOff>
      <xdr:row>100</xdr:row>
      <xdr:rowOff>98610</xdr:rowOff>
    </xdr:from>
    <xdr:to>
      <xdr:col>19</xdr:col>
      <xdr:colOff>654423</xdr:colOff>
      <xdr:row>113</xdr:row>
      <xdr:rowOff>71718</xdr:rowOff>
    </xdr:to>
    <xdr:graphicFrame macro="">
      <xdr:nvGraphicFramePr>
        <xdr:cNvPr id="9" name="Chart 8">
          <a:extLst>
            <a:ext uri="{FF2B5EF4-FFF2-40B4-BE49-F238E27FC236}">
              <a16:creationId xmlns:a16="http://schemas.microsoft.com/office/drawing/2014/main" id="{356E4CD0-78DB-43D5-AD1B-120B61ED45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212185</xdr:colOff>
      <xdr:row>113</xdr:row>
      <xdr:rowOff>136151</xdr:rowOff>
    </xdr:from>
    <xdr:to>
      <xdr:col>19</xdr:col>
      <xdr:colOff>600076</xdr:colOff>
      <xdr:row>121</xdr:row>
      <xdr:rowOff>235322</xdr:rowOff>
    </xdr:to>
    <xdr:graphicFrame macro="">
      <xdr:nvGraphicFramePr>
        <xdr:cNvPr id="11" name="Chart 10">
          <a:extLst>
            <a:ext uri="{FF2B5EF4-FFF2-40B4-BE49-F238E27FC236}">
              <a16:creationId xmlns:a16="http://schemas.microsoft.com/office/drawing/2014/main" id="{FA4C66C9-20AB-4166-83FC-0DE5F6C66B9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233083</xdr:colOff>
      <xdr:row>122</xdr:row>
      <xdr:rowOff>35858</xdr:rowOff>
    </xdr:from>
    <xdr:to>
      <xdr:col>9</xdr:col>
      <xdr:colOff>13448</xdr:colOff>
      <xdr:row>137</xdr:row>
      <xdr:rowOff>40341</xdr:rowOff>
    </xdr:to>
    <xdr:graphicFrame macro="">
      <xdr:nvGraphicFramePr>
        <xdr:cNvPr id="12" name="Chart 11">
          <a:extLst>
            <a:ext uri="{FF2B5EF4-FFF2-40B4-BE49-F238E27FC236}">
              <a16:creationId xmlns:a16="http://schemas.microsoft.com/office/drawing/2014/main" id="{D07A27F2-A2E3-447E-9849-2CE9454E32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85165</xdr:colOff>
      <xdr:row>122</xdr:row>
      <xdr:rowOff>35857</xdr:rowOff>
    </xdr:from>
    <xdr:to>
      <xdr:col>19</xdr:col>
      <xdr:colOff>632009</xdr:colOff>
      <xdr:row>137</xdr:row>
      <xdr:rowOff>35858</xdr:rowOff>
    </xdr:to>
    <xdr:graphicFrame macro="">
      <xdr:nvGraphicFramePr>
        <xdr:cNvPr id="13" name="Chart 12">
          <a:extLst>
            <a:ext uri="{FF2B5EF4-FFF2-40B4-BE49-F238E27FC236}">
              <a16:creationId xmlns:a16="http://schemas.microsoft.com/office/drawing/2014/main" id="{93C8C76A-1AD6-4119-8221-502BFA4E9E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267371</xdr:colOff>
      <xdr:row>139</xdr:row>
      <xdr:rowOff>51883</xdr:rowOff>
    </xdr:from>
    <xdr:to>
      <xdr:col>9</xdr:col>
      <xdr:colOff>401000</xdr:colOff>
      <xdr:row>153</xdr:row>
      <xdr:rowOff>8740</xdr:rowOff>
    </xdr:to>
    <xdr:graphicFrame macro="">
      <xdr:nvGraphicFramePr>
        <xdr:cNvPr id="15" name="Chart 14">
          <a:extLst>
            <a:ext uri="{FF2B5EF4-FFF2-40B4-BE49-F238E27FC236}">
              <a16:creationId xmlns:a16="http://schemas.microsoft.com/office/drawing/2014/main" id="{0B41F2F2-5961-4FF7-9E69-C389BC0A9F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80682</xdr:colOff>
      <xdr:row>139</xdr:row>
      <xdr:rowOff>76201</xdr:rowOff>
    </xdr:from>
    <xdr:to>
      <xdr:col>20</xdr:col>
      <xdr:colOff>40341</xdr:colOff>
      <xdr:row>153</xdr:row>
      <xdr:rowOff>42583</xdr:rowOff>
    </xdr:to>
    <xdr:graphicFrame macro="">
      <xdr:nvGraphicFramePr>
        <xdr:cNvPr id="16" name="Chart 15">
          <a:extLst>
            <a:ext uri="{FF2B5EF4-FFF2-40B4-BE49-F238E27FC236}">
              <a16:creationId xmlns:a16="http://schemas.microsoft.com/office/drawing/2014/main" id="{B73AB8E2-3A00-400E-9AB7-0E4ECDA10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31377</xdr:colOff>
      <xdr:row>155</xdr:row>
      <xdr:rowOff>55245</xdr:rowOff>
    </xdr:from>
    <xdr:to>
      <xdr:col>20</xdr:col>
      <xdr:colOff>64910</xdr:colOff>
      <xdr:row>167</xdr:row>
      <xdr:rowOff>130968</xdr:rowOff>
    </xdr:to>
    <xdr:graphicFrame macro="">
      <xdr:nvGraphicFramePr>
        <xdr:cNvPr id="10" name="Chart 9">
          <a:extLst>
            <a:ext uri="{FF2B5EF4-FFF2-40B4-BE49-F238E27FC236}">
              <a16:creationId xmlns:a16="http://schemas.microsoft.com/office/drawing/2014/main" id="{136B01F9-9D5F-4DC0-94E0-BF716AC93D7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227929</xdr:colOff>
      <xdr:row>184</xdr:row>
      <xdr:rowOff>134471</xdr:rowOff>
    </xdr:from>
    <xdr:to>
      <xdr:col>8</xdr:col>
      <xdr:colOff>33619</xdr:colOff>
      <xdr:row>201</xdr:row>
      <xdr:rowOff>100852</xdr:rowOff>
    </xdr:to>
    <xdr:graphicFrame macro="">
      <xdr:nvGraphicFramePr>
        <xdr:cNvPr id="17" name="Chart 16">
          <a:extLst>
            <a:ext uri="{FF2B5EF4-FFF2-40B4-BE49-F238E27FC236}">
              <a16:creationId xmlns:a16="http://schemas.microsoft.com/office/drawing/2014/main" id="{1CF78B1B-3DE3-4048-8A16-BB674F078B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8</xdr:col>
      <xdr:colOff>134472</xdr:colOff>
      <xdr:row>184</xdr:row>
      <xdr:rowOff>171898</xdr:rowOff>
    </xdr:from>
    <xdr:to>
      <xdr:col>19</xdr:col>
      <xdr:colOff>655864</xdr:colOff>
      <xdr:row>201</xdr:row>
      <xdr:rowOff>93456</xdr:rowOff>
    </xdr:to>
    <xdr:graphicFrame macro="">
      <xdr:nvGraphicFramePr>
        <xdr:cNvPr id="18" name="Chart 17">
          <a:extLst>
            <a:ext uri="{FF2B5EF4-FFF2-40B4-BE49-F238E27FC236}">
              <a16:creationId xmlns:a16="http://schemas.microsoft.com/office/drawing/2014/main" id="{AED62F8D-8752-41BE-98F2-B0CE9699D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223810</xdr:colOff>
      <xdr:row>55</xdr:row>
      <xdr:rowOff>35636</xdr:rowOff>
    </xdr:from>
    <xdr:to>
      <xdr:col>20</xdr:col>
      <xdr:colOff>14541</xdr:colOff>
      <xdr:row>66</xdr:row>
      <xdr:rowOff>39221</xdr:rowOff>
    </xdr:to>
    <xdr:graphicFrame macro="">
      <xdr:nvGraphicFramePr>
        <xdr:cNvPr id="19" name="Chart 18">
          <a:extLst>
            <a:ext uri="{FF2B5EF4-FFF2-40B4-BE49-F238E27FC236}">
              <a16:creationId xmlns:a16="http://schemas.microsoft.com/office/drawing/2014/main" id="{72AF93FB-BB6F-4C53-BF33-20DDC02BE2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2</xdr:col>
      <xdr:colOff>76200</xdr:colOff>
      <xdr:row>88</xdr:row>
      <xdr:rowOff>42386</xdr:rowOff>
    </xdr:from>
    <xdr:to>
      <xdr:col>19</xdr:col>
      <xdr:colOff>583406</xdr:colOff>
      <xdr:row>98</xdr:row>
      <xdr:rowOff>86201</xdr:rowOff>
    </xdr:to>
    <xdr:graphicFrame macro="">
      <xdr:nvGraphicFramePr>
        <xdr:cNvPr id="20" name="Chart 19">
          <a:extLst>
            <a:ext uri="{FF2B5EF4-FFF2-40B4-BE49-F238E27FC236}">
              <a16:creationId xmlns:a16="http://schemas.microsoft.com/office/drawing/2014/main" id="{E994A08F-68F0-46F7-B1EE-705BBA338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2</xdr:col>
      <xdr:colOff>33338</xdr:colOff>
      <xdr:row>82</xdr:row>
      <xdr:rowOff>38101</xdr:rowOff>
    </xdr:from>
    <xdr:to>
      <xdr:col>19</xdr:col>
      <xdr:colOff>542926</xdr:colOff>
      <xdr:row>87</xdr:row>
      <xdr:rowOff>233364</xdr:rowOff>
    </xdr:to>
    <xdr:graphicFrame macro="">
      <xdr:nvGraphicFramePr>
        <xdr:cNvPr id="22" name="Chart 21">
          <a:extLst>
            <a:ext uri="{FF2B5EF4-FFF2-40B4-BE49-F238E27FC236}">
              <a16:creationId xmlns:a16="http://schemas.microsoft.com/office/drawing/2014/main" id="{23A84731-E0AD-4B89-9769-929F3158D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233840</xdr:colOff>
      <xdr:row>167</xdr:row>
      <xdr:rowOff>222408</xdr:rowOff>
    </xdr:from>
    <xdr:to>
      <xdr:col>20</xdr:col>
      <xdr:colOff>5436</xdr:colOff>
      <xdr:row>184</xdr:row>
      <xdr:rowOff>0</xdr:rowOff>
    </xdr:to>
    <xdr:graphicFrame macro="">
      <xdr:nvGraphicFramePr>
        <xdr:cNvPr id="21" name="Chart 20">
          <a:extLst>
            <a:ext uri="{FF2B5EF4-FFF2-40B4-BE49-F238E27FC236}">
              <a16:creationId xmlns:a16="http://schemas.microsoft.com/office/drawing/2014/main" id="{C59813A2-0DFE-40BD-9E18-5D205CC862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6684818</xdr:colOff>
      <xdr:row>1</xdr:row>
      <xdr:rowOff>138546</xdr:rowOff>
    </xdr:from>
    <xdr:to>
      <xdr:col>3</xdr:col>
      <xdr:colOff>9771330</xdr:colOff>
      <xdr:row>3</xdr:row>
      <xdr:rowOff>124970</xdr:rowOff>
    </xdr:to>
    <xdr:pic>
      <xdr:nvPicPr>
        <xdr:cNvPr id="3" name="Picture 2">
          <a:extLst>
            <a:ext uri="{FF2B5EF4-FFF2-40B4-BE49-F238E27FC236}">
              <a16:creationId xmlns:a16="http://schemas.microsoft.com/office/drawing/2014/main" id="{924DE343-0461-4385-A902-BE7CA14C33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97000" y="346364"/>
          <a:ext cx="3086512" cy="731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24</xdr:col>
      <xdr:colOff>234950</xdr:colOff>
      <xdr:row>9</xdr:row>
      <xdr:rowOff>187325</xdr:rowOff>
    </xdr:from>
    <xdr:to>
      <xdr:col>29</xdr:col>
      <xdr:colOff>863600</xdr:colOff>
      <xdr:row>18</xdr:row>
      <xdr:rowOff>165100</xdr:rowOff>
    </xdr:to>
    <xdr:graphicFrame macro="">
      <xdr:nvGraphicFramePr>
        <xdr:cNvPr id="2" name="Chart 1">
          <a:extLst>
            <a:ext uri="{FF2B5EF4-FFF2-40B4-BE49-F238E27FC236}">
              <a16:creationId xmlns:a16="http://schemas.microsoft.com/office/drawing/2014/main" id="{270A51A4-B5DD-4178-BC1B-48D6360978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573679</xdr:colOff>
      <xdr:row>9</xdr:row>
      <xdr:rowOff>331833</xdr:rowOff>
    </xdr:from>
    <xdr:to>
      <xdr:col>34</xdr:col>
      <xdr:colOff>295184</xdr:colOff>
      <xdr:row>16</xdr:row>
      <xdr:rowOff>112667</xdr:rowOff>
    </xdr:to>
    <xdr:graphicFrame macro="">
      <xdr:nvGraphicFramePr>
        <xdr:cNvPr id="3" name="Chart 2">
          <a:extLst>
            <a:ext uri="{FF2B5EF4-FFF2-40B4-BE49-F238E27FC236}">
              <a16:creationId xmlns:a16="http://schemas.microsoft.com/office/drawing/2014/main" id="{3A25D44C-F813-4309-897E-452F700931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25</xdr:col>
      <xdr:colOff>99786</xdr:colOff>
      <xdr:row>21</xdr:row>
      <xdr:rowOff>43904</xdr:rowOff>
    </xdr:from>
    <xdr:to>
      <xdr:col>45</xdr:col>
      <xdr:colOff>202536</xdr:colOff>
      <xdr:row>48</xdr:row>
      <xdr:rowOff>112665</xdr:rowOff>
    </xdr:to>
    <xdr:graphicFrame macro="">
      <xdr:nvGraphicFramePr>
        <xdr:cNvPr id="4" name="Chart 3">
          <a:extLst>
            <a:ext uri="{FF2B5EF4-FFF2-40B4-BE49-F238E27FC236}">
              <a16:creationId xmlns:a16="http://schemas.microsoft.com/office/drawing/2014/main" id="{EB86CC74-BCD2-4F65-8BC3-45F2987C68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33</xdr:col>
      <xdr:colOff>967154</xdr:colOff>
      <xdr:row>9</xdr:row>
      <xdr:rowOff>452621</xdr:rowOff>
    </xdr:from>
    <xdr:to>
      <xdr:col>38</xdr:col>
      <xdr:colOff>248641</xdr:colOff>
      <xdr:row>18</xdr:row>
      <xdr:rowOff>117229</xdr:rowOff>
    </xdr:to>
    <xdr:graphicFrame macro="">
      <xdr:nvGraphicFramePr>
        <xdr:cNvPr id="5" name="Chart 4">
          <a:extLst>
            <a:ext uri="{FF2B5EF4-FFF2-40B4-BE49-F238E27FC236}">
              <a16:creationId xmlns:a16="http://schemas.microsoft.com/office/drawing/2014/main" id="{43D2BB09-9A79-478C-8A23-7F042B0CCA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1084383</xdr:colOff>
      <xdr:row>10</xdr:row>
      <xdr:rowOff>45231</xdr:rowOff>
    </xdr:from>
    <xdr:to>
      <xdr:col>41</xdr:col>
      <xdr:colOff>820614</xdr:colOff>
      <xdr:row>18</xdr:row>
      <xdr:rowOff>0</xdr:rowOff>
    </xdr:to>
    <xdr:graphicFrame macro="">
      <xdr:nvGraphicFramePr>
        <xdr:cNvPr id="6" name="Chart 5">
          <a:extLst>
            <a:ext uri="{FF2B5EF4-FFF2-40B4-BE49-F238E27FC236}">
              <a16:creationId xmlns:a16="http://schemas.microsoft.com/office/drawing/2014/main" id="{055D8D2F-C0FE-41E1-9129-F3F494407A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41</xdr:col>
      <xdr:colOff>633925</xdr:colOff>
      <xdr:row>10</xdr:row>
      <xdr:rowOff>45229</xdr:rowOff>
    </xdr:from>
    <xdr:to>
      <xdr:col>46</xdr:col>
      <xdr:colOff>146539</xdr:colOff>
      <xdr:row>17</xdr:row>
      <xdr:rowOff>205153</xdr:rowOff>
    </xdr:to>
    <xdr:graphicFrame macro="">
      <xdr:nvGraphicFramePr>
        <xdr:cNvPr id="7" name="Chart 6">
          <a:extLst>
            <a:ext uri="{FF2B5EF4-FFF2-40B4-BE49-F238E27FC236}">
              <a16:creationId xmlns:a16="http://schemas.microsoft.com/office/drawing/2014/main" id="{11F5D244-2845-4CB2-9ABC-5E1133DF08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8DC63F"/>
      </a:dk2>
      <a:lt2>
        <a:srgbClr val="FA4616"/>
      </a:lt2>
      <a:accent1>
        <a:srgbClr val="00A9E0"/>
      </a:accent1>
      <a:accent2>
        <a:srgbClr val="00A9E0"/>
      </a:accent2>
      <a:accent3>
        <a:srgbClr val="A5A5A5"/>
      </a:accent3>
      <a:accent4>
        <a:srgbClr val="6A317F"/>
      </a:accent4>
      <a:accent5>
        <a:srgbClr val="5B9BD5"/>
      </a:accent5>
      <a:accent6>
        <a:srgbClr val="70AD47"/>
      </a:accent6>
      <a:hlink>
        <a:srgbClr val="00A9E0"/>
      </a:hlink>
      <a:folHlink>
        <a:srgbClr val="A5A5A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95" dT="2020-11-13T20:46:20.84" personId="{00000000-0000-0000-0000-000000000000}" id="{385F2EE5-8062-4A41-9D20-E2545D733352}" done="1">
    <text>[Mention was removed] it looks like this is a sharepoint link</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betterenergy.org/" TargetMode="External"/><Relationship Id="rId2" Type="http://schemas.openxmlformats.org/officeDocument/2006/relationships/hyperlink" Target="https://www.betterenergy.org/" TargetMode="External"/><Relationship Id="rId1" Type="http://schemas.openxmlformats.org/officeDocument/2006/relationships/hyperlink" Target="https://carolynfoundation.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www.xcelenergy.com/working_with_us/municipalities/community_energy_reports" TargetMode="External"/><Relationship Id="rId13" Type="http://schemas.openxmlformats.org/officeDocument/2006/relationships/hyperlink" Target="https://www.plugshare.com/" TargetMode="External"/><Relationship Id="rId18" Type="http://schemas.openxmlformats.org/officeDocument/2006/relationships/printerSettings" Target="../printerSettings/printerSettings1.bin"/><Relationship Id="rId3" Type="http://schemas.openxmlformats.org/officeDocument/2006/relationships/hyperlink" Target="https://www.xcelenergy.com/working_with_us/municipalities/community_energy_reports" TargetMode="External"/><Relationship Id="rId7" Type="http://schemas.openxmlformats.org/officeDocument/2006/relationships/hyperlink" Target="https://mn.b3benchmarking.com/" TargetMode="External"/><Relationship Id="rId12" Type="http://schemas.openxmlformats.org/officeDocument/2006/relationships/hyperlink" Target="https://www.driveelectricmn.org/vehiclesinmn/" TargetMode="External"/><Relationship Id="rId17" Type="http://schemas.openxmlformats.org/officeDocument/2006/relationships/hyperlink" Target="https://www.eere.energy.gov/sled/" TargetMode="External"/><Relationship Id="rId2" Type="http://schemas.openxmlformats.org/officeDocument/2006/relationships/hyperlink" Target="https://www.xcelenergy.com/working_with_us/municipalities/community_energy_reports" TargetMode="External"/><Relationship Id="rId16" Type="http://schemas.openxmlformats.org/officeDocument/2006/relationships/hyperlink" Target="https://data.census.gov/cedsci/" TargetMode="External"/><Relationship Id="rId1" Type="http://schemas.openxmlformats.org/officeDocument/2006/relationships/hyperlink" Target="https://mn.b3benchmarking.com/" TargetMode="External"/><Relationship Id="rId6" Type="http://schemas.openxmlformats.org/officeDocument/2006/relationships/hyperlink" Target="https://mn.b3benchmarking.com/" TargetMode="External"/><Relationship Id="rId11" Type="http://schemas.openxmlformats.org/officeDocument/2006/relationships/hyperlink" Target="https://www.dot.state.mn.us/roadway/data/data-products.html" TargetMode="External"/><Relationship Id="rId5" Type="http://schemas.openxmlformats.org/officeDocument/2006/relationships/hyperlink" Target="https://www.eia.gov/energyexplained/units-and-calculators/degree-days.php" TargetMode="External"/><Relationship Id="rId15" Type="http://schemas.openxmlformats.org/officeDocument/2006/relationships/hyperlink" Target="https://data.census.gov/cedsci/" TargetMode="External"/><Relationship Id="rId10" Type="http://schemas.openxmlformats.org/officeDocument/2006/relationships/hyperlink" Target="https://data.census.gov/cedsci/table?q=heating%20fuel&amp;g=1600000US2724992&amp;tid=ACSDT5YSPT2010.B25040&amp;hidePreview=true" TargetMode="External"/><Relationship Id="rId4" Type="http://schemas.openxmlformats.org/officeDocument/2006/relationships/hyperlink" Target="https://www.regionalindicatorsmn.com/wedge/city/2/" TargetMode="External"/><Relationship Id="rId9" Type="http://schemas.openxmlformats.org/officeDocument/2006/relationships/hyperlink" Target="https://www.regionalindicatorsmn.com/wedge/city/2/" TargetMode="External"/><Relationship Id="rId14" Type="http://schemas.openxmlformats.org/officeDocument/2006/relationships/hyperlink" Target="https://gds.nrel.gov/slope"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s://hifld-geoplatform.opendata.arcgis.com/datasets/electric-substations" TargetMode="External"/><Relationship Id="rId21" Type="http://schemas.openxmlformats.org/officeDocument/2006/relationships/hyperlink" Target="https://maps.nrel.gov/wind-prospector/?aL=kM6jR-%255Bv%255D%3Dt%26qCw3hR%255Bv%255D%3Dt%26qCw3hR%255Bd%255D%3D1&amp;bL=clight&amp;cE=0&amp;lR=0&amp;mC=40.21244%2C-91.625976&amp;zL=4" TargetMode="External"/><Relationship Id="rId34" Type="http://schemas.openxmlformats.org/officeDocument/2006/relationships/hyperlink" Target="https://www.eia.gov/electricity/data/eia860/" TargetMode="External"/><Relationship Id="rId42" Type="http://schemas.openxmlformats.org/officeDocument/2006/relationships/hyperlink" Target="https://www.eere.energy.gov/sled/" TargetMode="External"/><Relationship Id="rId47" Type="http://schemas.openxmlformats.org/officeDocument/2006/relationships/hyperlink" Target="https://gds.nrel.gov/slope" TargetMode="External"/><Relationship Id="rId50" Type="http://schemas.openxmlformats.org/officeDocument/2006/relationships/hyperlink" Target="https://www.census.gov/library/publications/2011/compendia/statab/131ed/energy-utilities.html" TargetMode="External"/><Relationship Id="rId55" Type="http://schemas.openxmlformats.org/officeDocument/2006/relationships/hyperlink" Target="https://learn.arcgis.com/en/projects/extract-roof-forms-for-municipal-development/" TargetMode="External"/><Relationship Id="rId63" Type="http://schemas.openxmlformats.org/officeDocument/2006/relationships/drawing" Target="../drawings/drawing4.xml"/><Relationship Id="rId7" Type="http://schemas.openxmlformats.org/officeDocument/2006/relationships/hyperlink" Target="https://afdc.energy.gov/fuels/electricity_locations.html" TargetMode="External"/><Relationship Id="rId2" Type="http://schemas.openxmlformats.org/officeDocument/2006/relationships/hyperlink" Target="https://data.census.gov/cedsci/table?q=income&amp;tid=ACSST1Y2019.S1901&amp;hidePreview=false" TargetMode="External"/><Relationship Id="rId16" Type="http://schemas.openxmlformats.org/officeDocument/2006/relationships/hyperlink" Target="https://developer.nrel.gov/docs/" TargetMode="External"/><Relationship Id="rId29" Type="http://schemas.openxmlformats.org/officeDocument/2006/relationships/hyperlink" Target="https://github.com/microsoft/USBuildingFootprints" TargetMode="External"/><Relationship Id="rId11" Type="http://schemas.openxmlformats.org/officeDocument/2006/relationships/hyperlink" Target="https://onthemap.ces.census.gov/" TargetMode="External"/><Relationship Id="rId24" Type="http://schemas.openxmlformats.org/officeDocument/2006/relationships/hyperlink" Target="https://insights.sustainability.google/" TargetMode="External"/><Relationship Id="rId32" Type="http://schemas.openxmlformats.org/officeDocument/2006/relationships/hyperlink" Target="https://gds.nrel.gov/slope" TargetMode="External"/><Relationship Id="rId37" Type="http://schemas.openxmlformats.org/officeDocument/2006/relationships/hyperlink" Target="https://www.epa.gov/energy/greenhouse-gases-equivalencies-calculator-calculations-and-references" TargetMode="External"/><Relationship Id="rId40" Type="http://schemas.openxmlformats.org/officeDocument/2006/relationships/hyperlink" Target="https://www.nrel.gov/state-local-tribal/blog/posts/state-local-planning-energy-beta-platform-launches.html" TargetMode="External"/><Relationship Id="rId45" Type="http://schemas.openxmlformats.org/officeDocument/2006/relationships/hyperlink" Target="https://www.census.gov/library/publications/2011/compendia/statab/131ed/energy-utilities.html" TargetMode="External"/><Relationship Id="rId53" Type="http://schemas.openxmlformats.org/officeDocument/2006/relationships/hyperlink" Target="https://www.census.gov/topics/population/language-use.html" TargetMode="External"/><Relationship Id="rId58" Type="http://schemas.openxmlformats.org/officeDocument/2006/relationships/hyperlink" Target="https://www.eere.energy.gov/sled/" TargetMode="External"/><Relationship Id="rId66" Type="http://schemas.microsoft.com/office/2017/10/relationships/threadedComment" Target="../threadedComments/threadedComment1.xml"/><Relationship Id="rId5" Type="http://schemas.openxmlformats.org/officeDocument/2006/relationships/hyperlink" Target="https://data.census.gov/cedsci/table?q=population&amp;tid=ACSDP1Y2019.DP05&amp;hidePreview=false" TargetMode="External"/><Relationship Id="rId61" Type="http://schemas.openxmlformats.org/officeDocument/2006/relationships/hyperlink" Target="https://utilitytransitionhub.rmi.org/data-download/" TargetMode="External"/><Relationship Id="rId19" Type="http://schemas.openxmlformats.org/officeDocument/2006/relationships/hyperlink" Target="https://maps.nrel.gov/nsrdb-viewer/" TargetMode="External"/><Relationship Id="rId14" Type="http://schemas.openxmlformats.org/officeDocument/2006/relationships/hyperlink" Target="https://www.nrel.gov/gis/wind.html" TargetMode="External"/><Relationship Id="rId22" Type="http://schemas.openxmlformats.org/officeDocument/2006/relationships/hyperlink" Target="https://www.nrel.gov/gis/solar.html" TargetMode="External"/><Relationship Id="rId27" Type="http://schemas.openxmlformats.org/officeDocument/2006/relationships/hyperlink" Target="https://mn.b3benchmarking.com/" TargetMode="External"/><Relationship Id="rId30" Type="http://schemas.openxmlformats.org/officeDocument/2006/relationships/hyperlink" Target="https://www.eere.energy.gov/sled/" TargetMode="External"/><Relationship Id="rId35" Type="http://schemas.openxmlformats.org/officeDocument/2006/relationships/hyperlink" Target="https://www.eia.gov/tools/faqs/faq.php?id=74&amp;t=11" TargetMode="External"/><Relationship Id="rId43" Type="http://schemas.openxmlformats.org/officeDocument/2006/relationships/hyperlink" Target="https://www.eia.gov/outlooks/aeo/" TargetMode="External"/><Relationship Id="rId48" Type="http://schemas.openxmlformats.org/officeDocument/2006/relationships/hyperlink" Target="https://www2.census.gov/programs-surveys/ahs/2017/infographs/2017%20Housing%20Profile%20Energy%20Burden.pdf" TargetMode="External"/><Relationship Id="rId56" Type="http://schemas.openxmlformats.org/officeDocument/2006/relationships/hyperlink" Target="https://covidtracking.com/race/" TargetMode="External"/><Relationship Id="rId64" Type="http://schemas.openxmlformats.org/officeDocument/2006/relationships/vmlDrawing" Target="../drawings/vmlDrawing1.vml"/><Relationship Id="rId8" Type="http://schemas.openxmlformats.org/officeDocument/2006/relationships/hyperlink" Target="https://na.chargepoint.com/charge_point" TargetMode="External"/><Relationship Id="rId51" Type="http://schemas.openxmlformats.org/officeDocument/2006/relationships/hyperlink" Target="https://www.acf.hhs.gov/ocs/resource-library/search?area%5B2088%5D=2088" TargetMode="External"/><Relationship Id="rId3" Type="http://schemas.openxmlformats.org/officeDocument/2006/relationships/hyperlink" Target="https://data.census.gov/cedsci/table?q=education&amp;tid=ACSST1Y2019.S1501&amp;hidePreview=false" TargetMode="External"/><Relationship Id="rId12" Type="http://schemas.openxmlformats.org/officeDocument/2006/relationships/hyperlink" Target="https://www.census.gov/topics/employment/commuting/guidance/commuting.html" TargetMode="External"/><Relationship Id="rId17" Type="http://schemas.openxmlformats.org/officeDocument/2006/relationships/hyperlink" Target="https://gds.nrel.gov/slope" TargetMode="External"/><Relationship Id="rId25" Type="http://schemas.openxmlformats.org/officeDocument/2006/relationships/hyperlink" Target="https://gisdata.mn.gov/dataset/util-elec-trans" TargetMode="External"/><Relationship Id="rId33" Type="http://schemas.openxmlformats.org/officeDocument/2006/relationships/hyperlink" Target="https://www.eia.gov/electricity/data/eia860/" TargetMode="External"/><Relationship Id="rId38" Type="http://schemas.openxmlformats.org/officeDocument/2006/relationships/hyperlink" Target="https://www.eia.gov/electricity/data/state/" TargetMode="External"/><Relationship Id="rId46" Type="http://schemas.openxmlformats.org/officeDocument/2006/relationships/hyperlink" Target="https://www.eere.energy.gov/sled/" TargetMode="External"/><Relationship Id="rId59" Type="http://schemas.openxmlformats.org/officeDocument/2006/relationships/hyperlink" Target="https://www.eere.energy.gov/sled/" TargetMode="External"/><Relationship Id="rId20" Type="http://schemas.openxmlformats.org/officeDocument/2006/relationships/hyperlink" Target="https://www.seia.org/states-map" TargetMode="External"/><Relationship Id="rId41" Type="http://schemas.openxmlformats.org/officeDocument/2006/relationships/hyperlink" Target="https://www.eia.gov/outlooks/aeo/" TargetMode="External"/><Relationship Id="rId54" Type="http://schemas.openxmlformats.org/officeDocument/2006/relationships/hyperlink" Target="https://www.census.gov/programs-surveys/namcs.html" TargetMode="External"/><Relationship Id="rId62" Type="http://schemas.openxmlformats.org/officeDocument/2006/relationships/printerSettings" Target="../printerSettings/printerSettings4.bin"/><Relationship Id="rId1" Type="http://schemas.openxmlformats.org/officeDocument/2006/relationships/hyperlink" Target="https://insights.sustainability.google/" TargetMode="External"/><Relationship Id="rId6" Type="http://schemas.openxmlformats.org/officeDocument/2006/relationships/hyperlink" Target="https://www.eere.energy.gov/sled/" TargetMode="External"/><Relationship Id="rId15" Type="http://schemas.openxmlformats.org/officeDocument/2006/relationships/hyperlink" Target="https://github.com/NREL/hsds-examples" TargetMode="External"/><Relationship Id="rId23" Type="http://schemas.openxmlformats.org/officeDocument/2006/relationships/hyperlink" Target="https://gds.nrel.gov/slope" TargetMode="External"/><Relationship Id="rId28" Type="http://schemas.openxmlformats.org/officeDocument/2006/relationships/hyperlink" Target="https://github.com/microsoft/USBuildingFootprints" TargetMode="External"/><Relationship Id="rId36" Type="http://schemas.openxmlformats.org/officeDocument/2006/relationships/hyperlink" Target="https://hifld-geoplatform.opendata.arcgis.com/datasets/electric-substations" TargetMode="External"/><Relationship Id="rId49" Type="http://schemas.openxmlformats.org/officeDocument/2006/relationships/hyperlink" Target="https://www.energy.gov/eere/slsc/maps/lead-tool" TargetMode="External"/><Relationship Id="rId57" Type="http://schemas.openxmlformats.org/officeDocument/2006/relationships/hyperlink" Target="https://www.eere.energy.gov/sled/" TargetMode="External"/><Relationship Id="rId10" Type="http://schemas.openxmlformats.org/officeDocument/2006/relationships/hyperlink" Target="https://afdc.energy.gov/fuels/electricity_locations.html" TargetMode="External"/><Relationship Id="rId31" Type="http://schemas.openxmlformats.org/officeDocument/2006/relationships/hyperlink" Target="https://data.census.gov/cedsci/" TargetMode="External"/><Relationship Id="rId44" Type="http://schemas.openxmlformats.org/officeDocument/2006/relationships/hyperlink" Target="https://www.eia.gov/tools/faqs/faq.php?id=97&amp;t=3" TargetMode="External"/><Relationship Id="rId52" Type="http://schemas.openxmlformats.org/officeDocument/2006/relationships/hyperlink" Target="https://www.census.gov/topics/population/race/data/tables.html" TargetMode="External"/><Relationship Id="rId60" Type="http://schemas.openxmlformats.org/officeDocument/2006/relationships/hyperlink" Target="https://www.nrel.gov/state-local-tribal/blog/posts/state-local-planning-energy-beta-platform-launches.html" TargetMode="External"/><Relationship Id="rId65" Type="http://schemas.openxmlformats.org/officeDocument/2006/relationships/comments" Target="../comments1.xml"/><Relationship Id="rId4" Type="http://schemas.openxmlformats.org/officeDocument/2006/relationships/hyperlink" Target="https://www.census.gov/topics/population/age-and-sex/data/tables.html" TargetMode="External"/><Relationship Id="rId9" Type="http://schemas.openxmlformats.org/officeDocument/2006/relationships/hyperlink" Target="https://www.plugshare.com/" TargetMode="External"/><Relationship Id="rId13" Type="http://schemas.openxmlformats.org/officeDocument/2006/relationships/hyperlink" Target="https://www.mdpi.com/2413-8851/3/2/42" TargetMode="External"/><Relationship Id="rId18" Type="http://schemas.openxmlformats.org/officeDocument/2006/relationships/hyperlink" Target="https://www.nrel.gov/gis/solar.html" TargetMode="External"/><Relationship Id="rId39" Type="http://schemas.openxmlformats.org/officeDocument/2006/relationships/hyperlink" Target="https://gisdata.mn.gov/dataset/util-elec-trans"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epa.gov/oms/rfgecon.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0CD7-D5C5-4520-AB50-26510F78850D}">
  <sheetPr>
    <tabColor theme="0"/>
  </sheetPr>
  <dimension ref="A1:CI156"/>
  <sheetViews>
    <sheetView tabSelected="1" zoomScale="70" zoomScaleNormal="70" workbookViewId="0">
      <selection activeCell="B13" sqref="B13:X13"/>
    </sheetView>
  </sheetViews>
  <sheetFormatPr defaultColWidth="8.5703125" defaultRowHeight="14.25" x14ac:dyDescent="0.2"/>
  <cols>
    <col min="1" max="1" width="8.5703125" style="135"/>
    <col min="2" max="2" width="49.5703125" style="135" customWidth="1"/>
    <col min="3" max="3" width="41.85546875" style="135" bestFit="1" customWidth="1"/>
    <col min="4" max="11" width="8.5703125" style="135"/>
    <col min="12" max="12" width="14.7109375" style="135" customWidth="1"/>
    <col min="13" max="16384" width="8.5703125" style="135"/>
  </cols>
  <sheetData>
    <row r="1" spans="1:87" x14ac:dyDescent="0.2">
      <c r="A1" s="175"/>
      <c r="B1" s="175"/>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5"/>
      <c r="CG1" s="175"/>
      <c r="CH1" s="175"/>
      <c r="CI1" s="175"/>
    </row>
    <row r="2" spans="1:87" ht="15.75" x14ac:dyDescent="0.25">
      <c r="A2" s="175"/>
      <c r="B2" s="6"/>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c r="AU2" s="175"/>
      <c r="AV2" s="175"/>
      <c r="AW2" s="175"/>
      <c r="AX2" s="175"/>
      <c r="AY2" s="175"/>
      <c r="AZ2" s="175"/>
      <c r="BA2" s="175"/>
      <c r="BB2" s="175"/>
      <c r="BC2" s="175"/>
      <c r="BD2" s="175"/>
      <c r="BE2" s="175"/>
      <c r="BF2" s="175"/>
      <c r="BG2" s="175"/>
      <c r="BH2" s="175"/>
      <c r="BI2" s="175"/>
      <c r="BJ2" s="175"/>
      <c r="BK2" s="175"/>
      <c r="BL2" s="175"/>
      <c r="BM2" s="175"/>
      <c r="BN2" s="175"/>
      <c r="BO2" s="175"/>
      <c r="BP2" s="175"/>
      <c r="BQ2" s="175"/>
      <c r="BR2" s="175"/>
      <c r="BS2" s="175"/>
      <c r="BT2" s="175"/>
      <c r="BU2" s="175"/>
      <c r="BV2" s="175"/>
      <c r="BW2" s="175"/>
      <c r="BX2" s="175"/>
      <c r="BY2" s="175"/>
      <c r="BZ2" s="175"/>
      <c r="CA2" s="175"/>
      <c r="CB2" s="175"/>
      <c r="CC2" s="175"/>
      <c r="CD2" s="175"/>
      <c r="CE2" s="175"/>
      <c r="CF2" s="175"/>
      <c r="CG2" s="175"/>
      <c r="CH2" s="175"/>
      <c r="CI2" s="175"/>
    </row>
    <row r="3" spans="1:87" x14ac:dyDescent="0.2">
      <c r="A3" s="175"/>
      <c r="B3" s="365" t="s">
        <v>0</v>
      </c>
      <c r="C3" s="366"/>
      <c r="D3" s="366"/>
      <c r="E3" s="366"/>
      <c r="F3" s="366"/>
      <c r="G3" s="366"/>
      <c r="H3" s="366"/>
      <c r="I3" s="366"/>
      <c r="J3" s="366"/>
      <c r="K3" s="366"/>
      <c r="L3" s="366"/>
      <c r="M3" s="366"/>
      <c r="N3" s="366"/>
      <c r="O3" s="366"/>
      <c r="P3" s="366"/>
      <c r="Q3" s="366"/>
      <c r="R3" s="366"/>
      <c r="S3" s="366"/>
      <c r="T3" s="366"/>
      <c r="U3" s="366"/>
      <c r="V3" s="366"/>
      <c r="W3" s="366"/>
      <c r="X3" s="367"/>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c r="BG3" s="175"/>
      <c r="BH3" s="175"/>
      <c r="BI3" s="175"/>
      <c r="BJ3" s="175"/>
      <c r="BK3" s="175"/>
      <c r="BL3" s="175"/>
      <c r="BM3" s="175"/>
      <c r="BN3" s="175"/>
      <c r="BO3" s="175"/>
      <c r="BP3" s="175"/>
      <c r="BQ3" s="175"/>
      <c r="BR3" s="175"/>
      <c r="BS3" s="175"/>
      <c r="BT3" s="175"/>
      <c r="BU3" s="175"/>
      <c r="BV3" s="175"/>
      <c r="BW3" s="175"/>
      <c r="BX3" s="175"/>
      <c r="BY3" s="175"/>
      <c r="BZ3" s="175"/>
      <c r="CA3" s="175"/>
      <c r="CB3" s="175"/>
      <c r="CC3" s="175"/>
      <c r="CD3" s="175"/>
      <c r="CE3" s="175"/>
      <c r="CF3" s="175"/>
      <c r="CG3" s="175"/>
      <c r="CH3" s="175"/>
      <c r="CI3" s="175"/>
    </row>
    <row r="4" spans="1:87" ht="36.75" customHeight="1" x14ac:dyDescent="0.2">
      <c r="A4" s="175"/>
      <c r="B4" s="368"/>
      <c r="C4" s="369"/>
      <c r="D4" s="369"/>
      <c r="E4" s="369"/>
      <c r="F4" s="369"/>
      <c r="G4" s="369"/>
      <c r="H4" s="369"/>
      <c r="I4" s="369"/>
      <c r="J4" s="369"/>
      <c r="K4" s="369"/>
      <c r="L4" s="369"/>
      <c r="M4" s="369"/>
      <c r="N4" s="369"/>
      <c r="O4" s="369"/>
      <c r="P4" s="369"/>
      <c r="Q4" s="369"/>
      <c r="R4" s="369"/>
      <c r="S4" s="369"/>
      <c r="T4" s="369"/>
      <c r="U4" s="369"/>
      <c r="V4" s="369"/>
      <c r="W4" s="369"/>
      <c r="X4" s="370"/>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c r="BG4" s="175"/>
      <c r="BH4" s="175"/>
      <c r="BI4" s="175"/>
      <c r="BJ4" s="175"/>
      <c r="BK4" s="175"/>
      <c r="BL4" s="175"/>
      <c r="BM4" s="175"/>
      <c r="BN4" s="175"/>
      <c r="BO4" s="175"/>
      <c r="BP4" s="175"/>
      <c r="BQ4" s="175"/>
      <c r="BR4" s="175"/>
      <c r="BS4" s="175"/>
      <c r="BT4" s="175"/>
      <c r="BU4" s="175"/>
      <c r="BV4" s="175"/>
      <c r="BW4" s="175"/>
      <c r="BX4" s="175"/>
      <c r="BY4" s="175"/>
      <c r="BZ4" s="175"/>
      <c r="CA4" s="175"/>
      <c r="CB4" s="175"/>
      <c r="CC4" s="175"/>
      <c r="CD4" s="175"/>
      <c r="CE4" s="175"/>
      <c r="CF4" s="175"/>
      <c r="CG4" s="175"/>
      <c r="CH4" s="175"/>
      <c r="CI4" s="175"/>
    </row>
    <row r="5" spans="1:87" x14ac:dyDescent="0.2">
      <c r="A5" s="175"/>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c r="BG5" s="175"/>
      <c r="BH5" s="175"/>
      <c r="BI5" s="175"/>
      <c r="BJ5" s="175"/>
      <c r="BK5" s="175"/>
      <c r="BL5" s="175"/>
      <c r="BM5" s="175"/>
      <c r="BN5" s="175"/>
      <c r="BO5" s="175"/>
      <c r="BP5" s="175"/>
      <c r="BQ5" s="175"/>
      <c r="BR5" s="175"/>
      <c r="BS5" s="175"/>
      <c r="BT5" s="175"/>
      <c r="BU5" s="175"/>
      <c r="BV5" s="175"/>
      <c r="BW5" s="175"/>
      <c r="BX5" s="175"/>
      <c r="BY5" s="175"/>
      <c r="BZ5" s="175"/>
      <c r="CA5" s="175"/>
      <c r="CB5" s="175"/>
      <c r="CC5" s="175"/>
      <c r="CD5" s="175"/>
      <c r="CE5" s="175"/>
      <c r="CF5" s="175"/>
      <c r="CG5" s="175"/>
      <c r="CH5" s="175"/>
      <c r="CI5" s="175"/>
    </row>
    <row r="6" spans="1:87" ht="20.25" x14ac:dyDescent="0.3">
      <c r="A6" s="175"/>
      <c r="B6" s="361" t="s">
        <v>1</v>
      </c>
      <c r="C6" s="361"/>
      <c r="D6" s="361"/>
      <c r="E6" s="361"/>
      <c r="F6" s="361"/>
      <c r="G6" s="361"/>
      <c r="H6" s="361"/>
      <c r="I6" s="361"/>
      <c r="J6" s="361"/>
      <c r="K6" s="361"/>
      <c r="L6" s="361"/>
      <c r="M6" s="361"/>
      <c r="N6" s="361"/>
      <c r="O6" s="361"/>
      <c r="P6" s="361"/>
      <c r="Q6" s="361"/>
      <c r="R6" s="361"/>
      <c r="S6" s="361"/>
      <c r="T6" s="361"/>
      <c r="U6" s="361"/>
      <c r="V6" s="361"/>
      <c r="W6" s="361"/>
      <c r="X6" s="361"/>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175"/>
      <c r="BS6" s="175"/>
      <c r="BT6" s="175"/>
      <c r="BU6" s="175"/>
      <c r="BV6" s="175"/>
      <c r="BW6" s="175"/>
      <c r="BX6" s="175"/>
      <c r="BY6" s="175"/>
      <c r="BZ6" s="175"/>
      <c r="CA6" s="175"/>
      <c r="CB6" s="175"/>
      <c r="CC6" s="175"/>
      <c r="CD6" s="175"/>
      <c r="CE6" s="175"/>
      <c r="CF6" s="175"/>
      <c r="CG6" s="175"/>
      <c r="CH6" s="175"/>
      <c r="CI6" s="175"/>
    </row>
    <row r="7" spans="1:87" x14ac:dyDescent="0.2">
      <c r="A7" s="175"/>
      <c r="B7" s="371" t="s">
        <v>2</v>
      </c>
      <c r="C7" s="372"/>
      <c r="D7" s="372"/>
      <c r="E7" s="372"/>
      <c r="F7" s="372"/>
      <c r="G7" s="372"/>
      <c r="H7" s="372"/>
      <c r="I7" s="372"/>
      <c r="J7" s="372"/>
      <c r="K7" s="372"/>
      <c r="L7" s="372"/>
      <c r="M7" s="372"/>
      <c r="N7" s="372"/>
      <c r="O7" s="372"/>
      <c r="P7" s="372"/>
      <c r="Q7" s="372"/>
      <c r="R7" s="372"/>
      <c r="S7" s="372"/>
      <c r="T7" s="372"/>
      <c r="U7" s="372"/>
      <c r="V7" s="372"/>
      <c r="W7" s="372"/>
      <c r="X7" s="373"/>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c r="BG7" s="175"/>
      <c r="BH7" s="175"/>
      <c r="BI7" s="175"/>
      <c r="BJ7" s="175"/>
      <c r="BK7" s="175"/>
      <c r="BL7" s="175"/>
      <c r="BM7" s="175"/>
      <c r="BN7" s="175"/>
      <c r="BO7" s="175"/>
      <c r="BP7" s="175"/>
      <c r="BQ7" s="175"/>
      <c r="BR7" s="175"/>
      <c r="BS7" s="175"/>
      <c r="BT7" s="175"/>
      <c r="BU7" s="175"/>
      <c r="BV7" s="175"/>
      <c r="BW7" s="175"/>
      <c r="BX7" s="175"/>
      <c r="BY7" s="175"/>
      <c r="BZ7" s="175"/>
      <c r="CA7" s="175"/>
      <c r="CB7" s="175"/>
      <c r="CC7" s="175"/>
      <c r="CD7" s="175"/>
      <c r="CE7" s="175"/>
      <c r="CF7" s="175"/>
      <c r="CG7" s="175"/>
      <c r="CH7" s="175"/>
      <c r="CI7" s="175"/>
    </row>
    <row r="8" spans="1:87" ht="74.25" customHeight="1" x14ac:dyDescent="0.2">
      <c r="A8" s="175"/>
      <c r="B8" s="374"/>
      <c r="C8" s="375"/>
      <c r="D8" s="375"/>
      <c r="E8" s="375"/>
      <c r="F8" s="375"/>
      <c r="G8" s="375"/>
      <c r="H8" s="375"/>
      <c r="I8" s="375"/>
      <c r="J8" s="375"/>
      <c r="K8" s="375"/>
      <c r="L8" s="375"/>
      <c r="M8" s="375"/>
      <c r="N8" s="375"/>
      <c r="O8" s="375"/>
      <c r="P8" s="375"/>
      <c r="Q8" s="375"/>
      <c r="R8" s="375"/>
      <c r="S8" s="375"/>
      <c r="T8" s="375"/>
      <c r="U8" s="375"/>
      <c r="V8" s="375"/>
      <c r="W8" s="375"/>
      <c r="X8" s="376"/>
      <c r="Y8" s="175"/>
      <c r="Z8" s="175"/>
      <c r="AA8" s="175"/>
      <c r="AB8" s="175"/>
      <c r="AC8" s="175"/>
      <c r="AD8" s="175"/>
      <c r="AE8" s="175"/>
      <c r="AF8" s="175"/>
      <c r="AG8" s="175"/>
      <c r="AH8" s="175"/>
      <c r="AI8" s="175"/>
      <c r="AJ8" s="175"/>
      <c r="AK8" s="175"/>
      <c r="AL8" s="175"/>
      <c r="AM8" s="175"/>
      <c r="AN8" s="175"/>
      <c r="AO8" s="175"/>
      <c r="AP8" s="175"/>
      <c r="AQ8" s="175"/>
      <c r="AR8" s="175"/>
      <c r="AS8" s="175"/>
      <c r="AT8" s="175"/>
      <c r="AU8" s="175"/>
      <c r="AV8" s="175"/>
      <c r="AW8" s="175"/>
      <c r="AX8" s="175"/>
      <c r="AY8" s="175"/>
      <c r="AZ8" s="175"/>
      <c r="BA8" s="175"/>
      <c r="BB8" s="175"/>
      <c r="BC8" s="175"/>
      <c r="BD8" s="175"/>
      <c r="BE8" s="175"/>
      <c r="BF8" s="175"/>
      <c r="BG8" s="175"/>
      <c r="BH8" s="175"/>
      <c r="BI8" s="175"/>
      <c r="BJ8" s="175"/>
      <c r="BK8" s="175"/>
      <c r="BL8" s="175"/>
      <c r="BM8" s="175"/>
      <c r="BN8" s="175"/>
      <c r="BO8" s="175"/>
      <c r="BP8" s="175"/>
      <c r="BQ8" s="175"/>
      <c r="BR8" s="175"/>
      <c r="BS8" s="175"/>
      <c r="BT8" s="175"/>
      <c r="BU8" s="175"/>
      <c r="BV8" s="175"/>
      <c r="BW8" s="175"/>
      <c r="BX8" s="175"/>
      <c r="BY8" s="175"/>
      <c r="BZ8" s="175"/>
      <c r="CA8" s="175"/>
      <c r="CB8" s="175"/>
      <c r="CC8" s="175"/>
      <c r="CD8" s="175"/>
      <c r="CE8" s="175"/>
      <c r="CF8" s="175"/>
      <c r="CG8" s="175"/>
      <c r="CH8" s="175"/>
      <c r="CI8" s="175"/>
    </row>
    <row r="9" spans="1:87" ht="20.25" customHeight="1" x14ac:dyDescent="0.2">
      <c r="A9" s="175"/>
      <c r="B9" s="377" t="s">
        <v>3</v>
      </c>
      <c r="C9" s="378"/>
      <c r="D9" s="378"/>
      <c r="E9" s="378"/>
      <c r="F9" s="378"/>
      <c r="G9" s="378"/>
      <c r="H9" s="378"/>
      <c r="I9" s="378"/>
      <c r="J9" s="378"/>
      <c r="K9" s="378"/>
      <c r="L9" s="378"/>
      <c r="M9" s="378"/>
      <c r="N9" s="378"/>
      <c r="O9" s="378"/>
      <c r="P9" s="378"/>
      <c r="Q9" s="378"/>
      <c r="R9" s="378"/>
      <c r="S9" s="378"/>
      <c r="T9" s="378"/>
      <c r="U9" s="378"/>
      <c r="V9" s="378"/>
      <c r="W9" s="378"/>
      <c r="X9" s="379"/>
      <c r="Y9" s="175"/>
      <c r="Z9" s="175"/>
      <c r="AA9" s="175"/>
      <c r="AB9" s="175"/>
      <c r="AC9" s="175"/>
      <c r="AD9" s="175"/>
      <c r="AE9" s="175"/>
      <c r="AF9" s="175"/>
      <c r="AG9" s="175"/>
      <c r="AH9" s="175"/>
      <c r="AI9" s="175"/>
      <c r="AJ9" s="175"/>
      <c r="AK9" s="175"/>
      <c r="AL9" s="175"/>
      <c r="AM9" s="175"/>
      <c r="AN9" s="175"/>
      <c r="AO9" s="175"/>
      <c r="AP9" s="175"/>
      <c r="AQ9" s="175"/>
      <c r="AR9" s="175"/>
      <c r="AS9" s="175"/>
      <c r="AT9" s="175"/>
      <c r="AU9" s="175"/>
      <c r="AV9" s="175"/>
      <c r="AW9" s="175"/>
      <c r="AX9" s="175"/>
      <c r="AY9" s="175"/>
      <c r="AZ9" s="175"/>
      <c r="BA9" s="175"/>
      <c r="BB9" s="175"/>
      <c r="BC9" s="175"/>
      <c r="BD9" s="175"/>
      <c r="BE9" s="175"/>
      <c r="BF9" s="175"/>
      <c r="BG9" s="175"/>
      <c r="BH9" s="175"/>
      <c r="BI9" s="175"/>
      <c r="BJ9" s="175"/>
      <c r="BK9" s="175"/>
      <c r="BL9" s="175"/>
      <c r="BM9" s="175"/>
      <c r="BN9" s="175"/>
      <c r="BO9" s="175"/>
      <c r="BP9" s="175"/>
      <c r="BQ9" s="175"/>
      <c r="BR9" s="175"/>
      <c r="BS9" s="175"/>
      <c r="BT9" s="175"/>
      <c r="BU9" s="175"/>
      <c r="BV9" s="175"/>
      <c r="BW9" s="175"/>
      <c r="BX9" s="175"/>
      <c r="BY9" s="175"/>
      <c r="BZ9" s="175"/>
      <c r="CA9" s="175"/>
      <c r="CB9" s="175"/>
      <c r="CC9" s="175"/>
      <c r="CD9" s="175"/>
      <c r="CE9" s="175"/>
      <c r="CF9" s="175"/>
      <c r="CG9" s="175"/>
      <c r="CH9" s="175"/>
      <c r="CI9" s="175"/>
    </row>
    <row r="10" spans="1:87" ht="21" customHeight="1" x14ac:dyDescent="0.2">
      <c r="A10" s="175"/>
      <c r="B10" s="380" t="s">
        <v>4</v>
      </c>
      <c r="C10" s="381"/>
      <c r="D10" s="381"/>
      <c r="E10" s="381"/>
      <c r="F10" s="381"/>
      <c r="G10" s="381"/>
      <c r="H10" s="381"/>
      <c r="I10" s="381"/>
      <c r="J10" s="381"/>
      <c r="K10" s="381"/>
      <c r="L10" s="381"/>
      <c r="M10" s="381"/>
      <c r="N10" s="381"/>
      <c r="O10" s="381"/>
      <c r="P10" s="381"/>
      <c r="Q10" s="381"/>
      <c r="R10" s="381"/>
      <c r="S10" s="381"/>
      <c r="T10" s="381"/>
      <c r="U10" s="381"/>
      <c r="V10" s="381"/>
      <c r="W10" s="381"/>
      <c r="X10" s="382"/>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c r="BM10" s="175"/>
      <c r="BN10" s="175"/>
      <c r="BO10" s="175"/>
      <c r="BP10" s="175"/>
      <c r="BQ10" s="175"/>
      <c r="BR10" s="175"/>
      <c r="BS10" s="175"/>
      <c r="BT10" s="175"/>
      <c r="BU10" s="175"/>
      <c r="BV10" s="175"/>
      <c r="BW10" s="175"/>
      <c r="BX10" s="175"/>
      <c r="BY10" s="175"/>
      <c r="BZ10" s="175"/>
      <c r="CA10" s="175"/>
      <c r="CB10" s="175"/>
      <c r="CC10" s="175"/>
      <c r="CD10" s="175"/>
      <c r="CE10" s="175"/>
      <c r="CF10" s="175"/>
      <c r="CG10" s="175"/>
      <c r="CH10" s="175"/>
      <c r="CI10" s="175"/>
    </row>
    <row r="11" spans="1:87" ht="18.95" customHeight="1" x14ac:dyDescent="0.3">
      <c r="A11" s="176"/>
      <c r="B11" s="358" t="s">
        <v>5</v>
      </c>
      <c r="C11" s="359"/>
      <c r="D11" s="359"/>
      <c r="E11" s="359"/>
      <c r="F11" s="359"/>
      <c r="G11" s="359"/>
      <c r="H11" s="359"/>
      <c r="I11" s="359"/>
      <c r="J11" s="359"/>
      <c r="K11" s="359"/>
      <c r="L11" s="359"/>
      <c r="M11" s="359"/>
      <c r="N11" s="359"/>
      <c r="O11" s="359"/>
      <c r="P11" s="359"/>
      <c r="Q11" s="359"/>
      <c r="R11" s="359"/>
      <c r="S11" s="359"/>
      <c r="T11" s="359"/>
      <c r="U11" s="359"/>
      <c r="V11" s="359"/>
      <c r="W11" s="359"/>
      <c r="X11" s="360"/>
      <c r="Y11" s="177"/>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75"/>
      <c r="BG11" s="175"/>
      <c r="BH11" s="175"/>
      <c r="BI11" s="175"/>
      <c r="BJ11" s="175"/>
      <c r="BK11" s="175"/>
      <c r="BL11" s="175"/>
      <c r="BM11" s="175"/>
      <c r="BN11" s="175"/>
      <c r="BO11" s="175"/>
      <c r="BP11" s="175"/>
      <c r="BQ11" s="175"/>
      <c r="BR11" s="175"/>
      <c r="BS11" s="175"/>
      <c r="BT11" s="175"/>
      <c r="BU11" s="175"/>
      <c r="BV11" s="175"/>
      <c r="BW11" s="175"/>
      <c r="BX11" s="175"/>
      <c r="BY11" s="175"/>
      <c r="BZ11" s="175"/>
      <c r="CA11" s="175"/>
      <c r="CB11" s="175"/>
      <c r="CC11" s="175"/>
      <c r="CD11" s="175"/>
      <c r="CE11" s="175"/>
      <c r="CF11" s="175"/>
      <c r="CG11" s="175"/>
      <c r="CH11" s="175"/>
      <c r="CI11" s="175"/>
    </row>
    <row r="12" spans="1:87" x14ac:dyDescent="0.2">
      <c r="A12" s="175"/>
      <c r="B12" s="176"/>
      <c r="C12" s="175"/>
      <c r="D12" s="177"/>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75"/>
      <c r="BG12" s="175"/>
      <c r="BH12" s="175"/>
      <c r="BI12" s="175"/>
      <c r="BJ12" s="175"/>
      <c r="BK12" s="175"/>
      <c r="BL12" s="175"/>
      <c r="BM12" s="175"/>
      <c r="BN12" s="175"/>
      <c r="BO12" s="175"/>
      <c r="BP12" s="175"/>
      <c r="BQ12" s="175"/>
      <c r="BR12" s="175"/>
      <c r="BS12" s="175"/>
      <c r="BT12" s="175"/>
      <c r="BU12" s="175"/>
      <c r="BV12" s="175"/>
      <c r="BW12" s="175"/>
      <c r="BX12" s="175"/>
      <c r="BY12" s="175"/>
      <c r="BZ12" s="175"/>
      <c r="CA12" s="175"/>
      <c r="CB12" s="175"/>
      <c r="CC12" s="175"/>
      <c r="CD12" s="175"/>
      <c r="CE12" s="175"/>
      <c r="CF12" s="175"/>
      <c r="CG12" s="175"/>
      <c r="CH12" s="175"/>
      <c r="CI12" s="175"/>
    </row>
    <row r="13" spans="1:87" ht="20.25" x14ac:dyDescent="0.3">
      <c r="A13" s="175"/>
      <c r="B13" s="361" t="s">
        <v>6</v>
      </c>
      <c r="C13" s="361"/>
      <c r="D13" s="361"/>
      <c r="E13" s="361"/>
      <c r="F13" s="361"/>
      <c r="G13" s="361"/>
      <c r="H13" s="361"/>
      <c r="I13" s="361"/>
      <c r="J13" s="361"/>
      <c r="K13" s="361"/>
      <c r="L13" s="361"/>
      <c r="M13" s="361"/>
      <c r="N13" s="361"/>
      <c r="O13" s="361"/>
      <c r="P13" s="361"/>
      <c r="Q13" s="361"/>
      <c r="R13" s="361"/>
      <c r="S13" s="361"/>
      <c r="T13" s="361"/>
      <c r="U13" s="361"/>
      <c r="V13" s="361"/>
      <c r="W13" s="361"/>
      <c r="X13" s="361"/>
      <c r="Y13" s="175"/>
      <c r="Z13" s="175"/>
      <c r="AA13" s="175"/>
      <c r="AB13" s="175"/>
      <c r="AC13" s="175"/>
      <c r="AD13" s="175"/>
      <c r="AE13" s="175"/>
      <c r="AF13" s="175"/>
      <c r="AG13" s="175"/>
      <c r="AH13" s="175"/>
      <c r="AI13" s="175"/>
      <c r="AJ13" s="175"/>
      <c r="AK13" s="175"/>
      <c r="AL13" s="175"/>
      <c r="AM13" s="175"/>
      <c r="AN13" s="175"/>
      <c r="AO13" s="175"/>
      <c r="AP13" s="175"/>
      <c r="AQ13" s="175"/>
      <c r="AR13" s="175"/>
      <c r="AS13" s="175"/>
      <c r="AT13" s="175"/>
      <c r="AU13" s="175"/>
      <c r="AV13" s="175"/>
      <c r="AW13" s="175"/>
      <c r="AX13" s="175"/>
      <c r="AY13" s="175"/>
      <c r="AZ13" s="175"/>
      <c r="BA13" s="175"/>
      <c r="BB13" s="175"/>
      <c r="BC13" s="175"/>
      <c r="BD13" s="175"/>
      <c r="BE13" s="175"/>
      <c r="BF13" s="175"/>
      <c r="BG13" s="175"/>
      <c r="BH13" s="175"/>
      <c r="BI13" s="175"/>
      <c r="BJ13" s="175"/>
      <c r="BK13" s="175"/>
      <c r="BL13" s="175"/>
      <c r="BM13" s="175"/>
      <c r="BN13" s="175"/>
      <c r="BO13" s="175"/>
      <c r="BP13" s="175"/>
      <c r="BQ13" s="175"/>
      <c r="BR13" s="175"/>
      <c r="BS13" s="175"/>
      <c r="BT13" s="175"/>
      <c r="BU13" s="175"/>
      <c r="BV13" s="175"/>
      <c r="BW13" s="175"/>
      <c r="BX13" s="175"/>
      <c r="BY13" s="175"/>
      <c r="BZ13" s="175"/>
      <c r="CA13" s="175"/>
      <c r="CB13" s="175"/>
      <c r="CC13" s="175"/>
      <c r="CD13" s="175"/>
      <c r="CE13" s="175"/>
      <c r="CF13" s="175"/>
      <c r="CG13" s="175"/>
      <c r="CH13" s="175"/>
      <c r="CI13" s="175"/>
    </row>
    <row r="14" spans="1:87" ht="18" x14ac:dyDescent="0.25">
      <c r="A14" s="176"/>
      <c r="B14" s="8"/>
      <c r="C14" s="175"/>
      <c r="D14" s="175"/>
      <c r="E14" s="175"/>
      <c r="F14" s="175"/>
      <c r="G14" s="175"/>
      <c r="H14" s="175"/>
      <c r="I14" s="175"/>
      <c r="J14" s="175"/>
      <c r="K14" s="175"/>
      <c r="L14" s="175"/>
      <c r="M14" s="175"/>
      <c r="N14" s="175"/>
      <c r="O14" s="175"/>
      <c r="P14" s="175"/>
      <c r="Q14" s="175"/>
      <c r="R14" s="175"/>
      <c r="S14" s="175"/>
      <c r="T14" s="175"/>
      <c r="U14" s="175"/>
      <c r="V14" s="175"/>
      <c r="W14" s="175"/>
      <c r="X14" s="175"/>
      <c r="Y14" s="175"/>
      <c r="Z14" s="175"/>
      <c r="AA14" s="175"/>
      <c r="AB14" s="175"/>
      <c r="AC14" s="175"/>
      <c r="AD14" s="175"/>
      <c r="AE14" s="175"/>
      <c r="AF14" s="175"/>
      <c r="AG14" s="175"/>
      <c r="AH14" s="175"/>
      <c r="AI14" s="175"/>
      <c r="AJ14" s="175"/>
      <c r="AK14" s="175"/>
      <c r="AL14" s="175"/>
      <c r="AM14" s="175"/>
      <c r="AN14" s="175"/>
      <c r="AO14" s="175"/>
      <c r="AP14" s="175"/>
      <c r="AQ14" s="175"/>
      <c r="AR14" s="175"/>
      <c r="AS14" s="175"/>
      <c r="AT14" s="175"/>
      <c r="AU14" s="175"/>
      <c r="AV14" s="175"/>
      <c r="AW14" s="175"/>
      <c r="AX14" s="175"/>
      <c r="AY14" s="175"/>
      <c r="AZ14" s="175"/>
      <c r="BA14" s="175"/>
      <c r="BB14" s="175"/>
      <c r="BC14" s="175"/>
      <c r="BD14" s="175"/>
      <c r="BE14" s="175"/>
      <c r="BF14" s="175"/>
      <c r="BG14" s="175"/>
      <c r="BH14" s="175"/>
      <c r="BI14" s="175"/>
      <c r="BJ14" s="175"/>
      <c r="BK14" s="175"/>
      <c r="BL14" s="175"/>
      <c r="BM14" s="175"/>
      <c r="BN14" s="175"/>
      <c r="BO14" s="175"/>
      <c r="BP14" s="175"/>
      <c r="BQ14" s="175"/>
      <c r="BR14" s="175"/>
      <c r="BS14" s="175"/>
      <c r="BT14" s="175"/>
      <c r="BU14" s="175"/>
      <c r="BV14" s="175"/>
      <c r="BW14" s="175"/>
      <c r="BX14" s="175"/>
      <c r="BY14" s="175"/>
      <c r="BZ14" s="175"/>
      <c r="CA14" s="175"/>
      <c r="CB14" s="175"/>
      <c r="CC14" s="175"/>
      <c r="CD14" s="175"/>
      <c r="CE14" s="175"/>
      <c r="CF14" s="175"/>
      <c r="CG14" s="175"/>
      <c r="CH14" s="175"/>
      <c r="CI14" s="175"/>
    </row>
    <row r="15" spans="1:87" ht="21" thickBot="1" x14ac:dyDescent="0.35">
      <c r="A15" s="176"/>
      <c r="B15" s="50" t="s">
        <v>7</v>
      </c>
      <c r="C15" s="362" t="s">
        <v>8</v>
      </c>
      <c r="D15" s="363"/>
      <c r="E15" s="363"/>
      <c r="F15" s="363"/>
      <c r="G15" s="363"/>
      <c r="H15" s="363"/>
      <c r="I15" s="363"/>
      <c r="J15" s="363"/>
      <c r="K15" s="363"/>
      <c r="L15" s="363"/>
      <c r="M15" s="363"/>
      <c r="N15" s="363"/>
      <c r="O15" s="363"/>
      <c r="P15" s="363"/>
      <c r="Q15" s="363"/>
      <c r="R15" s="363"/>
      <c r="S15" s="363"/>
      <c r="T15" s="363"/>
      <c r="U15" s="363"/>
      <c r="V15" s="363"/>
      <c r="W15" s="363"/>
      <c r="X15" s="364"/>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row>
    <row r="16" spans="1:87" ht="72" customHeight="1" thickBot="1" x14ac:dyDescent="0.25">
      <c r="A16" s="176"/>
      <c r="B16" s="89" t="s">
        <v>9</v>
      </c>
      <c r="C16" s="355" t="s">
        <v>10</v>
      </c>
      <c r="D16" s="355"/>
      <c r="E16" s="355"/>
      <c r="F16" s="355"/>
      <c r="G16" s="355"/>
      <c r="H16" s="355"/>
      <c r="I16" s="355"/>
      <c r="J16" s="355"/>
      <c r="K16" s="355"/>
      <c r="L16" s="355"/>
      <c r="M16" s="355"/>
      <c r="N16" s="355"/>
      <c r="O16" s="355"/>
      <c r="P16" s="355"/>
      <c r="Q16" s="355"/>
      <c r="R16" s="355"/>
      <c r="S16" s="355"/>
      <c r="T16" s="355"/>
      <c r="U16" s="355"/>
      <c r="V16" s="355"/>
      <c r="W16" s="355"/>
      <c r="X16" s="356"/>
      <c r="Y16" s="177"/>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c r="BG16" s="175"/>
      <c r="BH16" s="175"/>
      <c r="BI16" s="175"/>
      <c r="BJ16" s="175"/>
      <c r="BK16" s="175"/>
      <c r="BL16" s="175"/>
      <c r="BM16" s="175"/>
      <c r="BN16" s="175"/>
      <c r="BO16" s="175"/>
      <c r="BP16" s="175"/>
      <c r="BQ16" s="175"/>
      <c r="BR16" s="175"/>
      <c r="BS16" s="175"/>
      <c r="BT16" s="175"/>
      <c r="BU16" s="175"/>
      <c r="BV16" s="175"/>
      <c r="BW16" s="175"/>
      <c r="BX16" s="175"/>
      <c r="BY16" s="175"/>
      <c r="BZ16" s="175"/>
      <c r="CA16" s="175"/>
      <c r="CB16" s="175"/>
      <c r="CC16" s="175"/>
      <c r="CD16" s="175"/>
      <c r="CE16" s="175"/>
      <c r="CF16" s="175"/>
      <c r="CG16" s="175"/>
      <c r="CH16" s="175"/>
      <c r="CI16" s="175"/>
    </row>
    <row r="17" spans="1:87" ht="72" customHeight="1" thickBot="1" x14ac:dyDescent="0.25">
      <c r="A17" s="176"/>
      <c r="B17" s="90" t="s">
        <v>11</v>
      </c>
      <c r="C17" s="355" t="s">
        <v>12</v>
      </c>
      <c r="D17" s="355"/>
      <c r="E17" s="355"/>
      <c r="F17" s="355"/>
      <c r="G17" s="355"/>
      <c r="H17" s="355"/>
      <c r="I17" s="355"/>
      <c r="J17" s="355"/>
      <c r="K17" s="355"/>
      <c r="L17" s="355"/>
      <c r="M17" s="355"/>
      <c r="N17" s="355"/>
      <c r="O17" s="355"/>
      <c r="P17" s="355"/>
      <c r="Q17" s="355"/>
      <c r="R17" s="355"/>
      <c r="S17" s="355"/>
      <c r="T17" s="355"/>
      <c r="U17" s="355"/>
      <c r="V17" s="355"/>
      <c r="W17" s="355"/>
      <c r="X17" s="356"/>
      <c r="Y17" s="177"/>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c r="BG17" s="175"/>
      <c r="BH17" s="175"/>
      <c r="BI17" s="175"/>
      <c r="BJ17" s="175"/>
      <c r="BK17" s="175"/>
      <c r="BL17" s="175"/>
      <c r="BM17" s="175"/>
      <c r="BN17" s="175"/>
      <c r="BO17" s="175"/>
      <c r="BP17" s="175"/>
      <c r="BQ17" s="175"/>
      <c r="BR17" s="175"/>
      <c r="BS17" s="175"/>
      <c r="BT17" s="175"/>
      <c r="BU17" s="175"/>
      <c r="BV17" s="175"/>
      <c r="BW17" s="175"/>
      <c r="BX17" s="175"/>
      <c r="BY17" s="175"/>
      <c r="BZ17" s="175"/>
      <c r="CA17" s="175"/>
      <c r="CB17" s="175"/>
      <c r="CC17" s="175"/>
      <c r="CD17" s="175"/>
      <c r="CE17" s="175"/>
      <c r="CF17" s="175"/>
      <c r="CG17" s="175"/>
      <c r="CH17" s="175"/>
      <c r="CI17" s="175"/>
    </row>
    <row r="18" spans="1:87" ht="72" customHeight="1" thickBot="1" x14ac:dyDescent="0.25">
      <c r="A18" s="176"/>
      <c r="B18" s="91" t="s">
        <v>13</v>
      </c>
      <c r="C18" s="355" t="s">
        <v>14</v>
      </c>
      <c r="D18" s="355"/>
      <c r="E18" s="355"/>
      <c r="F18" s="355"/>
      <c r="G18" s="355"/>
      <c r="H18" s="355"/>
      <c r="I18" s="355"/>
      <c r="J18" s="355"/>
      <c r="K18" s="355"/>
      <c r="L18" s="355"/>
      <c r="M18" s="355"/>
      <c r="N18" s="355"/>
      <c r="O18" s="355"/>
      <c r="P18" s="355"/>
      <c r="Q18" s="355"/>
      <c r="R18" s="355"/>
      <c r="S18" s="355"/>
      <c r="T18" s="355"/>
      <c r="U18" s="355"/>
      <c r="V18" s="355"/>
      <c r="W18" s="355"/>
      <c r="X18" s="356"/>
      <c r="Y18" s="177"/>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5"/>
      <c r="BU18" s="175"/>
      <c r="BV18" s="175"/>
      <c r="BW18" s="175"/>
      <c r="BX18" s="175"/>
      <c r="BY18" s="175"/>
      <c r="BZ18" s="175"/>
      <c r="CA18" s="175"/>
      <c r="CB18" s="175"/>
      <c r="CC18" s="175"/>
      <c r="CD18" s="175"/>
      <c r="CE18" s="175"/>
      <c r="CF18" s="175"/>
      <c r="CG18" s="175"/>
      <c r="CH18" s="175"/>
      <c r="CI18" s="175"/>
    </row>
    <row r="19" spans="1:87" ht="72" customHeight="1" thickBot="1" x14ac:dyDescent="0.25">
      <c r="A19" s="176"/>
      <c r="B19" s="178" t="s">
        <v>15</v>
      </c>
      <c r="C19" s="355" t="s">
        <v>16</v>
      </c>
      <c r="D19" s="355"/>
      <c r="E19" s="355"/>
      <c r="F19" s="355"/>
      <c r="G19" s="355"/>
      <c r="H19" s="355"/>
      <c r="I19" s="355"/>
      <c r="J19" s="355"/>
      <c r="K19" s="355"/>
      <c r="L19" s="355"/>
      <c r="M19" s="355"/>
      <c r="N19" s="355"/>
      <c r="O19" s="355"/>
      <c r="P19" s="355"/>
      <c r="Q19" s="355"/>
      <c r="R19" s="355"/>
      <c r="S19" s="355"/>
      <c r="T19" s="355"/>
      <c r="U19" s="355"/>
      <c r="V19" s="355"/>
      <c r="W19" s="355"/>
      <c r="X19" s="356"/>
      <c r="Y19" s="177"/>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c r="BG19" s="175"/>
      <c r="BH19" s="175"/>
      <c r="BI19" s="175"/>
      <c r="BJ19" s="175"/>
      <c r="BK19" s="175"/>
      <c r="BL19" s="175"/>
      <c r="BM19" s="175"/>
      <c r="BN19" s="175"/>
      <c r="BO19" s="175"/>
      <c r="BP19" s="175"/>
      <c r="BQ19" s="175"/>
      <c r="BR19" s="175"/>
      <c r="BS19" s="175"/>
      <c r="BT19" s="175"/>
      <c r="BU19" s="175"/>
      <c r="BV19" s="175"/>
      <c r="BW19" s="175"/>
      <c r="BX19" s="175"/>
      <c r="BY19" s="175"/>
      <c r="BZ19" s="175"/>
      <c r="CA19" s="175"/>
      <c r="CB19" s="175"/>
      <c r="CC19" s="175"/>
      <c r="CD19" s="175"/>
      <c r="CE19" s="175"/>
      <c r="CF19" s="175"/>
      <c r="CG19" s="175"/>
      <c r="CH19" s="175"/>
      <c r="CI19" s="175"/>
    </row>
    <row r="20" spans="1:87" ht="70.150000000000006" customHeight="1" thickBot="1" x14ac:dyDescent="0.25">
      <c r="A20" s="176"/>
      <c r="B20" s="179" t="s">
        <v>17</v>
      </c>
      <c r="C20" s="355" t="s">
        <v>18</v>
      </c>
      <c r="D20" s="355"/>
      <c r="E20" s="355"/>
      <c r="F20" s="355"/>
      <c r="G20" s="355"/>
      <c r="H20" s="355"/>
      <c r="I20" s="355"/>
      <c r="J20" s="355"/>
      <c r="K20" s="355"/>
      <c r="L20" s="355"/>
      <c r="M20" s="355"/>
      <c r="N20" s="355"/>
      <c r="O20" s="355"/>
      <c r="P20" s="355"/>
      <c r="Q20" s="355"/>
      <c r="R20" s="355"/>
      <c r="S20" s="355"/>
      <c r="T20" s="355"/>
      <c r="U20" s="355"/>
      <c r="V20" s="355"/>
      <c r="W20" s="355"/>
      <c r="X20" s="356"/>
      <c r="Y20" s="177"/>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c r="BG20" s="175"/>
      <c r="BH20" s="175"/>
      <c r="BI20" s="175"/>
      <c r="BJ20" s="175"/>
      <c r="BK20" s="175"/>
      <c r="BL20" s="175"/>
      <c r="BM20" s="175"/>
      <c r="BN20" s="175"/>
      <c r="BO20" s="175"/>
      <c r="BP20" s="175"/>
      <c r="BQ20" s="175"/>
      <c r="BR20" s="175"/>
      <c r="BS20" s="175"/>
      <c r="BT20" s="175"/>
      <c r="BU20" s="175"/>
      <c r="BV20" s="175"/>
      <c r="BW20" s="175"/>
      <c r="BX20" s="175"/>
      <c r="BY20" s="175"/>
      <c r="BZ20" s="175"/>
      <c r="CA20" s="175"/>
      <c r="CB20" s="175"/>
      <c r="CC20" s="175"/>
      <c r="CD20" s="175"/>
      <c r="CE20" s="175"/>
      <c r="CF20" s="175"/>
      <c r="CG20" s="175"/>
      <c r="CH20" s="175"/>
      <c r="CI20" s="175"/>
    </row>
    <row r="21" spans="1:87" ht="79.150000000000006" customHeight="1" x14ac:dyDescent="0.2">
      <c r="A21" s="176"/>
      <c r="B21" s="180" t="s">
        <v>19</v>
      </c>
      <c r="C21" s="355" t="s">
        <v>20</v>
      </c>
      <c r="D21" s="355"/>
      <c r="E21" s="355"/>
      <c r="F21" s="355"/>
      <c r="G21" s="355"/>
      <c r="H21" s="355"/>
      <c r="I21" s="355"/>
      <c r="J21" s="355"/>
      <c r="K21" s="355"/>
      <c r="L21" s="355"/>
      <c r="M21" s="355"/>
      <c r="N21" s="355"/>
      <c r="O21" s="355"/>
      <c r="P21" s="355"/>
      <c r="Q21" s="355"/>
      <c r="R21" s="355"/>
      <c r="S21" s="355"/>
      <c r="T21" s="355"/>
      <c r="U21" s="355"/>
      <c r="V21" s="355"/>
      <c r="W21" s="355"/>
      <c r="X21" s="356"/>
      <c r="Y21" s="177"/>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c r="BG21" s="175"/>
      <c r="BH21" s="175"/>
      <c r="BI21" s="175"/>
      <c r="BJ21" s="175"/>
      <c r="BK21" s="175"/>
      <c r="BL21" s="175"/>
      <c r="BM21" s="175"/>
      <c r="BN21" s="175"/>
      <c r="BO21" s="175"/>
      <c r="BP21" s="175"/>
      <c r="BQ21" s="175"/>
      <c r="BR21" s="175"/>
      <c r="BS21" s="175"/>
      <c r="BT21" s="175"/>
      <c r="BU21" s="175"/>
      <c r="BV21" s="175"/>
      <c r="BW21" s="175"/>
      <c r="BX21" s="175"/>
      <c r="BY21" s="175"/>
      <c r="BZ21" s="175"/>
      <c r="CA21" s="175"/>
      <c r="CB21" s="175"/>
      <c r="CC21" s="175"/>
      <c r="CD21" s="175"/>
      <c r="CE21" s="175"/>
      <c r="CF21" s="175"/>
      <c r="CG21" s="175"/>
      <c r="CH21" s="175"/>
      <c r="CI21" s="175"/>
    </row>
    <row r="22" spans="1:87" ht="18" x14ac:dyDescent="0.25">
      <c r="A22" s="175"/>
      <c r="B22" s="7"/>
      <c r="C22" s="7"/>
      <c r="D22" s="7"/>
      <c r="E22" s="7"/>
      <c r="F22" s="175"/>
      <c r="G22" s="7"/>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c r="BG22" s="175"/>
      <c r="BH22" s="175"/>
      <c r="BI22" s="175"/>
      <c r="BJ22" s="175"/>
      <c r="BK22" s="175"/>
      <c r="BL22" s="175"/>
      <c r="BM22" s="175"/>
      <c r="BN22" s="175"/>
      <c r="BO22" s="175"/>
      <c r="BP22" s="175"/>
      <c r="BQ22" s="175"/>
      <c r="BR22" s="175"/>
      <c r="BS22" s="175"/>
      <c r="BT22" s="175"/>
      <c r="BU22" s="175"/>
      <c r="BV22" s="175"/>
      <c r="BW22" s="175"/>
      <c r="BX22" s="175"/>
      <c r="BY22" s="175"/>
      <c r="BZ22" s="175"/>
      <c r="CA22" s="175"/>
      <c r="CB22" s="175"/>
      <c r="CC22" s="175"/>
      <c r="CD22" s="175"/>
      <c r="CE22" s="175"/>
      <c r="CF22" s="175"/>
      <c r="CG22" s="175"/>
      <c r="CH22" s="175"/>
      <c r="CI22" s="175"/>
    </row>
    <row r="23" spans="1:87" ht="19.899999999999999" customHeight="1" x14ac:dyDescent="0.25">
      <c r="A23" s="175"/>
      <c r="B23" s="4" t="s">
        <v>21</v>
      </c>
      <c r="C23" s="5" t="s">
        <v>22</v>
      </c>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c r="BG23" s="175"/>
      <c r="BH23" s="175"/>
      <c r="BI23" s="175"/>
      <c r="BJ23" s="175"/>
      <c r="BK23" s="175"/>
      <c r="BL23" s="175"/>
      <c r="BM23" s="175"/>
      <c r="BN23" s="175"/>
      <c r="BO23" s="175"/>
      <c r="BP23" s="175"/>
      <c r="BQ23" s="175"/>
      <c r="BR23" s="175"/>
      <c r="BS23" s="175"/>
      <c r="BT23" s="175"/>
      <c r="BU23" s="175"/>
      <c r="BV23" s="175"/>
      <c r="BW23" s="175"/>
      <c r="BX23" s="175"/>
      <c r="BY23" s="175"/>
      <c r="BZ23" s="175"/>
      <c r="CA23" s="175"/>
      <c r="CB23" s="175"/>
      <c r="CC23" s="175"/>
      <c r="CD23" s="175"/>
      <c r="CE23" s="175"/>
      <c r="CF23" s="175"/>
      <c r="CG23" s="175"/>
      <c r="CH23" s="175"/>
      <c r="CI23" s="175"/>
    </row>
    <row r="24" spans="1:87" ht="18" x14ac:dyDescent="0.25">
      <c r="A24" s="175"/>
      <c r="B24" s="9"/>
      <c r="C24" s="9"/>
      <c r="D24" s="9"/>
      <c r="E24" s="9"/>
      <c r="F24" s="9"/>
      <c r="G24" s="9"/>
      <c r="H24" s="9"/>
      <c r="I24" s="9"/>
      <c r="J24" s="9"/>
      <c r="K24" s="9"/>
      <c r="L24" s="9"/>
      <c r="M24" s="9"/>
      <c r="N24" s="10"/>
      <c r="O24" s="9"/>
      <c r="P24" s="10"/>
      <c r="Q24" s="10"/>
      <c r="R24" s="10"/>
      <c r="S24" s="10"/>
      <c r="T24" s="10"/>
      <c r="U24" s="10"/>
      <c r="V24" s="10"/>
      <c r="W24" s="10"/>
      <c r="X24" s="10"/>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c r="BG24" s="175"/>
      <c r="BH24" s="175"/>
      <c r="BI24" s="175"/>
      <c r="BJ24" s="175"/>
      <c r="BK24" s="175"/>
      <c r="BL24" s="175"/>
      <c r="BM24" s="175"/>
      <c r="BN24" s="175"/>
      <c r="BO24" s="175"/>
      <c r="BP24" s="175"/>
      <c r="BQ24" s="175"/>
      <c r="BR24" s="175"/>
      <c r="BS24" s="175"/>
      <c r="BT24" s="175"/>
      <c r="BU24" s="175"/>
      <c r="BV24" s="175"/>
      <c r="BW24" s="175"/>
      <c r="BX24" s="175"/>
      <c r="BY24" s="175"/>
      <c r="BZ24" s="175"/>
      <c r="CA24" s="175"/>
      <c r="CB24" s="175"/>
      <c r="CC24" s="175"/>
      <c r="CD24" s="175"/>
      <c r="CE24" s="175"/>
      <c r="CF24" s="175"/>
      <c r="CG24" s="175"/>
      <c r="CH24" s="175"/>
      <c r="CI24" s="175"/>
    </row>
    <row r="25" spans="1:87" ht="20.25" x14ac:dyDescent="0.2">
      <c r="A25" s="176"/>
      <c r="B25" s="357" t="s">
        <v>4</v>
      </c>
      <c r="C25" s="357"/>
      <c r="D25" s="357"/>
      <c r="E25" s="357"/>
      <c r="F25" s="357"/>
      <c r="G25" s="357"/>
      <c r="H25" s="357"/>
      <c r="I25" s="357"/>
      <c r="J25" s="357"/>
      <c r="K25" s="357"/>
      <c r="L25" s="357"/>
      <c r="M25" s="357"/>
      <c r="N25" s="357"/>
      <c r="O25" s="357"/>
      <c r="P25" s="357"/>
      <c r="Q25" s="357"/>
      <c r="R25" s="357"/>
      <c r="S25" s="357"/>
      <c r="T25" s="357"/>
      <c r="U25" s="357"/>
      <c r="V25" s="357"/>
      <c r="W25" s="357"/>
      <c r="X25" s="357"/>
      <c r="Y25" s="177"/>
      <c r="Z25" s="175"/>
      <c r="AA25" s="175"/>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row>
    <row r="26" spans="1:87" ht="18" x14ac:dyDescent="0.25">
      <c r="A26" s="175"/>
      <c r="B26" s="15" t="s">
        <v>23</v>
      </c>
      <c r="C26" s="9"/>
      <c r="D26" s="9"/>
      <c r="E26" s="9"/>
      <c r="F26" s="9"/>
      <c r="G26" s="9"/>
      <c r="H26" s="9"/>
      <c r="I26" s="9"/>
      <c r="J26" s="9"/>
      <c r="K26" s="9"/>
      <c r="L26" s="9"/>
      <c r="M26" s="9"/>
      <c r="N26" s="10"/>
      <c r="O26" s="9"/>
      <c r="P26" s="10"/>
      <c r="Q26" s="10"/>
      <c r="R26" s="10"/>
      <c r="S26" s="10"/>
      <c r="T26" s="10"/>
      <c r="U26" s="10"/>
      <c r="V26" s="10"/>
      <c r="W26" s="10"/>
      <c r="X26" s="10"/>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75"/>
      <c r="AV26" s="175"/>
      <c r="AW26" s="175"/>
      <c r="AX26" s="175"/>
      <c r="AY26" s="175"/>
      <c r="AZ26" s="175"/>
      <c r="BA26" s="175"/>
      <c r="BB26" s="175"/>
      <c r="BC26" s="175"/>
      <c r="BD26" s="175"/>
      <c r="BE26" s="175"/>
      <c r="BF26" s="175"/>
      <c r="BG26" s="175"/>
      <c r="BH26" s="175"/>
      <c r="BI26" s="175"/>
      <c r="BJ26" s="175"/>
      <c r="BK26" s="175"/>
      <c r="BL26" s="175"/>
      <c r="BM26" s="175"/>
      <c r="BN26" s="175"/>
      <c r="BO26" s="175"/>
      <c r="BP26" s="175"/>
      <c r="BQ26" s="175"/>
      <c r="BR26" s="175"/>
      <c r="BS26" s="175"/>
      <c r="BT26" s="175"/>
      <c r="BU26" s="175"/>
      <c r="BV26" s="175"/>
      <c r="BW26" s="175"/>
      <c r="BX26" s="175"/>
      <c r="BY26" s="175"/>
      <c r="BZ26" s="175"/>
      <c r="CA26" s="175"/>
      <c r="CB26" s="175"/>
      <c r="CC26" s="175"/>
      <c r="CD26" s="175"/>
      <c r="CE26" s="175"/>
      <c r="CF26" s="175"/>
      <c r="CG26" s="175"/>
      <c r="CH26" s="175"/>
      <c r="CI26" s="175"/>
    </row>
    <row r="27" spans="1:87" x14ac:dyDescent="0.2">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M27" s="175"/>
      <c r="AN27" s="175"/>
      <c r="AO27" s="175"/>
      <c r="AP27" s="175"/>
      <c r="AQ27" s="175"/>
      <c r="AR27" s="175"/>
      <c r="AS27" s="175"/>
      <c r="AT27" s="175"/>
      <c r="AU27" s="175"/>
      <c r="AV27" s="175"/>
      <c r="AW27" s="175"/>
      <c r="AX27" s="175"/>
      <c r="AY27" s="175"/>
      <c r="AZ27" s="175"/>
      <c r="BA27" s="175"/>
      <c r="BB27" s="175"/>
      <c r="BC27" s="175"/>
      <c r="BD27" s="175"/>
      <c r="BE27" s="175"/>
      <c r="BF27" s="175"/>
      <c r="BG27" s="175"/>
      <c r="BH27" s="175"/>
      <c r="BI27" s="175"/>
      <c r="BJ27" s="175"/>
      <c r="BK27" s="175"/>
      <c r="BL27" s="175"/>
      <c r="BM27" s="175"/>
      <c r="BN27" s="175"/>
      <c r="BO27" s="175"/>
      <c r="BP27" s="175"/>
      <c r="BQ27" s="175"/>
      <c r="BR27" s="175"/>
      <c r="BS27" s="175"/>
      <c r="BT27" s="175"/>
      <c r="BU27" s="175"/>
      <c r="BV27" s="175"/>
      <c r="BW27" s="175"/>
      <c r="BX27" s="175"/>
      <c r="BY27" s="175"/>
      <c r="BZ27" s="175"/>
      <c r="CA27" s="175"/>
      <c r="CB27" s="175"/>
      <c r="CC27" s="175"/>
      <c r="CD27" s="175"/>
      <c r="CE27" s="175"/>
      <c r="CF27" s="175"/>
      <c r="CG27" s="175"/>
      <c r="CH27" s="175"/>
      <c r="CI27" s="175"/>
    </row>
    <row r="28" spans="1:87" x14ac:dyDescent="0.2">
      <c r="A28" s="175"/>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c r="AY28" s="175"/>
      <c r="AZ28" s="175"/>
      <c r="BA28" s="175"/>
      <c r="BB28" s="175"/>
      <c r="BC28" s="175"/>
      <c r="BD28" s="175"/>
      <c r="BE28" s="175"/>
      <c r="BF28" s="175"/>
      <c r="BG28" s="175"/>
      <c r="BH28" s="175"/>
      <c r="BI28" s="175"/>
      <c r="BJ28" s="175"/>
      <c r="BK28" s="175"/>
      <c r="BL28" s="175"/>
      <c r="BM28" s="175"/>
      <c r="BN28" s="175"/>
      <c r="BO28" s="175"/>
      <c r="BP28" s="175"/>
      <c r="BQ28" s="175"/>
      <c r="BR28" s="175"/>
      <c r="BS28" s="175"/>
      <c r="BT28" s="175"/>
      <c r="BU28" s="175"/>
      <c r="BV28" s="175"/>
      <c r="BW28" s="175"/>
      <c r="BX28" s="175"/>
      <c r="BY28" s="175"/>
      <c r="BZ28" s="175"/>
      <c r="CA28" s="175"/>
      <c r="CB28" s="175"/>
      <c r="CC28" s="175"/>
      <c r="CD28" s="175"/>
      <c r="CE28" s="175"/>
      <c r="CF28" s="175"/>
      <c r="CG28" s="175"/>
      <c r="CH28" s="175"/>
      <c r="CI28" s="175"/>
    </row>
    <row r="29" spans="1:87" x14ac:dyDescent="0.2">
      <c r="A29" s="175"/>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c r="BG29" s="175"/>
      <c r="BH29" s="175"/>
      <c r="BI29" s="175"/>
      <c r="BJ29" s="175"/>
      <c r="BK29" s="175"/>
      <c r="BL29" s="175"/>
      <c r="BM29" s="175"/>
      <c r="BN29" s="175"/>
      <c r="BO29" s="175"/>
      <c r="BP29" s="175"/>
      <c r="BQ29" s="175"/>
      <c r="BR29" s="175"/>
      <c r="BS29" s="175"/>
      <c r="BT29" s="175"/>
      <c r="BU29" s="175"/>
      <c r="BV29" s="175"/>
      <c r="BW29" s="175"/>
      <c r="BX29" s="175"/>
      <c r="BY29" s="175"/>
      <c r="BZ29" s="175"/>
      <c r="CA29" s="175"/>
      <c r="CB29" s="175"/>
      <c r="CC29" s="175"/>
      <c r="CD29" s="175"/>
      <c r="CE29" s="175"/>
      <c r="CF29" s="175"/>
      <c r="CG29" s="175"/>
      <c r="CH29" s="175"/>
      <c r="CI29" s="175"/>
    </row>
    <row r="30" spans="1:87" x14ac:dyDescent="0.2">
      <c r="A30" s="175"/>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c r="BG30" s="175"/>
      <c r="BH30" s="175"/>
      <c r="BI30" s="175"/>
      <c r="BJ30" s="175"/>
      <c r="BK30" s="175"/>
      <c r="BL30" s="175"/>
      <c r="BM30" s="175"/>
      <c r="BN30" s="175"/>
      <c r="BO30" s="175"/>
      <c r="BP30" s="175"/>
      <c r="BQ30" s="175"/>
      <c r="BR30" s="175"/>
      <c r="BS30" s="175"/>
      <c r="BT30" s="175"/>
      <c r="BU30" s="175"/>
      <c r="BV30" s="175"/>
      <c r="BW30" s="175"/>
      <c r="BX30" s="175"/>
      <c r="BY30" s="175"/>
      <c r="BZ30" s="175"/>
      <c r="CA30" s="175"/>
      <c r="CB30" s="175"/>
      <c r="CC30" s="175"/>
      <c r="CD30" s="175"/>
      <c r="CE30" s="175"/>
      <c r="CF30" s="175"/>
      <c r="CG30" s="175"/>
      <c r="CH30" s="175"/>
      <c r="CI30" s="175"/>
    </row>
    <row r="31" spans="1:87" x14ac:dyDescent="0.2">
      <c r="A31" s="176"/>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77"/>
      <c r="Z31" s="175"/>
      <c r="AA31" s="175"/>
      <c r="AB31" s="175"/>
      <c r="AC31" s="175"/>
      <c r="AD31" s="175"/>
      <c r="AE31" s="175"/>
      <c r="AF31" s="175"/>
      <c r="AG31" s="175"/>
      <c r="AH31" s="175"/>
      <c r="AI31" s="175"/>
      <c r="AJ31" s="175"/>
      <c r="AK31" s="175"/>
      <c r="AL31" s="175"/>
      <c r="AM31" s="175"/>
      <c r="AN31" s="175"/>
      <c r="AO31" s="175"/>
      <c r="AP31" s="175"/>
      <c r="AQ31" s="175"/>
      <c r="AR31" s="175"/>
      <c r="AS31" s="175"/>
      <c r="AT31" s="175"/>
      <c r="AU31" s="175"/>
      <c r="AV31" s="175"/>
      <c r="AW31" s="175"/>
      <c r="AX31" s="175"/>
      <c r="AY31" s="175"/>
      <c r="AZ31" s="175"/>
      <c r="BA31" s="175"/>
      <c r="BB31" s="175"/>
      <c r="BC31" s="175"/>
      <c r="BD31" s="175"/>
      <c r="BE31" s="175"/>
      <c r="BF31" s="175"/>
      <c r="BG31" s="175"/>
      <c r="BH31" s="175"/>
      <c r="BI31" s="175"/>
      <c r="BJ31" s="175"/>
      <c r="BK31" s="175"/>
      <c r="BL31" s="175"/>
      <c r="BM31" s="175"/>
      <c r="BN31" s="175"/>
      <c r="BO31" s="175"/>
      <c r="BP31" s="175"/>
      <c r="BQ31" s="175"/>
      <c r="BR31" s="175"/>
      <c r="BS31" s="175"/>
      <c r="BT31" s="175"/>
      <c r="BU31" s="175"/>
      <c r="BV31" s="175"/>
      <c r="BW31" s="175"/>
      <c r="BX31" s="175"/>
      <c r="BY31" s="175"/>
      <c r="BZ31" s="175"/>
      <c r="CA31" s="175"/>
      <c r="CB31" s="175"/>
      <c r="CC31" s="175"/>
      <c r="CD31" s="175"/>
      <c r="CE31" s="175"/>
      <c r="CF31" s="175"/>
      <c r="CG31" s="175"/>
      <c r="CH31" s="175"/>
      <c r="CI31" s="175"/>
    </row>
    <row r="32" spans="1:87" ht="20.25" x14ac:dyDescent="0.2">
      <c r="A32" s="176"/>
      <c r="B32" s="357"/>
      <c r="C32" s="357"/>
      <c r="D32" s="357"/>
      <c r="E32" s="357"/>
      <c r="F32" s="357"/>
      <c r="G32" s="357"/>
      <c r="H32" s="357"/>
      <c r="I32" s="357"/>
      <c r="J32" s="357"/>
      <c r="K32" s="357"/>
      <c r="L32" s="357"/>
      <c r="M32" s="357"/>
      <c r="N32" s="357"/>
      <c r="O32" s="357"/>
      <c r="P32" s="357"/>
      <c r="Q32" s="357"/>
      <c r="R32" s="357"/>
      <c r="S32" s="357"/>
      <c r="T32" s="357"/>
      <c r="U32" s="357"/>
      <c r="V32" s="357"/>
      <c r="W32" s="357"/>
      <c r="X32" s="357"/>
      <c r="Y32" s="177"/>
      <c r="Z32" s="175"/>
      <c r="AA32" s="175"/>
      <c r="AB32" s="175"/>
      <c r="AC32" s="175"/>
      <c r="AD32" s="175"/>
      <c r="AE32" s="175"/>
      <c r="AF32" s="175"/>
      <c r="AG32" s="175"/>
      <c r="AH32" s="175"/>
      <c r="AI32" s="175"/>
      <c r="AJ32" s="175"/>
      <c r="AK32" s="175"/>
      <c r="AL32" s="175"/>
      <c r="AM32" s="175"/>
      <c r="AN32" s="175"/>
      <c r="AO32" s="175"/>
      <c r="AP32" s="175"/>
      <c r="AQ32" s="175"/>
      <c r="AR32" s="175"/>
      <c r="AS32" s="175"/>
      <c r="AT32" s="175"/>
      <c r="AU32" s="175"/>
      <c r="AV32" s="175"/>
      <c r="AW32" s="175"/>
      <c r="AX32" s="175"/>
      <c r="AY32" s="175"/>
      <c r="AZ32" s="175"/>
      <c r="BA32" s="175"/>
      <c r="BB32" s="175"/>
      <c r="BC32" s="175"/>
      <c r="BD32" s="175"/>
      <c r="BE32" s="175"/>
      <c r="BF32" s="175"/>
      <c r="BG32" s="175"/>
      <c r="BH32" s="175"/>
      <c r="BI32" s="175"/>
      <c r="BJ32" s="175"/>
      <c r="BK32" s="175"/>
      <c r="BL32" s="175"/>
      <c r="BM32" s="175"/>
      <c r="BN32" s="175"/>
      <c r="BO32" s="175"/>
      <c r="BP32" s="175"/>
      <c r="BQ32" s="175"/>
      <c r="BR32" s="175"/>
      <c r="BS32" s="175"/>
      <c r="BT32" s="175"/>
      <c r="BU32" s="175"/>
      <c r="BV32" s="175"/>
      <c r="BW32" s="175"/>
      <c r="BX32" s="175"/>
      <c r="BY32" s="175"/>
      <c r="BZ32" s="175"/>
      <c r="CA32" s="175"/>
      <c r="CB32" s="175"/>
      <c r="CC32" s="175"/>
      <c r="CD32" s="175"/>
      <c r="CE32" s="175"/>
      <c r="CF32" s="175"/>
      <c r="CG32" s="175"/>
      <c r="CH32" s="175"/>
      <c r="CI32" s="175"/>
    </row>
    <row r="33" spans="1:87" x14ac:dyDescent="0.2">
      <c r="A33" s="176"/>
      <c r="B33" s="182"/>
      <c r="C33" s="182"/>
      <c r="D33" s="182"/>
      <c r="E33" s="182"/>
      <c r="F33" s="182"/>
      <c r="G33" s="182"/>
      <c r="H33" s="182"/>
      <c r="I33" s="182"/>
      <c r="J33" s="182"/>
      <c r="K33" s="182"/>
      <c r="L33" s="182"/>
      <c r="M33" s="182"/>
      <c r="N33" s="182"/>
      <c r="O33" s="182"/>
      <c r="P33" s="182"/>
      <c r="Q33" s="182"/>
      <c r="R33" s="182"/>
      <c r="S33" s="182"/>
      <c r="T33" s="182"/>
      <c r="U33" s="182"/>
      <c r="V33" s="182"/>
      <c r="W33" s="182"/>
      <c r="X33" s="182"/>
      <c r="Y33" s="177"/>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row>
    <row r="34" spans="1:87" x14ac:dyDescent="0.2">
      <c r="A34" s="176"/>
      <c r="B34" s="182"/>
      <c r="C34" s="182"/>
      <c r="D34" s="182"/>
      <c r="E34" s="182"/>
      <c r="F34" s="182"/>
      <c r="G34" s="182"/>
      <c r="H34" s="182"/>
      <c r="I34" s="182"/>
      <c r="J34" s="182"/>
      <c r="K34" s="182"/>
      <c r="L34" s="182"/>
      <c r="M34" s="182"/>
      <c r="N34" s="182"/>
      <c r="O34" s="182"/>
      <c r="P34" s="182"/>
      <c r="Q34" s="182"/>
      <c r="R34" s="182"/>
      <c r="S34" s="182"/>
      <c r="T34" s="182"/>
      <c r="U34" s="182"/>
      <c r="V34" s="182"/>
      <c r="W34" s="182"/>
      <c r="X34" s="182"/>
      <c r="Y34" s="177"/>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75"/>
      <c r="AV34" s="175"/>
      <c r="AW34" s="175"/>
      <c r="AX34" s="175"/>
      <c r="AY34" s="175"/>
      <c r="AZ34" s="175"/>
      <c r="BA34" s="175"/>
      <c r="BB34" s="175"/>
      <c r="BC34" s="175"/>
      <c r="BD34" s="175"/>
      <c r="BE34" s="175"/>
      <c r="BF34" s="175"/>
      <c r="BG34" s="175"/>
      <c r="BH34" s="175"/>
      <c r="BI34" s="175"/>
      <c r="BJ34" s="175"/>
      <c r="BK34" s="175"/>
      <c r="BL34" s="175"/>
      <c r="BM34" s="175"/>
      <c r="BN34" s="175"/>
      <c r="BO34" s="175"/>
      <c r="BP34" s="175"/>
      <c r="BQ34" s="175"/>
      <c r="BR34" s="175"/>
      <c r="BS34" s="175"/>
      <c r="BT34" s="175"/>
      <c r="BU34" s="175"/>
      <c r="BV34" s="175"/>
      <c r="BW34" s="175"/>
      <c r="BX34" s="175"/>
      <c r="BY34" s="175"/>
      <c r="BZ34" s="175"/>
      <c r="CA34" s="175"/>
      <c r="CB34" s="175"/>
      <c r="CC34" s="175"/>
      <c r="CD34" s="175"/>
      <c r="CE34" s="175"/>
      <c r="CF34" s="175"/>
      <c r="CG34" s="175"/>
      <c r="CH34" s="175"/>
      <c r="CI34" s="175"/>
    </row>
    <row r="35" spans="1:87" x14ac:dyDescent="0.2">
      <c r="A35" s="176"/>
      <c r="B35" s="182"/>
      <c r="C35" s="182"/>
      <c r="D35" s="182"/>
      <c r="E35" s="182"/>
      <c r="F35" s="182"/>
      <c r="G35" s="182"/>
      <c r="H35" s="182"/>
      <c r="I35" s="182"/>
      <c r="J35" s="182"/>
      <c r="K35" s="182"/>
      <c r="L35" s="182"/>
      <c r="M35" s="182"/>
      <c r="N35" s="182"/>
      <c r="O35" s="182"/>
      <c r="P35" s="182"/>
      <c r="Q35" s="182"/>
      <c r="R35" s="182"/>
      <c r="S35" s="182"/>
      <c r="T35" s="182"/>
      <c r="U35" s="182"/>
      <c r="V35" s="182"/>
      <c r="W35" s="182"/>
      <c r="X35" s="182"/>
      <c r="Y35" s="177"/>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5"/>
      <c r="BC35" s="175"/>
      <c r="BD35" s="175"/>
      <c r="BE35" s="175"/>
      <c r="BF35" s="175"/>
      <c r="BG35" s="175"/>
      <c r="BH35" s="175"/>
      <c r="BI35" s="175"/>
      <c r="BJ35" s="175"/>
      <c r="BK35" s="175"/>
      <c r="BL35" s="175"/>
      <c r="BM35" s="175"/>
      <c r="BN35" s="175"/>
      <c r="BO35" s="175"/>
      <c r="BP35" s="175"/>
      <c r="BQ35" s="175"/>
      <c r="BR35" s="175"/>
      <c r="BS35" s="175"/>
      <c r="BT35" s="175"/>
      <c r="BU35" s="175"/>
      <c r="BV35" s="175"/>
      <c r="BW35" s="175"/>
      <c r="BX35" s="175"/>
      <c r="BY35" s="175"/>
      <c r="BZ35" s="175"/>
      <c r="CA35" s="175"/>
      <c r="CB35" s="175"/>
      <c r="CC35" s="175"/>
      <c r="CD35" s="175"/>
      <c r="CE35" s="175"/>
      <c r="CF35" s="175"/>
      <c r="CG35" s="175"/>
      <c r="CH35" s="175"/>
      <c r="CI35" s="175"/>
    </row>
    <row r="36" spans="1:87" x14ac:dyDescent="0.2">
      <c r="A36" s="176"/>
      <c r="B36" s="182"/>
      <c r="C36" s="182"/>
      <c r="D36" s="182"/>
      <c r="E36" s="182"/>
      <c r="F36" s="182"/>
      <c r="G36" s="182"/>
      <c r="H36" s="182"/>
      <c r="I36" s="182"/>
      <c r="J36" s="182"/>
      <c r="K36" s="182"/>
      <c r="L36" s="182"/>
      <c r="M36" s="182"/>
      <c r="N36" s="182"/>
      <c r="O36" s="182"/>
      <c r="P36" s="182"/>
      <c r="Q36" s="182"/>
      <c r="R36" s="182"/>
      <c r="S36" s="182"/>
      <c r="T36" s="182"/>
      <c r="U36" s="182"/>
      <c r="V36" s="182"/>
      <c r="W36" s="182"/>
      <c r="X36" s="182"/>
      <c r="Y36" s="177"/>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c r="BG36" s="175"/>
      <c r="BH36" s="175"/>
      <c r="BI36" s="175"/>
      <c r="BJ36" s="175"/>
      <c r="BK36" s="175"/>
      <c r="BL36" s="175"/>
      <c r="BM36" s="175"/>
      <c r="BN36" s="175"/>
      <c r="BO36" s="175"/>
      <c r="BP36" s="175"/>
      <c r="BQ36" s="175"/>
      <c r="BR36" s="175"/>
      <c r="BS36" s="175"/>
      <c r="BT36" s="175"/>
      <c r="BU36" s="175"/>
      <c r="BV36" s="175"/>
      <c r="BW36" s="175"/>
      <c r="BX36" s="175"/>
      <c r="BY36" s="175"/>
      <c r="BZ36" s="175"/>
      <c r="CA36" s="175"/>
      <c r="CB36" s="175"/>
      <c r="CC36" s="175"/>
      <c r="CD36" s="175"/>
      <c r="CE36" s="175"/>
      <c r="CF36" s="175"/>
      <c r="CG36" s="175"/>
      <c r="CH36" s="175"/>
      <c r="CI36" s="175"/>
    </row>
    <row r="37" spans="1:87" x14ac:dyDescent="0.2">
      <c r="A37" s="175"/>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c r="BG37" s="175"/>
      <c r="BH37" s="175"/>
      <c r="BI37" s="175"/>
      <c r="BJ37" s="175"/>
      <c r="BK37" s="175"/>
      <c r="BL37" s="175"/>
      <c r="BM37" s="175"/>
      <c r="BN37" s="175"/>
      <c r="BO37" s="175"/>
      <c r="BP37" s="175"/>
      <c r="BQ37" s="175"/>
      <c r="BR37" s="175"/>
      <c r="BS37" s="175"/>
      <c r="BT37" s="175"/>
      <c r="BU37" s="175"/>
      <c r="BV37" s="175"/>
      <c r="BW37" s="175"/>
      <c r="BX37" s="175"/>
      <c r="BY37" s="175"/>
      <c r="BZ37" s="175"/>
      <c r="CA37" s="175"/>
      <c r="CB37" s="175"/>
      <c r="CC37" s="175"/>
      <c r="CD37" s="175"/>
      <c r="CE37" s="175"/>
      <c r="CF37" s="175"/>
      <c r="CG37" s="175"/>
      <c r="CH37" s="175"/>
      <c r="CI37" s="175"/>
    </row>
    <row r="38" spans="1:87" x14ac:dyDescent="0.2">
      <c r="A38" s="175"/>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c r="BG38" s="175"/>
      <c r="BH38" s="175"/>
      <c r="BI38" s="175"/>
      <c r="BJ38" s="175"/>
      <c r="BK38" s="175"/>
      <c r="BL38" s="175"/>
      <c r="BM38" s="175"/>
      <c r="BN38" s="175"/>
      <c r="BO38" s="175"/>
      <c r="BP38" s="175"/>
      <c r="BQ38" s="175"/>
      <c r="BR38" s="175"/>
      <c r="BS38" s="175"/>
      <c r="BT38" s="175"/>
      <c r="BU38" s="175"/>
      <c r="BV38" s="175"/>
      <c r="BW38" s="175"/>
      <c r="BX38" s="175"/>
      <c r="BY38" s="175"/>
      <c r="BZ38" s="175"/>
      <c r="CA38" s="175"/>
      <c r="CB38" s="175"/>
      <c r="CC38" s="175"/>
      <c r="CD38" s="175"/>
      <c r="CE38" s="175"/>
      <c r="CF38" s="175"/>
      <c r="CG38" s="175"/>
      <c r="CH38" s="175"/>
      <c r="CI38" s="175"/>
    </row>
    <row r="39" spans="1:87" x14ac:dyDescent="0.2">
      <c r="A39" s="175"/>
      <c r="B39" s="175"/>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c r="AQ39" s="175"/>
      <c r="AR39" s="175"/>
      <c r="AS39" s="175"/>
      <c r="AT39" s="175"/>
      <c r="AU39" s="175"/>
      <c r="AV39" s="175"/>
      <c r="AW39" s="175"/>
      <c r="AX39" s="175"/>
      <c r="AY39" s="175"/>
      <c r="AZ39" s="175"/>
      <c r="BA39" s="175"/>
      <c r="BB39" s="175"/>
      <c r="BC39" s="175"/>
      <c r="BD39" s="175"/>
      <c r="BE39" s="175"/>
      <c r="BF39" s="175"/>
      <c r="BG39" s="175"/>
      <c r="BH39" s="175"/>
      <c r="BI39" s="175"/>
      <c r="BJ39" s="175"/>
      <c r="BK39" s="175"/>
      <c r="BL39" s="175"/>
      <c r="BM39" s="175"/>
      <c r="BN39" s="175"/>
      <c r="BO39" s="175"/>
      <c r="BP39" s="175"/>
      <c r="BQ39" s="175"/>
      <c r="BR39" s="175"/>
      <c r="BS39" s="175"/>
      <c r="BT39" s="175"/>
      <c r="BU39" s="175"/>
      <c r="BV39" s="175"/>
      <c r="BW39" s="175"/>
      <c r="BX39" s="175"/>
      <c r="BY39" s="175"/>
      <c r="BZ39" s="175"/>
      <c r="CA39" s="175"/>
      <c r="CB39" s="175"/>
      <c r="CC39" s="175"/>
      <c r="CD39" s="175"/>
      <c r="CE39" s="175"/>
      <c r="CF39" s="175"/>
      <c r="CG39" s="175"/>
      <c r="CH39" s="175"/>
      <c r="CI39" s="175"/>
    </row>
    <row r="40" spans="1:87" x14ac:dyDescent="0.2">
      <c r="A40" s="175"/>
      <c r="B40" s="175"/>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5"/>
      <c r="AL40" s="175"/>
      <c r="AM40" s="175"/>
      <c r="AN40" s="175"/>
      <c r="AO40" s="175"/>
      <c r="AP40" s="175"/>
      <c r="AQ40" s="175"/>
      <c r="AR40" s="175"/>
      <c r="AS40" s="175"/>
      <c r="AT40" s="175"/>
      <c r="AU40" s="175"/>
      <c r="AV40" s="175"/>
      <c r="AW40" s="175"/>
      <c r="AX40" s="175"/>
      <c r="AY40" s="175"/>
      <c r="AZ40" s="175"/>
      <c r="BA40" s="175"/>
      <c r="BB40" s="175"/>
      <c r="BC40" s="175"/>
      <c r="BD40" s="175"/>
      <c r="BE40" s="175"/>
      <c r="BF40" s="175"/>
      <c r="BG40" s="175"/>
      <c r="BH40" s="175"/>
      <c r="BI40" s="175"/>
      <c r="BJ40" s="175"/>
      <c r="BK40" s="175"/>
      <c r="BL40" s="175"/>
      <c r="BM40" s="175"/>
      <c r="BN40" s="175"/>
      <c r="BO40" s="175"/>
      <c r="BP40" s="175"/>
      <c r="BQ40" s="175"/>
      <c r="BR40" s="175"/>
      <c r="BS40" s="175"/>
      <c r="BT40" s="175"/>
      <c r="BU40" s="175"/>
      <c r="BV40" s="175"/>
      <c r="BW40" s="175"/>
      <c r="BX40" s="175"/>
      <c r="BY40" s="175"/>
      <c r="BZ40" s="175"/>
      <c r="CA40" s="175"/>
      <c r="CB40" s="175"/>
      <c r="CC40" s="175"/>
      <c r="CD40" s="175"/>
      <c r="CE40" s="175"/>
      <c r="CF40" s="175"/>
      <c r="CG40" s="175"/>
      <c r="CH40" s="175"/>
      <c r="CI40" s="175"/>
    </row>
    <row r="41" spans="1:87" x14ac:dyDescent="0.2">
      <c r="A41" s="175"/>
      <c r="B41" s="175"/>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c r="BG41" s="175"/>
      <c r="BH41" s="175"/>
      <c r="BI41" s="175"/>
      <c r="BJ41" s="175"/>
      <c r="BK41" s="175"/>
      <c r="BL41" s="175"/>
      <c r="BM41" s="175"/>
      <c r="BN41" s="175"/>
      <c r="BO41" s="175"/>
      <c r="BP41" s="175"/>
      <c r="BQ41" s="175"/>
      <c r="BR41" s="175"/>
      <c r="BS41" s="175"/>
      <c r="BT41" s="175"/>
      <c r="BU41" s="175"/>
      <c r="BV41" s="175"/>
      <c r="BW41" s="175"/>
      <c r="BX41" s="175"/>
      <c r="BY41" s="175"/>
      <c r="BZ41" s="175"/>
      <c r="CA41" s="175"/>
      <c r="CB41" s="175"/>
      <c r="CC41" s="175"/>
      <c r="CD41" s="175"/>
      <c r="CE41" s="175"/>
      <c r="CF41" s="175"/>
      <c r="CG41" s="175"/>
      <c r="CH41" s="175"/>
      <c r="CI41" s="175"/>
    </row>
    <row r="42" spans="1:87" x14ac:dyDescent="0.2">
      <c r="A42" s="175"/>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c r="BG42" s="175"/>
      <c r="BH42" s="175"/>
      <c r="BI42" s="175"/>
      <c r="BJ42" s="175"/>
      <c r="BK42" s="175"/>
      <c r="BL42" s="175"/>
      <c r="BM42" s="175"/>
      <c r="BN42" s="175"/>
      <c r="BO42" s="175"/>
      <c r="BP42" s="175"/>
      <c r="BQ42" s="175"/>
      <c r="BR42" s="175"/>
      <c r="BS42" s="175"/>
      <c r="BT42" s="175"/>
      <c r="BU42" s="175"/>
      <c r="BV42" s="175"/>
      <c r="BW42" s="175"/>
      <c r="BX42" s="175"/>
      <c r="BY42" s="175"/>
      <c r="BZ42" s="175"/>
      <c r="CA42" s="175"/>
      <c r="CB42" s="175"/>
      <c r="CC42" s="175"/>
      <c r="CD42" s="175"/>
      <c r="CE42" s="175"/>
      <c r="CF42" s="175"/>
      <c r="CG42" s="175"/>
      <c r="CH42" s="175"/>
      <c r="CI42" s="175"/>
    </row>
    <row r="43" spans="1:87" x14ac:dyDescent="0.2">
      <c r="A43" s="175"/>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c r="BG43" s="175"/>
      <c r="BH43" s="175"/>
      <c r="BI43" s="175"/>
      <c r="BJ43" s="175"/>
      <c r="BK43" s="175"/>
      <c r="BL43" s="175"/>
      <c r="BM43" s="175"/>
      <c r="BN43" s="175"/>
      <c r="BO43" s="175"/>
      <c r="BP43" s="175"/>
      <c r="BQ43" s="175"/>
      <c r="BR43" s="175"/>
      <c r="BS43" s="175"/>
      <c r="BT43" s="175"/>
      <c r="BU43" s="175"/>
      <c r="BV43" s="175"/>
      <c r="BW43" s="175"/>
      <c r="BX43" s="175"/>
      <c r="BY43" s="175"/>
      <c r="BZ43" s="175"/>
      <c r="CA43" s="175"/>
      <c r="CB43" s="175"/>
      <c r="CC43" s="175"/>
      <c r="CD43" s="175"/>
      <c r="CE43" s="175"/>
      <c r="CF43" s="175"/>
      <c r="CG43" s="175"/>
      <c r="CH43" s="175"/>
      <c r="CI43" s="175"/>
    </row>
    <row r="44" spans="1:87" x14ac:dyDescent="0.2">
      <c r="A44" s="175"/>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5"/>
      <c r="BJ44" s="175"/>
      <c r="BK44" s="175"/>
      <c r="BL44" s="175"/>
      <c r="BM44" s="175"/>
      <c r="BN44" s="175"/>
      <c r="BO44" s="175"/>
      <c r="BP44" s="175"/>
      <c r="BQ44" s="175"/>
      <c r="BR44" s="175"/>
      <c r="BS44" s="175"/>
      <c r="BT44" s="175"/>
      <c r="BU44" s="175"/>
      <c r="BV44" s="175"/>
      <c r="BW44" s="175"/>
      <c r="BX44" s="175"/>
      <c r="BY44" s="175"/>
      <c r="BZ44" s="175"/>
      <c r="CA44" s="175"/>
      <c r="CB44" s="175"/>
      <c r="CC44" s="175"/>
      <c r="CD44" s="175"/>
      <c r="CE44" s="175"/>
      <c r="CF44" s="175"/>
      <c r="CG44" s="175"/>
      <c r="CH44" s="175"/>
      <c r="CI44" s="175"/>
    </row>
    <row r="45" spans="1:87" x14ac:dyDescent="0.2">
      <c r="A45" s="175"/>
      <c r="B45" s="175"/>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c r="BG45" s="175"/>
      <c r="BH45" s="175"/>
      <c r="BI45" s="175"/>
      <c r="BJ45" s="175"/>
      <c r="BK45" s="175"/>
      <c r="BL45" s="175"/>
      <c r="BM45" s="175"/>
      <c r="BN45" s="175"/>
      <c r="BO45" s="175"/>
      <c r="BP45" s="175"/>
      <c r="BQ45" s="175"/>
      <c r="BR45" s="175"/>
      <c r="BS45" s="175"/>
      <c r="BT45" s="175"/>
      <c r="BU45" s="175"/>
      <c r="BV45" s="175"/>
      <c r="BW45" s="175"/>
      <c r="BX45" s="175"/>
      <c r="BY45" s="175"/>
      <c r="BZ45" s="175"/>
      <c r="CA45" s="175"/>
      <c r="CB45" s="175"/>
      <c r="CC45" s="175"/>
      <c r="CD45" s="175"/>
      <c r="CE45" s="175"/>
      <c r="CF45" s="175"/>
      <c r="CG45" s="175"/>
      <c r="CH45" s="175"/>
      <c r="CI45" s="175"/>
    </row>
    <row r="46" spans="1:87" x14ac:dyDescent="0.2">
      <c r="A46" s="175"/>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c r="BG46" s="175"/>
      <c r="BH46" s="175"/>
      <c r="BI46" s="175"/>
      <c r="BJ46" s="175"/>
      <c r="BK46" s="175"/>
      <c r="BL46" s="175"/>
      <c r="BM46" s="175"/>
      <c r="BN46" s="175"/>
      <c r="BO46" s="175"/>
      <c r="BP46" s="175"/>
      <c r="BQ46" s="175"/>
      <c r="BR46" s="175"/>
      <c r="BS46" s="175"/>
      <c r="BT46" s="175"/>
      <c r="BU46" s="175"/>
      <c r="BV46" s="175"/>
      <c r="BW46" s="175"/>
      <c r="BX46" s="175"/>
      <c r="BY46" s="175"/>
      <c r="BZ46" s="175"/>
      <c r="CA46" s="175"/>
      <c r="CB46" s="175"/>
      <c r="CC46" s="175"/>
      <c r="CD46" s="175"/>
      <c r="CE46" s="175"/>
      <c r="CF46" s="175"/>
      <c r="CG46" s="175"/>
      <c r="CH46" s="175"/>
      <c r="CI46" s="175"/>
    </row>
    <row r="47" spans="1:87" x14ac:dyDescent="0.2">
      <c r="A47" s="175"/>
      <c r="B47" s="175"/>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c r="BG47" s="175"/>
      <c r="BH47" s="175"/>
      <c r="BI47" s="175"/>
      <c r="BJ47" s="175"/>
      <c r="BK47" s="175"/>
      <c r="BL47" s="175"/>
      <c r="BM47" s="175"/>
      <c r="BN47" s="175"/>
      <c r="BO47" s="175"/>
      <c r="BP47" s="175"/>
      <c r="BQ47" s="175"/>
      <c r="BR47" s="175"/>
      <c r="BS47" s="175"/>
      <c r="BT47" s="175"/>
      <c r="BU47" s="175"/>
      <c r="BV47" s="175"/>
      <c r="BW47" s="175"/>
      <c r="BX47" s="175"/>
      <c r="BY47" s="175"/>
      <c r="BZ47" s="175"/>
      <c r="CA47" s="175"/>
      <c r="CB47" s="175"/>
      <c r="CC47" s="175"/>
      <c r="CD47" s="175"/>
      <c r="CE47" s="175"/>
      <c r="CF47" s="175"/>
      <c r="CG47" s="175"/>
      <c r="CH47" s="175"/>
      <c r="CI47" s="175"/>
    </row>
    <row r="48" spans="1:87" x14ac:dyDescent="0.2">
      <c r="A48" s="175"/>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c r="BG48" s="175"/>
      <c r="BH48" s="175"/>
      <c r="BI48" s="175"/>
      <c r="BJ48" s="175"/>
      <c r="BK48" s="175"/>
      <c r="BL48" s="175"/>
      <c r="BM48" s="175"/>
      <c r="BN48" s="175"/>
      <c r="BO48" s="175"/>
      <c r="BP48" s="175"/>
      <c r="BQ48" s="175"/>
      <c r="BR48" s="175"/>
      <c r="BS48" s="175"/>
      <c r="BT48" s="175"/>
      <c r="BU48" s="175"/>
      <c r="BV48" s="175"/>
      <c r="BW48" s="175"/>
      <c r="BX48" s="175"/>
      <c r="BY48" s="175"/>
      <c r="BZ48" s="175"/>
      <c r="CA48" s="175"/>
      <c r="CB48" s="175"/>
      <c r="CC48" s="175"/>
      <c r="CD48" s="175"/>
      <c r="CE48" s="175"/>
      <c r="CF48" s="175"/>
      <c r="CG48" s="175"/>
      <c r="CH48" s="175"/>
      <c r="CI48" s="175"/>
    </row>
    <row r="49" spans="1:87" x14ac:dyDescent="0.2">
      <c r="A49" s="175"/>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c r="BG49" s="175"/>
      <c r="BH49" s="175"/>
      <c r="BI49" s="175"/>
      <c r="BJ49" s="175"/>
      <c r="BK49" s="175"/>
      <c r="BL49" s="175"/>
      <c r="BM49" s="175"/>
      <c r="BN49" s="175"/>
      <c r="BO49" s="175"/>
      <c r="BP49" s="175"/>
      <c r="BQ49" s="175"/>
      <c r="BR49" s="175"/>
      <c r="BS49" s="175"/>
      <c r="BT49" s="175"/>
      <c r="BU49" s="175"/>
      <c r="BV49" s="175"/>
      <c r="BW49" s="175"/>
      <c r="BX49" s="175"/>
      <c r="BY49" s="175"/>
      <c r="BZ49" s="175"/>
      <c r="CA49" s="175"/>
      <c r="CB49" s="175"/>
      <c r="CC49" s="175"/>
      <c r="CD49" s="175"/>
      <c r="CE49" s="175"/>
      <c r="CF49" s="175"/>
      <c r="CG49" s="175"/>
      <c r="CH49" s="175"/>
      <c r="CI49" s="175"/>
    </row>
    <row r="50" spans="1:87" x14ac:dyDescent="0.2">
      <c r="A50" s="175"/>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c r="BG50" s="175"/>
      <c r="BH50" s="175"/>
      <c r="BI50" s="175"/>
      <c r="BJ50" s="175"/>
      <c r="BK50" s="175"/>
      <c r="BL50" s="175"/>
      <c r="BM50" s="175"/>
      <c r="BN50" s="175"/>
      <c r="BO50" s="175"/>
      <c r="BP50" s="175"/>
      <c r="BQ50" s="175"/>
      <c r="BR50" s="175"/>
      <c r="BS50" s="175"/>
      <c r="BT50" s="175"/>
      <c r="BU50" s="175"/>
      <c r="BV50" s="175"/>
      <c r="BW50" s="175"/>
      <c r="BX50" s="175"/>
      <c r="BY50" s="175"/>
      <c r="BZ50" s="175"/>
      <c r="CA50" s="175"/>
      <c r="CB50" s="175"/>
      <c r="CC50" s="175"/>
      <c r="CD50" s="175"/>
      <c r="CE50" s="175"/>
      <c r="CF50" s="175"/>
      <c r="CG50" s="175"/>
      <c r="CH50" s="175"/>
      <c r="CI50" s="175"/>
    </row>
    <row r="51" spans="1:87" x14ac:dyDescent="0.2">
      <c r="A51" s="175"/>
      <c r="B51" s="175"/>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c r="BG51" s="175"/>
      <c r="BH51" s="175"/>
      <c r="BI51" s="175"/>
      <c r="BJ51" s="175"/>
      <c r="BK51" s="175"/>
      <c r="BL51" s="175"/>
      <c r="BM51" s="175"/>
      <c r="BN51" s="175"/>
      <c r="BO51" s="175"/>
      <c r="BP51" s="175"/>
      <c r="BQ51" s="175"/>
      <c r="BR51" s="175"/>
      <c r="BS51" s="175"/>
      <c r="BT51" s="175"/>
      <c r="BU51" s="175"/>
      <c r="BV51" s="175"/>
      <c r="BW51" s="175"/>
      <c r="BX51" s="175"/>
      <c r="BY51" s="175"/>
      <c r="BZ51" s="175"/>
      <c r="CA51" s="175"/>
      <c r="CB51" s="175"/>
      <c r="CC51" s="175"/>
      <c r="CD51" s="175"/>
      <c r="CE51" s="175"/>
      <c r="CF51" s="175"/>
      <c r="CG51" s="175"/>
      <c r="CH51" s="175"/>
      <c r="CI51" s="175"/>
    </row>
    <row r="52" spans="1:87" x14ac:dyDescent="0.2">
      <c r="A52" s="175"/>
      <c r="B52" s="175"/>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c r="BG52" s="175"/>
      <c r="BH52" s="175"/>
      <c r="BI52" s="175"/>
      <c r="BJ52" s="175"/>
      <c r="BK52" s="175"/>
      <c r="BL52" s="175"/>
      <c r="BM52" s="175"/>
      <c r="BN52" s="175"/>
      <c r="BO52" s="175"/>
      <c r="BP52" s="175"/>
      <c r="BQ52" s="175"/>
      <c r="BR52" s="175"/>
      <c r="BS52" s="175"/>
      <c r="BT52" s="175"/>
      <c r="BU52" s="175"/>
      <c r="BV52" s="175"/>
      <c r="BW52" s="175"/>
      <c r="BX52" s="175"/>
      <c r="BY52" s="175"/>
      <c r="BZ52" s="175"/>
      <c r="CA52" s="175"/>
      <c r="CB52" s="175"/>
      <c r="CC52" s="175"/>
      <c r="CD52" s="175"/>
      <c r="CE52" s="175"/>
      <c r="CF52" s="175"/>
      <c r="CG52" s="175"/>
      <c r="CH52" s="175"/>
      <c r="CI52" s="175"/>
    </row>
    <row r="53" spans="1:87" x14ac:dyDescent="0.2">
      <c r="A53" s="175"/>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c r="BG53" s="175"/>
      <c r="BH53" s="175"/>
      <c r="BI53" s="175"/>
      <c r="BJ53" s="175"/>
      <c r="BK53" s="175"/>
      <c r="BL53" s="175"/>
      <c r="BM53" s="175"/>
      <c r="BN53" s="175"/>
      <c r="BO53" s="175"/>
      <c r="BP53" s="175"/>
      <c r="BQ53" s="175"/>
      <c r="BR53" s="175"/>
      <c r="BS53" s="175"/>
      <c r="BT53" s="175"/>
      <c r="BU53" s="175"/>
      <c r="BV53" s="175"/>
      <c r="BW53" s="175"/>
      <c r="BX53" s="175"/>
      <c r="BY53" s="175"/>
      <c r="BZ53" s="175"/>
      <c r="CA53" s="175"/>
      <c r="CB53" s="175"/>
      <c r="CC53" s="175"/>
      <c r="CD53" s="175"/>
      <c r="CE53" s="175"/>
      <c r="CF53" s="175"/>
      <c r="CG53" s="175"/>
      <c r="CH53" s="175"/>
      <c r="CI53" s="175"/>
    </row>
    <row r="54" spans="1:87" x14ac:dyDescent="0.2">
      <c r="A54" s="175"/>
      <c r="B54" s="175"/>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c r="BG54" s="175"/>
      <c r="BH54" s="175"/>
      <c r="BI54" s="175"/>
      <c r="BJ54" s="175"/>
      <c r="BK54" s="175"/>
      <c r="BL54" s="175"/>
      <c r="BM54" s="175"/>
      <c r="BN54" s="175"/>
      <c r="BO54" s="175"/>
      <c r="BP54" s="175"/>
      <c r="BQ54" s="175"/>
      <c r="BR54" s="175"/>
      <c r="BS54" s="175"/>
      <c r="BT54" s="175"/>
      <c r="BU54" s="175"/>
      <c r="BV54" s="175"/>
      <c r="BW54" s="175"/>
      <c r="BX54" s="175"/>
      <c r="BY54" s="175"/>
      <c r="BZ54" s="175"/>
      <c r="CA54" s="175"/>
      <c r="CB54" s="175"/>
      <c r="CC54" s="175"/>
      <c r="CD54" s="175"/>
      <c r="CE54" s="175"/>
      <c r="CF54" s="175"/>
      <c r="CG54" s="175"/>
      <c r="CH54" s="175"/>
      <c r="CI54" s="175"/>
    </row>
    <row r="55" spans="1:87" x14ac:dyDescent="0.2">
      <c r="A55" s="175"/>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c r="BG55" s="175"/>
      <c r="BH55" s="175"/>
      <c r="BI55" s="175"/>
      <c r="BJ55" s="175"/>
      <c r="BK55" s="175"/>
      <c r="BL55" s="175"/>
      <c r="BM55" s="175"/>
      <c r="BN55" s="175"/>
      <c r="BO55" s="175"/>
      <c r="BP55" s="175"/>
      <c r="BQ55" s="175"/>
      <c r="BR55" s="175"/>
      <c r="BS55" s="175"/>
      <c r="BT55" s="175"/>
      <c r="BU55" s="175"/>
      <c r="BV55" s="175"/>
      <c r="BW55" s="175"/>
      <c r="BX55" s="175"/>
      <c r="BY55" s="175"/>
      <c r="BZ55" s="175"/>
      <c r="CA55" s="175"/>
      <c r="CB55" s="175"/>
      <c r="CC55" s="175"/>
      <c r="CD55" s="175"/>
      <c r="CE55" s="175"/>
      <c r="CF55" s="175"/>
      <c r="CG55" s="175"/>
    </row>
    <row r="56" spans="1:87" x14ac:dyDescent="0.2">
      <c r="A56" s="175"/>
      <c r="B56" s="175"/>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c r="BG56" s="175"/>
      <c r="BH56" s="175"/>
      <c r="BI56" s="175"/>
      <c r="BJ56" s="175"/>
      <c r="BK56" s="175"/>
      <c r="BL56" s="175"/>
      <c r="BM56" s="175"/>
      <c r="BN56" s="175"/>
      <c r="BO56" s="175"/>
      <c r="BP56" s="175"/>
      <c r="BQ56" s="175"/>
      <c r="BR56" s="175"/>
      <c r="BS56" s="175"/>
      <c r="BT56" s="175"/>
      <c r="BU56" s="175"/>
      <c r="BV56" s="175"/>
      <c r="BW56" s="175"/>
      <c r="BX56" s="175"/>
      <c r="BY56" s="175"/>
      <c r="BZ56" s="175"/>
      <c r="CA56" s="175"/>
      <c r="CB56" s="175"/>
      <c r="CC56" s="175"/>
      <c r="CD56" s="175"/>
      <c r="CE56" s="175"/>
      <c r="CF56" s="175"/>
      <c r="CG56" s="175"/>
    </row>
    <row r="57" spans="1:87" x14ac:dyDescent="0.2">
      <c r="A57" s="175"/>
      <c r="B57" s="175"/>
      <c r="C57" s="175"/>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5"/>
      <c r="AY57" s="175"/>
      <c r="AZ57" s="175"/>
      <c r="BA57" s="175"/>
      <c r="BB57" s="175"/>
      <c r="BC57" s="175"/>
      <c r="BD57" s="175"/>
      <c r="BE57" s="175"/>
      <c r="BF57" s="175"/>
      <c r="BG57" s="175"/>
      <c r="BH57" s="175"/>
      <c r="BI57" s="175"/>
      <c r="BJ57" s="175"/>
      <c r="BK57" s="175"/>
      <c r="BL57" s="175"/>
      <c r="BM57" s="175"/>
      <c r="BN57" s="175"/>
      <c r="BO57" s="175"/>
      <c r="BP57" s="175"/>
      <c r="BQ57" s="175"/>
      <c r="BR57" s="175"/>
      <c r="BS57" s="175"/>
      <c r="BT57" s="175"/>
      <c r="BU57" s="175"/>
      <c r="BV57" s="175"/>
      <c r="BW57" s="175"/>
      <c r="BX57" s="175"/>
      <c r="BY57" s="175"/>
      <c r="BZ57" s="175"/>
      <c r="CA57" s="175"/>
      <c r="CB57" s="175"/>
      <c r="CC57" s="175"/>
      <c r="CD57" s="175"/>
      <c r="CE57" s="175"/>
      <c r="CF57" s="175"/>
      <c r="CG57" s="175"/>
    </row>
    <row r="58" spans="1:87" x14ac:dyDescent="0.2">
      <c r="A58" s="175"/>
      <c r="B58" s="175"/>
      <c r="C58" s="175"/>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175"/>
      <c r="AD58" s="175"/>
      <c r="AE58" s="175"/>
      <c r="AF58" s="175"/>
      <c r="AG58" s="175"/>
      <c r="AH58" s="175"/>
      <c r="AI58" s="175"/>
      <c r="AJ58" s="175"/>
      <c r="AK58" s="175"/>
      <c r="AL58" s="175"/>
      <c r="AM58" s="175"/>
      <c r="AN58" s="175"/>
      <c r="AO58" s="175"/>
      <c r="AP58" s="175"/>
      <c r="AQ58" s="175"/>
      <c r="AR58" s="175"/>
      <c r="AS58" s="175"/>
      <c r="AT58" s="175"/>
      <c r="AU58" s="175"/>
      <c r="AV58" s="175"/>
      <c r="AW58" s="175"/>
      <c r="AX58" s="175"/>
      <c r="AY58" s="175"/>
      <c r="AZ58" s="175"/>
      <c r="BA58" s="175"/>
      <c r="BB58" s="175"/>
      <c r="BC58" s="175"/>
      <c r="BD58" s="175"/>
      <c r="BE58" s="175"/>
      <c r="BF58" s="175"/>
      <c r="BG58" s="175"/>
      <c r="BH58" s="175"/>
      <c r="BI58" s="175"/>
      <c r="BJ58" s="175"/>
      <c r="BK58" s="175"/>
      <c r="BL58" s="175"/>
      <c r="BM58" s="175"/>
      <c r="BN58" s="175"/>
      <c r="BO58" s="175"/>
      <c r="BP58" s="175"/>
      <c r="BQ58" s="175"/>
      <c r="BR58" s="175"/>
      <c r="BS58" s="175"/>
      <c r="BT58" s="175"/>
      <c r="BU58" s="175"/>
      <c r="BV58" s="175"/>
      <c r="BW58" s="175"/>
      <c r="BX58" s="175"/>
      <c r="BY58" s="175"/>
      <c r="BZ58" s="175"/>
      <c r="CA58" s="175"/>
      <c r="CB58" s="175"/>
      <c r="CC58" s="175"/>
      <c r="CD58" s="175"/>
      <c r="CE58" s="175"/>
      <c r="CF58" s="175"/>
      <c r="CG58" s="175"/>
    </row>
    <row r="59" spans="1:87" x14ac:dyDescent="0.2">
      <c r="A59" s="175"/>
      <c r="B59" s="175"/>
      <c r="C59" s="175"/>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175"/>
      <c r="AD59" s="175"/>
      <c r="AE59" s="175"/>
      <c r="AF59" s="175"/>
      <c r="AG59" s="175"/>
      <c r="AH59" s="175"/>
      <c r="AI59" s="175"/>
      <c r="AJ59" s="175"/>
      <c r="AK59" s="175"/>
      <c r="AL59" s="175"/>
      <c r="AM59" s="175"/>
      <c r="AN59" s="175"/>
      <c r="AO59" s="175"/>
      <c r="AP59" s="175"/>
      <c r="AQ59" s="175"/>
      <c r="AR59" s="175"/>
      <c r="AS59" s="175"/>
      <c r="AT59" s="175"/>
      <c r="AU59" s="175"/>
      <c r="AV59" s="175"/>
      <c r="AW59" s="175"/>
      <c r="AX59" s="175"/>
      <c r="AY59" s="175"/>
      <c r="AZ59" s="175"/>
      <c r="BA59" s="175"/>
      <c r="BB59" s="175"/>
      <c r="BC59" s="175"/>
      <c r="BD59" s="175"/>
      <c r="BE59" s="175"/>
      <c r="BF59" s="175"/>
      <c r="BG59" s="175"/>
      <c r="BH59" s="175"/>
      <c r="BI59" s="175"/>
      <c r="BJ59" s="175"/>
      <c r="BK59" s="175"/>
      <c r="BL59" s="175"/>
      <c r="BM59" s="175"/>
      <c r="BN59" s="175"/>
      <c r="BO59" s="175"/>
      <c r="BP59" s="175"/>
      <c r="BQ59" s="175"/>
      <c r="BR59" s="175"/>
      <c r="BS59" s="175"/>
      <c r="BT59" s="175"/>
      <c r="BU59" s="175"/>
      <c r="BV59" s="175"/>
      <c r="BW59" s="175"/>
      <c r="BX59" s="175"/>
      <c r="BY59" s="175"/>
      <c r="BZ59" s="175"/>
      <c r="CA59" s="175"/>
      <c r="CB59" s="175"/>
      <c r="CC59" s="175"/>
      <c r="CD59" s="175"/>
      <c r="CE59" s="175"/>
      <c r="CF59" s="175"/>
      <c r="CG59" s="175"/>
    </row>
    <row r="60" spans="1:87" x14ac:dyDescent="0.2">
      <c r="A60" s="175"/>
      <c r="B60" s="175"/>
      <c r="C60" s="175"/>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175"/>
      <c r="AD60" s="175"/>
      <c r="AE60" s="175"/>
      <c r="AF60" s="175"/>
      <c r="AG60" s="175"/>
      <c r="AH60" s="175"/>
      <c r="AI60" s="175"/>
      <c r="AJ60" s="175"/>
      <c r="AK60" s="175"/>
      <c r="AL60" s="175"/>
      <c r="AM60" s="175"/>
      <c r="AN60" s="175"/>
      <c r="AO60" s="175"/>
      <c r="AP60" s="175"/>
      <c r="AQ60" s="175"/>
      <c r="AR60" s="175"/>
      <c r="AS60" s="175"/>
      <c r="AT60" s="175"/>
      <c r="AU60" s="175"/>
      <c r="AV60" s="175"/>
      <c r="AW60" s="175"/>
      <c r="AX60" s="175"/>
      <c r="AY60" s="175"/>
      <c r="AZ60" s="175"/>
      <c r="BA60" s="175"/>
      <c r="BB60" s="175"/>
      <c r="BC60" s="175"/>
      <c r="BD60" s="175"/>
      <c r="BE60" s="175"/>
      <c r="BF60" s="175"/>
      <c r="BG60" s="175"/>
      <c r="BH60" s="175"/>
      <c r="BI60" s="175"/>
      <c r="BJ60" s="175"/>
      <c r="BK60" s="175"/>
      <c r="BL60" s="175"/>
      <c r="BM60" s="175"/>
      <c r="BN60" s="175"/>
      <c r="BO60" s="175"/>
      <c r="BP60" s="175"/>
      <c r="BQ60" s="175"/>
      <c r="BR60" s="175"/>
      <c r="BS60" s="175"/>
      <c r="BT60" s="175"/>
      <c r="BU60" s="175"/>
      <c r="BV60" s="175"/>
      <c r="BW60" s="175"/>
      <c r="BX60" s="175"/>
      <c r="BY60" s="175"/>
      <c r="BZ60" s="175"/>
      <c r="CA60" s="175"/>
      <c r="CB60" s="175"/>
      <c r="CC60" s="175"/>
      <c r="CD60" s="175"/>
      <c r="CE60" s="175"/>
      <c r="CF60" s="175"/>
      <c r="CG60" s="175"/>
    </row>
    <row r="61" spans="1:87" x14ac:dyDescent="0.2">
      <c r="A61" s="175"/>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c r="BG61" s="175"/>
      <c r="BH61" s="175"/>
      <c r="BI61" s="175"/>
      <c r="BJ61" s="175"/>
      <c r="BK61" s="175"/>
      <c r="BL61" s="175"/>
      <c r="BM61" s="175"/>
      <c r="BN61" s="175"/>
      <c r="BO61" s="175"/>
      <c r="BP61" s="175"/>
      <c r="BQ61" s="175"/>
      <c r="BR61" s="175"/>
      <c r="BS61" s="175"/>
      <c r="BT61" s="175"/>
      <c r="BU61" s="175"/>
      <c r="BV61" s="175"/>
      <c r="BW61" s="175"/>
      <c r="BX61" s="175"/>
      <c r="BY61" s="175"/>
      <c r="BZ61" s="175"/>
      <c r="CA61" s="175"/>
      <c r="CB61" s="175"/>
      <c r="CC61" s="175"/>
      <c r="CD61" s="175"/>
      <c r="CE61" s="175"/>
      <c r="CF61" s="175"/>
      <c r="CG61" s="175"/>
    </row>
    <row r="62" spans="1:87" x14ac:dyDescent="0.2">
      <c r="A62" s="175"/>
      <c r="B62" s="175"/>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c r="BG62" s="175"/>
      <c r="BH62" s="175"/>
      <c r="BI62" s="175"/>
      <c r="BJ62" s="175"/>
      <c r="BK62" s="175"/>
      <c r="BL62" s="175"/>
      <c r="BM62" s="175"/>
      <c r="BN62" s="175"/>
      <c r="BO62" s="175"/>
      <c r="BP62" s="175"/>
      <c r="BQ62" s="175"/>
      <c r="BR62" s="175"/>
      <c r="BS62" s="175"/>
      <c r="BT62" s="175"/>
      <c r="BU62" s="175"/>
      <c r="BV62" s="175"/>
      <c r="BW62" s="175"/>
      <c r="BX62" s="175"/>
      <c r="BY62" s="175"/>
      <c r="BZ62" s="175"/>
      <c r="CA62" s="175"/>
      <c r="CB62" s="175"/>
      <c r="CC62" s="175"/>
      <c r="CD62" s="175"/>
      <c r="CE62" s="175"/>
      <c r="CF62" s="175"/>
      <c r="CG62" s="175"/>
    </row>
    <row r="63" spans="1:87" x14ac:dyDescent="0.2">
      <c r="A63" s="175"/>
      <c r="B63" s="175"/>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c r="BG63" s="175"/>
      <c r="BH63" s="175"/>
      <c r="BI63" s="175"/>
      <c r="BJ63" s="175"/>
      <c r="BK63" s="175"/>
      <c r="BL63" s="175"/>
      <c r="BM63" s="175"/>
      <c r="BN63" s="175"/>
      <c r="BO63" s="175"/>
      <c r="BP63" s="175"/>
      <c r="BQ63" s="175"/>
      <c r="BR63" s="175"/>
      <c r="BS63" s="175"/>
      <c r="BT63" s="175"/>
      <c r="BU63" s="175"/>
      <c r="BV63" s="175"/>
      <c r="BW63" s="175"/>
      <c r="BX63" s="175"/>
      <c r="BY63" s="175"/>
      <c r="BZ63" s="175"/>
      <c r="CA63" s="175"/>
      <c r="CB63" s="175"/>
      <c r="CC63" s="175"/>
      <c r="CD63" s="175"/>
      <c r="CE63" s="175"/>
      <c r="CF63" s="175"/>
      <c r="CG63" s="175"/>
    </row>
    <row r="64" spans="1:87" x14ac:dyDescent="0.2">
      <c r="A64" s="175"/>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c r="BG64" s="175"/>
      <c r="BH64" s="175"/>
      <c r="BI64" s="175"/>
      <c r="BJ64" s="175"/>
      <c r="BK64" s="175"/>
      <c r="BL64" s="175"/>
      <c r="BM64" s="175"/>
      <c r="BN64" s="175"/>
      <c r="BO64" s="175"/>
      <c r="BP64" s="175"/>
      <c r="BQ64" s="175"/>
      <c r="BR64" s="175"/>
      <c r="BS64" s="175"/>
      <c r="BT64" s="175"/>
      <c r="BU64" s="175"/>
      <c r="BV64" s="175"/>
      <c r="BW64" s="175"/>
      <c r="BX64" s="175"/>
      <c r="BY64" s="175"/>
      <c r="BZ64" s="175"/>
      <c r="CA64" s="175"/>
      <c r="CB64" s="175"/>
      <c r="CC64" s="175"/>
      <c r="CD64" s="175"/>
      <c r="CE64" s="175"/>
      <c r="CF64" s="175"/>
      <c r="CG64" s="175"/>
    </row>
    <row r="65" spans="1:85" x14ac:dyDescent="0.2">
      <c r="A65" s="175"/>
      <c r="B65" s="175"/>
      <c r="C65" s="175"/>
      <c r="D65" s="175"/>
      <c r="E65" s="175"/>
      <c r="F65" s="175"/>
      <c r="G65" s="175"/>
      <c r="H65" s="175"/>
      <c r="I65" s="175"/>
      <c r="J65" s="175"/>
      <c r="K65" s="175"/>
      <c r="L65" s="175"/>
      <c r="M65" s="175"/>
      <c r="N65" s="175"/>
      <c r="O65" s="175"/>
      <c r="P65" s="175"/>
      <c r="Q65" s="175"/>
      <c r="R65" s="175"/>
      <c r="S65" s="175"/>
      <c r="T65" s="175"/>
      <c r="U65" s="175"/>
      <c r="V65" s="175"/>
      <c r="W65" s="175"/>
      <c r="X65" s="175"/>
      <c r="Y65" s="175"/>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5"/>
      <c r="BJ65" s="175"/>
      <c r="BK65" s="175"/>
      <c r="BL65" s="175"/>
      <c r="BM65" s="175"/>
      <c r="BN65" s="175"/>
      <c r="BO65" s="175"/>
      <c r="BP65" s="175"/>
      <c r="BQ65" s="175"/>
      <c r="BR65" s="175"/>
      <c r="BS65" s="175"/>
      <c r="BT65" s="175"/>
      <c r="BU65" s="175"/>
      <c r="BV65" s="175"/>
      <c r="BW65" s="175"/>
      <c r="BX65" s="175"/>
      <c r="BY65" s="175"/>
      <c r="BZ65" s="175"/>
      <c r="CA65" s="175"/>
      <c r="CB65" s="175"/>
      <c r="CC65" s="175"/>
      <c r="CD65" s="175"/>
      <c r="CE65" s="175"/>
      <c r="CF65" s="175"/>
      <c r="CG65" s="175"/>
    </row>
    <row r="66" spans="1:85" x14ac:dyDescent="0.2">
      <c r="A66" s="175"/>
      <c r="B66" s="175"/>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c r="BG66" s="175"/>
      <c r="BH66" s="175"/>
      <c r="BI66" s="175"/>
      <c r="BJ66" s="175"/>
      <c r="BK66" s="175"/>
      <c r="BL66" s="175"/>
      <c r="BM66" s="175"/>
      <c r="BN66" s="175"/>
      <c r="BO66" s="175"/>
      <c r="BP66" s="175"/>
      <c r="BQ66" s="175"/>
      <c r="BR66" s="175"/>
      <c r="BS66" s="175"/>
      <c r="BT66" s="175"/>
      <c r="BU66" s="175"/>
      <c r="BV66" s="175"/>
      <c r="BW66" s="175"/>
      <c r="BX66" s="175"/>
      <c r="BY66" s="175"/>
      <c r="BZ66" s="175"/>
      <c r="CA66" s="175"/>
      <c r="CB66" s="175"/>
      <c r="CC66" s="175"/>
      <c r="CD66" s="175"/>
      <c r="CE66" s="175"/>
      <c r="CF66" s="175"/>
      <c r="CG66" s="175"/>
    </row>
    <row r="67" spans="1:85" x14ac:dyDescent="0.2">
      <c r="A67" s="175"/>
      <c r="B67" s="175"/>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c r="BG67" s="175"/>
      <c r="BH67" s="175"/>
      <c r="BI67" s="175"/>
      <c r="BJ67" s="175"/>
      <c r="BK67" s="175"/>
      <c r="BL67" s="175"/>
      <c r="BM67" s="175"/>
      <c r="BN67" s="175"/>
      <c r="BO67" s="175"/>
      <c r="BP67" s="175"/>
      <c r="BQ67" s="175"/>
      <c r="BR67" s="175"/>
      <c r="BS67" s="175"/>
      <c r="BT67" s="175"/>
      <c r="BU67" s="175"/>
      <c r="BV67" s="175"/>
      <c r="BW67" s="175"/>
      <c r="BX67" s="175"/>
      <c r="BY67" s="175"/>
      <c r="BZ67" s="175"/>
      <c r="CA67" s="175"/>
      <c r="CB67" s="175"/>
      <c r="CC67" s="175"/>
      <c r="CD67" s="175"/>
      <c r="CE67" s="175"/>
      <c r="CF67" s="175"/>
      <c r="CG67" s="175"/>
    </row>
    <row r="68" spans="1:85" x14ac:dyDescent="0.2">
      <c r="A68" s="175"/>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c r="BG68" s="175"/>
      <c r="BH68" s="175"/>
      <c r="BI68" s="175"/>
      <c r="BJ68" s="175"/>
      <c r="BK68" s="175"/>
      <c r="BL68" s="175"/>
      <c r="BM68" s="175"/>
      <c r="BN68" s="175"/>
      <c r="BO68" s="175"/>
      <c r="BP68" s="175"/>
      <c r="BQ68" s="175"/>
      <c r="BR68" s="175"/>
      <c r="BS68" s="175"/>
      <c r="BT68" s="175"/>
      <c r="BU68" s="175"/>
      <c r="BV68" s="175"/>
      <c r="BW68" s="175"/>
      <c r="BX68" s="175"/>
      <c r="BY68" s="175"/>
      <c r="BZ68" s="175"/>
      <c r="CA68" s="175"/>
      <c r="CB68" s="175"/>
      <c r="CC68" s="175"/>
      <c r="CD68" s="175"/>
      <c r="CE68" s="175"/>
      <c r="CF68" s="175"/>
      <c r="CG68" s="175"/>
    </row>
    <row r="69" spans="1:85" x14ac:dyDescent="0.2">
      <c r="A69" s="175"/>
      <c r="B69" s="175"/>
      <c r="C69" s="175"/>
      <c r="D69" s="175"/>
      <c r="E69" s="175"/>
      <c r="F69" s="175"/>
      <c r="G69" s="175"/>
      <c r="H69" s="175"/>
      <c r="I69" s="175"/>
      <c r="J69" s="175"/>
      <c r="K69" s="175"/>
      <c r="L69" s="175"/>
      <c r="M69" s="175"/>
      <c r="N69" s="175"/>
      <c r="O69" s="175"/>
      <c r="P69" s="175"/>
      <c r="Q69" s="175"/>
      <c r="R69" s="175"/>
      <c r="S69" s="175"/>
      <c r="T69" s="175"/>
      <c r="U69" s="175"/>
      <c r="V69" s="175"/>
      <c r="W69" s="175"/>
      <c r="X69" s="175"/>
      <c r="Y69" s="175"/>
      <c r="Z69" s="175"/>
      <c r="AA69" s="175"/>
      <c r="AB69" s="175"/>
      <c r="AC69" s="175"/>
      <c r="AD69" s="175"/>
      <c r="AE69" s="175"/>
      <c r="AF69" s="175"/>
      <c r="AG69" s="175"/>
      <c r="AH69" s="175"/>
      <c r="AI69" s="175"/>
      <c r="AJ69" s="175"/>
      <c r="AK69" s="175"/>
      <c r="AL69" s="175"/>
      <c r="AM69" s="175"/>
      <c r="AN69" s="175"/>
      <c r="AO69" s="175"/>
      <c r="AP69" s="175"/>
      <c r="AQ69" s="175"/>
      <c r="AR69" s="175"/>
      <c r="AS69" s="175"/>
      <c r="AT69" s="175"/>
      <c r="AU69" s="175"/>
      <c r="AV69" s="175"/>
      <c r="AW69" s="175"/>
      <c r="AX69" s="175"/>
      <c r="AY69" s="175"/>
      <c r="AZ69" s="175"/>
      <c r="BA69" s="175"/>
      <c r="BB69" s="175"/>
      <c r="BC69" s="175"/>
      <c r="BD69" s="175"/>
      <c r="BE69" s="175"/>
      <c r="BF69" s="175"/>
      <c r="BG69" s="175"/>
      <c r="BH69" s="175"/>
      <c r="BI69" s="175"/>
      <c r="BJ69" s="175"/>
      <c r="BK69" s="175"/>
      <c r="BL69" s="175"/>
      <c r="BM69" s="175"/>
      <c r="BN69" s="175"/>
      <c r="BO69" s="175"/>
      <c r="BP69" s="175"/>
      <c r="BQ69" s="175"/>
      <c r="BR69" s="175"/>
      <c r="BS69" s="175"/>
      <c r="BT69" s="175"/>
      <c r="BU69" s="175"/>
      <c r="BV69" s="175"/>
      <c r="BW69" s="175"/>
      <c r="BX69" s="175"/>
      <c r="BY69" s="175"/>
      <c r="BZ69" s="175"/>
      <c r="CA69" s="175"/>
      <c r="CB69" s="175"/>
      <c r="CC69" s="175"/>
      <c r="CD69" s="175"/>
      <c r="CE69" s="175"/>
      <c r="CF69" s="175"/>
      <c r="CG69" s="175"/>
    </row>
    <row r="70" spans="1:85" x14ac:dyDescent="0.2">
      <c r="A70" s="175"/>
      <c r="B70" s="175"/>
      <c r="C70" s="175"/>
      <c r="D70" s="175"/>
      <c r="E70" s="175"/>
      <c r="F70" s="175"/>
      <c r="G70" s="175"/>
      <c r="H70" s="175"/>
      <c r="I70" s="175"/>
      <c r="J70" s="175"/>
      <c r="K70" s="175"/>
      <c r="L70" s="175"/>
      <c r="M70" s="175"/>
      <c r="N70" s="175"/>
      <c r="O70" s="175"/>
      <c r="P70" s="175"/>
      <c r="Q70" s="175"/>
      <c r="R70" s="175"/>
      <c r="S70" s="175"/>
      <c r="T70" s="175"/>
      <c r="U70" s="175"/>
      <c r="V70" s="175"/>
      <c r="W70" s="175"/>
      <c r="X70" s="175"/>
      <c r="Y70" s="175"/>
      <c r="Z70" s="175"/>
      <c r="AA70" s="175"/>
      <c r="AB70" s="175"/>
      <c r="AC70" s="175"/>
      <c r="AD70" s="175"/>
      <c r="AE70" s="175"/>
      <c r="AF70" s="175"/>
      <c r="AG70" s="175"/>
      <c r="AH70" s="175"/>
      <c r="AI70" s="175"/>
      <c r="AJ70" s="175"/>
      <c r="AK70" s="175"/>
      <c r="AL70" s="175"/>
      <c r="AM70" s="175"/>
      <c r="AN70" s="175"/>
      <c r="AO70" s="175"/>
      <c r="AP70" s="175"/>
      <c r="AQ70" s="175"/>
      <c r="AR70" s="175"/>
      <c r="AS70" s="175"/>
      <c r="AT70" s="175"/>
      <c r="AU70" s="175"/>
      <c r="AV70" s="175"/>
      <c r="AW70" s="175"/>
      <c r="AX70" s="175"/>
      <c r="AY70" s="175"/>
      <c r="AZ70" s="175"/>
      <c r="BA70" s="175"/>
      <c r="BB70" s="175"/>
      <c r="BC70" s="175"/>
      <c r="BD70" s="175"/>
      <c r="BE70" s="175"/>
      <c r="BF70" s="175"/>
      <c r="BG70" s="175"/>
      <c r="BH70" s="175"/>
      <c r="BI70" s="175"/>
      <c r="BJ70" s="175"/>
      <c r="BK70" s="175"/>
      <c r="BL70" s="175"/>
      <c r="BM70" s="175"/>
      <c r="BN70" s="175"/>
      <c r="BO70" s="175"/>
      <c r="BP70" s="175"/>
      <c r="BQ70" s="175"/>
      <c r="BR70" s="175"/>
      <c r="BS70" s="175"/>
      <c r="BT70" s="175"/>
      <c r="BU70" s="175"/>
      <c r="BV70" s="175"/>
      <c r="BW70" s="175"/>
      <c r="BX70" s="175"/>
      <c r="BY70" s="175"/>
      <c r="BZ70" s="175"/>
      <c r="CA70" s="175"/>
      <c r="CB70" s="175"/>
      <c r="CC70" s="175"/>
      <c r="CD70" s="175"/>
      <c r="CE70" s="175"/>
      <c r="CF70" s="175"/>
      <c r="CG70" s="175"/>
    </row>
    <row r="71" spans="1:85" x14ac:dyDescent="0.2">
      <c r="A71" s="175"/>
      <c r="B71" s="175"/>
      <c r="C71" s="175"/>
      <c r="D71" s="175"/>
      <c r="E71" s="175"/>
      <c r="F71" s="175"/>
      <c r="G71" s="175"/>
      <c r="H71" s="175"/>
      <c r="I71" s="175"/>
      <c r="J71" s="175"/>
      <c r="K71" s="175"/>
      <c r="L71" s="175"/>
      <c r="M71" s="175"/>
      <c r="N71" s="175"/>
      <c r="O71" s="175"/>
      <c r="P71" s="175"/>
      <c r="Q71" s="175"/>
      <c r="R71" s="175"/>
      <c r="S71" s="175"/>
      <c r="T71" s="175"/>
      <c r="U71" s="175"/>
      <c r="V71" s="175"/>
      <c r="W71" s="175"/>
      <c r="X71" s="175"/>
      <c r="Y71" s="175"/>
      <c r="Z71" s="175"/>
      <c r="AA71" s="175"/>
      <c r="AB71" s="175"/>
      <c r="AC71" s="175"/>
      <c r="AD71" s="175"/>
      <c r="AE71" s="175"/>
      <c r="AF71" s="175"/>
      <c r="AG71" s="175"/>
      <c r="AH71" s="175"/>
      <c r="AI71" s="175"/>
      <c r="AJ71" s="175"/>
      <c r="AK71" s="175"/>
      <c r="AL71" s="175"/>
      <c r="AM71" s="175"/>
      <c r="AN71" s="175"/>
      <c r="AO71" s="175"/>
      <c r="AP71" s="175"/>
      <c r="AQ71" s="175"/>
      <c r="AR71" s="175"/>
      <c r="AS71" s="175"/>
      <c r="AT71" s="175"/>
      <c r="AU71" s="175"/>
      <c r="AV71" s="175"/>
      <c r="AW71" s="175"/>
      <c r="AX71" s="175"/>
      <c r="AY71" s="175"/>
      <c r="AZ71" s="175"/>
      <c r="BA71" s="175"/>
      <c r="BB71" s="175"/>
      <c r="BC71" s="175"/>
      <c r="BD71" s="175"/>
      <c r="BE71" s="175"/>
      <c r="BF71" s="175"/>
      <c r="BG71" s="175"/>
      <c r="BH71" s="175"/>
      <c r="BI71" s="175"/>
      <c r="BJ71" s="175"/>
      <c r="BK71" s="175"/>
      <c r="BL71" s="175"/>
      <c r="BM71" s="175"/>
      <c r="BN71" s="175"/>
      <c r="BO71" s="175"/>
      <c r="BP71" s="175"/>
      <c r="BQ71" s="175"/>
      <c r="BR71" s="175"/>
      <c r="BS71" s="175"/>
      <c r="BT71" s="175"/>
      <c r="BU71" s="175"/>
      <c r="BV71" s="175"/>
      <c r="BW71" s="175"/>
      <c r="BX71" s="175"/>
      <c r="BY71" s="175"/>
      <c r="BZ71" s="175"/>
      <c r="CA71" s="175"/>
      <c r="CB71" s="175"/>
      <c r="CC71" s="175"/>
      <c r="CD71" s="175"/>
      <c r="CE71" s="175"/>
      <c r="CF71" s="175"/>
      <c r="CG71" s="175"/>
    </row>
    <row r="72" spans="1:85" x14ac:dyDescent="0.2">
      <c r="A72" s="175"/>
      <c r="B72" s="175"/>
      <c r="C72" s="175"/>
      <c r="D72" s="175"/>
      <c r="E72" s="175"/>
      <c r="F72" s="175"/>
      <c r="G72" s="175"/>
      <c r="H72" s="175"/>
      <c r="I72" s="175"/>
      <c r="J72" s="175"/>
      <c r="K72" s="175"/>
      <c r="L72" s="175"/>
      <c r="M72" s="175"/>
      <c r="N72" s="175"/>
      <c r="O72" s="175"/>
      <c r="P72" s="175"/>
      <c r="Q72" s="175"/>
      <c r="R72" s="175"/>
      <c r="S72" s="175"/>
      <c r="T72" s="175"/>
      <c r="U72" s="175"/>
      <c r="V72" s="175"/>
      <c r="W72" s="175"/>
      <c r="X72" s="175"/>
      <c r="Y72" s="175"/>
      <c r="Z72" s="175"/>
      <c r="AA72" s="175"/>
      <c r="AB72" s="175"/>
      <c r="AC72" s="175"/>
      <c r="AD72" s="175"/>
      <c r="AE72" s="175"/>
      <c r="AF72" s="175"/>
      <c r="AG72" s="175"/>
      <c r="AH72" s="175"/>
      <c r="AI72" s="175"/>
      <c r="AJ72" s="175"/>
      <c r="AK72" s="175"/>
      <c r="AL72" s="175"/>
      <c r="AM72" s="175"/>
      <c r="AN72" s="175"/>
      <c r="AO72" s="175"/>
      <c r="AP72" s="175"/>
      <c r="AQ72" s="175"/>
      <c r="AR72" s="175"/>
      <c r="AS72" s="175"/>
      <c r="AT72" s="175"/>
      <c r="AU72" s="175"/>
      <c r="AV72" s="175"/>
      <c r="AW72" s="175"/>
      <c r="AX72" s="175"/>
      <c r="AY72" s="175"/>
      <c r="AZ72" s="175"/>
      <c r="BA72" s="175"/>
      <c r="BB72" s="175"/>
      <c r="BC72" s="175"/>
      <c r="BD72" s="175"/>
      <c r="BE72" s="175"/>
      <c r="BF72" s="175"/>
      <c r="BG72" s="175"/>
      <c r="BH72" s="175"/>
      <c r="BI72" s="175"/>
      <c r="BJ72" s="175"/>
      <c r="BK72" s="175"/>
      <c r="BL72" s="175"/>
      <c r="BM72" s="175"/>
      <c r="BN72" s="175"/>
      <c r="BO72" s="175"/>
      <c r="BP72" s="175"/>
      <c r="BQ72" s="175"/>
      <c r="BR72" s="175"/>
      <c r="BS72" s="175"/>
      <c r="BT72" s="175"/>
      <c r="BU72" s="175"/>
      <c r="BV72" s="175"/>
      <c r="BW72" s="175"/>
      <c r="BX72" s="175"/>
      <c r="BY72" s="175"/>
      <c r="BZ72" s="175"/>
      <c r="CA72" s="175"/>
      <c r="CB72" s="175"/>
      <c r="CC72" s="175"/>
      <c r="CD72" s="175"/>
      <c r="CE72" s="175"/>
      <c r="CF72" s="175"/>
      <c r="CG72" s="175"/>
    </row>
    <row r="73" spans="1:85" x14ac:dyDescent="0.2">
      <c r="A73" s="175"/>
      <c r="B73" s="175"/>
      <c r="C73" s="175"/>
      <c r="D73" s="175"/>
      <c r="E73" s="175"/>
      <c r="F73" s="175"/>
      <c r="G73" s="175"/>
      <c r="H73" s="175"/>
      <c r="I73" s="175"/>
      <c r="J73" s="175"/>
      <c r="K73" s="175"/>
      <c r="L73" s="175"/>
      <c r="M73" s="175"/>
      <c r="N73" s="175"/>
      <c r="O73" s="175"/>
      <c r="P73" s="175"/>
      <c r="Q73" s="175"/>
      <c r="R73" s="175"/>
      <c r="S73" s="175"/>
      <c r="T73" s="175"/>
      <c r="U73" s="175"/>
      <c r="V73" s="175"/>
      <c r="W73" s="175"/>
      <c r="X73" s="175"/>
      <c r="Y73" s="175"/>
      <c r="Z73" s="175"/>
      <c r="AA73" s="175"/>
      <c r="AB73" s="175"/>
      <c r="AC73" s="175"/>
      <c r="AD73" s="175"/>
      <c r="AE73" s="175"/>
      <c r="AF73" s="175"/>
      <c r="AG73" s="175"/>
      <c r="AH73" s="175"/>
      <c r="AI73" s="175"/>
      <c r="AJ73" s="175"/>
      <c r="AK73" s="175"/>
      <c r="AL73" s="175"/>
      <c r="AM73" s="175"/>
      <c r="AN73" s="175"/>
      <c r="AO73" s="175"/>
      <c r="AP73" s="175"/>
      <c r="AQ73" s="175"/>
      <c r="AR73" s="175"/>
      <c r="AS73" s="175"/>
      <c r="AT73" s="175"/>
      <c r="AU73" s="175"/>
      <c r="AV73" s="175"/>
      <c r="AW73" s="175"/>
      <c r="AX73" s="175"/>
      <c r="AY73" s="175"/>
      <c r="AZ73" s="175"/>
      <c r="BA73" s="175"/>
      <c r="BB73" s="175"/>
      <c r="BC73" s="175"/>
      <c r="BD73" s="175"/>
      <c r="BE73" s="175"/>
      <c r="BF73" s="175"/>
      <c r="BG73" s="175"/>
      <c r="BH73" s="175"/>
      <c r="BI73" s="175"/>
      <c r="BJ73" s="175"/>
      <c r="BK73" s="175"/>
      <c r="BL73" s="175"/>
      <c r="BM73" s="175"/>
      <c r="BN73" s="175"/>
      <c r="BO73" s="175"/>
      <c r="BP73" s="175"/>
      <c r="BQ73" s="175"/>
      <c r="BR73" s="175"/>
      <c r="BS73" s="175"/>
      <c r="BT73" s="175"/>
      <c r="BU73" s="175"/>
      <c r="BV73" s="175"/>
      <c r="BW73" s="175"/>
      <c r="BX73" s="175"/>
      <c r="BY73" s="175"/>
      <c r="BZ73" s="175"/>
      <c r="CA73" s="175"/>
      <c r="CB73" s="175"/>
      <c r="CC73" s="175"/>
      <c r="CD73" s="175"/>
      <c r="CE73" s="175"/>
      <c r="CF73" s="175"/>
      <c r="CG73" s="175"/>
    </row>
    <row r="74" spans="1:85" x14ac:dyDescent="0.2">
      <c r="A74" s="175"/>
      <c r="B74" s="175"/>
      <c r="C74" s="175"/>
      <c r="D74" s="175"/>
      <c r="E74" s="175"/>
      <c r="F74" s="175"/>
      <c r="G74" s="175"/>
      <c r="H74" s="175"/>
      <c r="I74" s="175"/>
      <c r="J74" s="175"/>
      <c r="K74" s="175"/>
      <c r="L74" s="175"/>
      <c r="M74" s="175"/>
      <c r="N74" s="175"/>
      <c r="O74" s="175"/>
      <c r="P74" s="175"/>
      <c r="Q74" s="175"/>
      <c r="R74" s="175"/>
      <c r="S74" s="175"/>
      <c r="T74" s="175"/>
      <c r="U74" s="175"/>
      <c r="V74" s="175"/>
      <c r="W74" s="175"/>
      <c r="X74" s="175"/>
      <c r="Y74" s="175"/>
      <c r="Z74" s="175"/>
      <c r="AA74" s="175"/>
      <c r="AB74" s="175"/>
      <c r="AC74" s="175"/>
      <c r="AD74" s="175"/>
      <c r="AE74" s="175"/>
      <c r="AF74" s="175"/>
      <c r="AG74" s="175"/>
      <c r="AH74" s="175"/>
      <c r="AI74" s="175"/>
      <c r="AJ74" s="175"/>
      <c r="AK74" s="175"/>
      <c r="AL74" s="175"/>
      <c r="AM74" s="175"/>
      <c r="AN74" s="175"/>
      <c r="AO74" s="175"/>
      <c r="AP74" s="175"/>
      <c r="AQ74" s="175"/>
      <c r="AR74" s="175"/>
      <c r="AS74" s="175"/>
      <c r="AT74" s="175"/>
      <c r="AU74" s="175"/>
      <c r="AV74" s="175"/>
      <c r="AW74" s="175"/>
      <c r="AX74" s="175"/>
      <c r="AY74" s="175"/>
      <c r="AZ74" s="175"/>
      <c r="BA74" s="175"/>
      <c r="BB74" s="175"/>
      <c r="BC74" s="175"/>
      <c r="BD74" s="175"/>
      <c r="BE74" s="175"/>
      <c r="BF74" s="175"/>
      <c r="BG74" s="175"/>
      <c r="BH74" s="175"/>
      <c r="BI74" s="175"/>
      <c r="BJ74" s="175"/>
      <c r="BK74" s="175"/>
      <c r="BL74" s="175"/>
      <c r="BM74" s="175"/>
      <c r="BN74" s="175"/>
      <c r="BO74" s="175"/>
      <c r="BP74" s="175"/>
      <c r="BQ74" s="175"/>
      <c r="BR74" s="175"/>
      <c r="BS74" s="175"/>
      <c r="BT74" s="175"/>
      <c r="BU74" s="175"/>
      <c r="BV74" s="175"/>
      <c r="BW74" s="175"/>
      <c r="BX74" s="175"/>
      <c r="BY74" s="175"/>
      <c r="BZ74" s="175"/>
      <c r="CA74" s="175"/>
      <c r="CB74" s="175"/>
      <c r="CC74" s="175"/>
      <c r="CD74" s="175"/>
      <c r="CE74" s="175"/>
      <c r="CF74" s="175"/>
      <c r="CG74" s="175"/>
    </row>
    <row r="75" spans="1:85" x14ac:dyDescent="0.2">
      <c r="A75" s="175"/>
      <c r="B75" s="175"/>
      <c r="C75" s="175"/>
      <c r="D75" s="175"/>
      <c r="E75" s="175"/>
      <c r="F75" s="175"/>
      <c r="G75" s="175"/>
      <c r="H75" s="175"/>
      <c r="I75" s="175"/>
      <c r="J75" s="175"/>
      <c r="K75" s="175"/>
      <c r="L75" s="175"/>
      <c r="M75" s="175"/>
      <c r="N75" s="175"/>
      <c r="O75" s="175"/>
      <c r="P75" s="175"/>
      <c r="Q75" s="175"/>
      <c r="R75" s="175"/>
      <c r="S75" s="175"/>
      <c r="T75" s="175"/>
      <c r="U75" s="175"/>
      <c r="V75" s="175"/>
      <c r="W75" s="175"/>
      <c r="X75" s="175"/>
      <c r="Y75" s="175"/>
      <c r="Z75" s="175"/>
      <c r="AA75" s="175"/>
      <c r="AB75" s="175"/>
      <c r="AC75" s="175"/>
      <c r="AD75" s="175"/>
      <c r="AE75" s="175"/>
      <c r="AF75" s="175"/>
      <c r="AG75" s="175"/>
      <c r="AH75" s="175"/>
      <c r="AI75" s="175"/>
      <c r="AJ75" s="175"/>
      <c r="AK75" s="175"/>
      <c r="AL75" s="175"/>
      <c r="AM75" s="175"/>
      <c r="AN75" s="175"/>
      <c r="AO75" s="175"/>
      <c r="AP75" s="175"/>
      <c r="AQ75" s="175"/>
      <c r="AR75" s="175"/>
      <c r="AS75" s="175"/>
      <c r="AT75" s="175"/>
      <c r="AU75" s="175"/>
      <c r="AV75" s="175"/>
      <c r="AW75" s="175"/>
      <c r="AX75" s="175"/>
      <c r="AY75" s="175"/>
      <c r="AZ75" s="175"/>
      <c r="BA75" s="175"/>
      <c r="BB75" s="175"/>
      <c r="BC75" s="175"/>
      <c r="BD75" s="175"/>
      <c r="BE75" s="175"/>
      <c r="BF75" s="175"/>
      <c r="BG75" s="175"/>
      <c r="BH75" s="175"/>
      <c r="BI75" s="175"/>
      <c r="BJ75" s="175"/>
      <c r="BK75" s="175"/>
      <c r="BL75" s="175"/>
      <c r="BM75" s="175"/>
      <c r="BN75" s="175"/>
      <c r="BO75" s="175"/>
      <c r="BP75" s="175"/>
      <c r="BQ75" s="175"/>
      <c r="BR75" s="175"/>
      <c r="BS75" s="175"/>
      <c r="BT75" s="175"/>
      <c r="BU75" s="175"/>
      <c r="BV75" s="175"/>
      <c r="BW75" s="175"/>
      <c r="BX75" s="175"/>
      <c r="BY75" s="175"/>
      <c r="BZ75" s="175"/>
      <c r="CA75" s="175"/>
      <c r="CB75" s="175"/>
      <c r="CC75" s="175"/>
      <c r="CD75" s="175"/>
      <c r="CE75" s="175"/>
      <c r="CF75" s="175"/>
      <c r="CG75" s="175"/>
    </row>
    <row r="76" spans="1:85" x14ac:dyDescent="0.2">
      <c r="A76" s="175"/>
      <c r="B76" s="175"/>
      <c r="C76" s="175"/>
      <c r="D76" s="175"/>
      <c r="E76" s="175"/>
      <c r="F76" s="175"/>
      <c r="G76" s="175"/>
      <c r="H76" s="175"/>
      <c r="I76" s="175"/>
      <c r="J76" s="175"/>
      <c r="K76" s="175"/>
      <c r="L76" s="175"/>
      <c r="M76" s="175"/>
      <c r="N76" s="175"/>
      <c r="O76" s="175"/>
      <c r="P76" s="175"/>
      <c r="Q76" s="175"/>
      <c r="R76" s="175"/>
      <c r="S76" s="175"/>
      <c r="T76" s="175"/>
      <c r="U76" s="175"/>
      <c r="V76" s="175"/>
      <c r="W76" s="175"/>
      <c r="X76" s="175"/>
      <c r="Y76" s="175"/>
      <c r="Z76" s="175"/>
      <c r="AA76" s="175"/>
      <c r="AB76" s="175"/>
      <c r="AC76" s="175"/>
      <c r="AD76" s="175"/>
      <c r="AE76" s="175"/>
      <c r="AF76" s="175"/>
      <c r="AG76" s="175"/>
      <c r="AH76" s="175"/>
      <c r="AI76" s="175"/>
      <c r="AJ76" s="175"/>
      <c r="AK76" s="175"/>
      <c r="AL76" s="175"/>
      <c r="AM76" s="175"/>
      <c r="AN76" s="175"/>
      <c r="AO76" s="175"/>
      <c r="AP76" s="175"/>
      <c r="AQ76" s="175"/>
      <c r="AR76" s="175"/>
      <c r="AS76" s="175"/>
      <c r="AT76" s="175"/>
      <c r="AU76" s="175"/>
      <c r="AV76" s="175"/>
      <c r="AW76" s="175"/>
      <c r="AX76" s="175"/>
      <c r="AY76" s="175"/>
      <c r="AZ76" s="175"/>
      <c r="BA76" s="175"/>
      <c r="BB76" s="175"/>
      <c r="BC76" s="175"/>
      <c r="BD76" s="175"/>
      <c r="BE76" s="175"/>
      <c r="BF76" s="175"/>
      <c r="BG76" s="175"/>
      <c r="BH76" s="175"/>
      <c r="BI76" s="175"/>
      <c r="BJ76" s="175"/>
      <c r="BK76" s="175"/>
      <c r="BL76" s="175"/>
      <c r="BM76" s="175"/>
      <c r="BN76" s="175"/>
      <c r="BO76" s="175"/>
      <c r="BP76" s="175"/>
      <c r="BQ76" s="175"/>
      <c r="BR76" s="175"/>
      <c r="BS76" s="175"/>
      <c r="BT76" s="175"/>
      <c r="BU76" s="175"/>
      <c r="BV76" s="175"/>
      <c r="BW76" s="175"/>
      <c r="BX76" s="175"/>
      <c r="BY76" s="175"/>
      <c r="BZ76" s="175"/>
      <c r="CA76" s="175"/>
      <c r="CB76" s="175"/>
      <c r="CC76" s="175"/>
      <c r="CD76" s="175"/>
      <c r="CE76" s="175"/>
      <c r="CF76" s="175"/>
      <c r="CG76" s="175"/>
    </row>
    <row r="77" spans="1:85" x14ac:dyDescent="0.2">
      <c r="A77" s="175"/>
      <c r="B77" s="175"/>
      <c r="C77" s="175"/>
      <c r="D77" s="175"/>
      <c r="E77" s="175"/>
      <c r="F77" s="175"/>
      <c r="G77" s="175"/>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75"/>
      <c r="AY77" s="175"/>
      <c r="AZ77" s="175"/>
      <c r="BA77" s="175"/>
      <c r="BB77" s="175"/>
      <c r="BC77" s="175"/>
      <c r="BD77" s="175"/>
      <c r="BE77" s="175"/>
      <c r="BF77" s="175"/>
      <c r="BG77" s="175"/>
      <c r="BH77" s="175"/>
      <c r="BI77" s="175"/>
      <c r="BJ77" s="175"/>
      <c r="BK77" s="175"/>
      <c r="BL77" s="175"/>
      <c r="BM77" s="175"/>
      <c r="BN77" s="175"/>
      <c r="BO77" s="175"/>
      <c r="BP77" s="175"/>
      <c r="BQ77" s="175"/>
      <c r="BR77" s="175"/>
      <c r="BS77" s="175"/>
      <c r="BT77" s="175"/>
      <c r="BU77" s="175"/>
      <c r="BV77" s="175"/>
      <c r="BW77" s="175"/>
      <c r="BX77" s="175"/>
      <c r="BY77" s="175"/>
      <c r="BZ77" s="175"/>
      <c r="CA77" s="175"/>
      <c r="CB77" s="175"/>
      <c r="CC77" s="175"/>
      <c r="CD77" s="175"/>
      <c r="CE77" s="175"/>
      <c r="CF77" s="175"/>
      <c r="CG77" s="175"/>
    </row>
    <row r="78" spans="1:85" x14ac:dyDescent="0.2">
      <c r="A78" s="175"/>
      <c r="B78" s="175"/>
      <c r="C78" s="175"/>
      <c r="D78" s="175"/>
      <c r="E78" s="175"/>
      <c r="F78" s="175"/>
      <c r="G78" s="175"/>
      <c r="H78" s="175"/>
      <c r="I78" s="175"/>
      <c r="J78" s="175"/>
      <c r="K78" s="175"/>
      <c r="L78" s="175"/>
      <c r="M78" s="175"/>
      <c r="N78" s="175"/>
      <c r="O78" s="175"/>
      <c r="P78" s="175"/>
      <c r="Q78" s="175"/>
      <c r="R78" s="175"/>
      <c r="S78" s="175"/>
      <c r="T78" s="175"/>
      <c r="U78" s="175"/>
      <c r="V78" s="175"/>
      <c r="W78" s="175"/>
      <c r="X78" s="175"/>
      <c r="Y78" s="175"/>
      <c r="Z78" s="175"/>
      <c r="AA78" s="175"/>
      <c r="AB78" s="175"/>
      <c r="AC78" s="175"/>
      <c r="AD78" s="175"/>
      <c r="AE78" s="175"/>
      <c r="AF78" s="175"/>
      <c r="AG78" s="175"/>
      <c r="AH78" s="175"/>
      <c r="AI78" s="175"/>
      <c r="AJ78" s="175"/>
      <c r="AK78" s="175"/>
      <c r="AL78" s="175"/>
      <c r="AM78" s="175"/>
      <c r="AN78" s="175"/>
      <c r="AO78" s="175"/>
      <c r="AP78" s="175"/>
      <c r="AQ78" s="175"/>
      <c r="AR78" s="175"/>
      <c r="AS78" s="175"/>
      <c r="AT78" s="175"/>
      <c r="AU78" s="175"/>
      <c r="AV78" s="175"/>
      <c r="AW78" s="175"/>
      <c r="AX78" s="175"/>
      <c r="AY78" s="175"/>
      <c r="AZ78" s="175"/>
      <c r="BA78" s="175"/>
      <c r="BB78" s="175"/>
      <c r="BC78" s="175"/>
      <c r="BD78" s="175"/>
      <c r="BE78" s="175"/>
      <c r="BF78" s="175"/>
      <c r="BG78" s="175"/>
      <c r="BH78" s="175"/>
      <c r="BI78" s="175"/>
      <c r="BJ78" s="175"/>
      <c r="BK78" s="175"/>
      <c r="BL78" s="175"/>
      <c r="BM78" s="175"/>
      <c r="BN78" s="175"/>
      <c r="BO78" s="175"/>
      <c r="BP78" s="175"/>
      <c r="BQ78" s="175"/>
      <c r="BR78" s="175"/>
      <c r="BS78" s="175"/>
      <c r="BT78" s="175"/>
      <c r="BU78" s="175"/>
      <c r="BV78" s="175"/>
      <c r="BW78" s="175"/>
      <c r="BX78" s="175"/>
      <c r="BY78" s="175"/>
      <c r="BZ78" s="175"/>
      <c r="CA78" s="175"/>
      <c r="CB78" s="175"/>
      <c r="CC78" s="175"/>
      <c r="CD78" s="175"/>
      <c r="CE78" s="175"/>
      <c r="CF78" s="175"/>
      <c r="CG78" s="175"/>
    </row>
    <row r="79" spans="1:85" x14ac:dyDescent="0.2">
      <c r="A79" s="175"/>
      <c r="B79" s="175"/>
      <c r="C79" s="175"/>
      <c r="D79" s="175"/>
      <c r="E79" s="175"/>
      <c r="F79" s="175"/>
      <c r="G79" s="175"/>
      <c r="H79" s="175"/>
      <c r="I79" s="175"/>
      <c r="J79" s="175"/>
      <c r="K79" s="175"/>
      <c r="L79" s="175"/>
      <c r="M79" s="175"/>
      <c r="N79" s="175"/>
      <c r="O79" s="175"/>
      <c r="P79" s="175"/>
      <c r="Q79" s="175"/>
      <c r="R79" s="175"/>
      <c r="S79" s="175"/>
      <c r="T79" s="175"/>
      <c r="U79" s="175"/>
      <c r="V79" s="175"/>
      <c r="W79" s="175"/>
      <c r="X79" s="175"/>
      <c r="Y79" s="175"/>
      <c r="Z79" s="175"/>
      <c r="AA79" s="175"/>
      <c r="AB79" s="175"/>
      <c r="AC79" s="175"/>
      <c r="AD79" s="175"/>
      <c r="AE79" s="175"/>
      <c r="AF79" s="175"/>
      <c r="AG79" s="175"/>
      <c r="AH79" s="175"/>
      <c r="AI79" s="175"/>
      <c r="AJ79" s="175"/>
      <c r="AK79" s="175"/>
      <c r="AL79" s="175"/>
      <c r="AM79" s="175"/>
      <c r="AN79" s="175"/>
      <c r="AO79" s="175"/>
      <c r="AP79" s="175"/>
      <c r="AQ79" s="175"/>
      <c r="AR79" s="175"/>
      <c r="AS79" s="175"/>
      <c r="AT79" s="175"/>
      <c r="AU79" s="175"/>
      <c r="AV79" s="175"/>
      <c r="AW79" s="175"/>
      <c r="AX79" s="175"/>
      <c r="AY79" s="175"/>
      <c r="AZ79" s="175"/>
      <c r="BA79" s="175"/>
      <c r="BB79" s="175"/>
      <c r="BC79" s="175"/>
      <c r="BD79" s="175"/>
      <c r="BE79" s="175"/>
      <c r="BF79" s="175"/>
      <c r="BG79" s="175"/>
      <c r="BH79" s="175"/>
      <c r="BI79" s="175"/>
      <c r="BJ79" s="175"/>
      <c r="BK79" s="175"/>
      <c r="BL79" s="175"/>
      <c r="BM79" s="175"/>
      <c r="BN79" s="175"/>
      <c r="BO79" s="175"/>
      <c r="BP79" s="175"/>
      <c r="BQ79" s="175"/>
      <c r="BR79" s="175"/>
      <c r="BS79" s="175"/>
      <c r="BT79" s="175"/>
      <c r="BU79" s="175"/>
      <c r="BV79" s="175"/>
      <c r="BW79" s="175"/>
      <c r="BX79" s="175"/>
      <c r="BY79" s="175"/>
      <c r="BZ79" s="175"/>
      <c r="CA79" s="175"/>
      <c r="CB79" s="175"/>
      <c r="CC79" s="175"/>
      <c r="CD79" s="175"/>
      <c r="CE79" s="175"/>
      <c r="CF79" s="175"/>
      <c r="CG79" s="175"/>
    </row>
    <row r="80" spans="1:85" x14ac:dyDescent="0.2">
      <c r="A80" s="175"/>
      <c r="B80" s="175"/>
      <c r="C80" s="175"/>
      <c r="D80" s="175"/>
      <c r="E80" s="175"/>
      <c r="F80" s="175"/>
      <c r="G80" s="175"/>
      <c r="H80" s="175"/>
      <c r="I80" s="175"/>
      <c r="J80" s="175"/>
      <c r="K80" s="175"/>
      <c r="L80" s="175"/>
      <c r="M80" s="175"/>
      <c r="N80" s="175"/>
      <c r="O80" s="175"/>
      <c r="P80" s="175"/>
      <c r="Q80" s="175"/>
      <c r="R80" s="175"/>
      <c r="S80" s="175"/>
      <c r="T80" s="175"/>
      <c r="U80" s="175"/>
      <c r="V80" s="175"/>
      <c r="W80" s="175"/>
      <c r="X80" s="175"/>
      <c r="Y80" s="175"/>
      <c r="Z80" s="175"/>
      <c r="AA80" s="175"/>
      <c r="AB80" s="175"/>
      <c r="AC80" s="175"/>
      <c r="AD80" s="175"/>
      <c r="AE80" s="175"/>
      <c r="AF80" s="175"/>
      <c r="AG80" s="175"/>
      <c r="AH80" s="175"/>
      <c r="AI80" s="175"/>
      <c r="AJ80" s="175"/>
      <c r="AK80" s="175"/>
      <c r="AL80" s="175"/>
      <c r="AM80" s="175"/>
      <c r="AN80" s="175"/>
      <c r="AO80" s="175"/>
      <c r="AP80" s="175"/>
      <c r="AQ80" s="175"/>
      <c r="AR80" s="175"/>
      <c r="AS80" s="175"/>
      <c r="AT80" s="175"/>
      <c r="AU80" s="175"/>
      <c r="AV80" s="175"/>
      <c r="AW80" s="175"/>
      <c r="AX80" s="175"/>
      <c r="AY80" s="175"/>
      <c r="AZ80" s="175"/>
      <c r="BA80" s="175"/>
      <c r="BB80" s="175"/>
      <c r="BC80" s="175"/>
      <c r="BD80" s="175"/>
      <c r="BE80" s="175"/>
      <c r="BF80" s="175"/>
      <c r="BG80" s="175"/>
      <c r="BH80" s="175"/>
      <c r="BI80" s="175"/>
      <c r="BJ80" s="175"/>
      <c r="BK80" s="175"/>
      <c r="BL80" s="175"/>
      <c r="BM80" s="175"/>
      <c r="BN80" s="175"/>
      <c r="BO80" s="175"/>
      <c r="BP80" s="175"/>
      <c r="BQ80" s="175"/>
      <c r="BR80" s="175"/>
      <c r="BS80" s="175"/>
      <c r="BT80" s="175"/>
      <c r="BU80" s="175"/>
      <c r="BV80" s="175"/>
      <c r="BW80" s="175"/>
      <c r="BX80" s="175"/>
      <c r="BY80" s="175"/>
      <c r="BZ80" s="175"/>
      <c r="CA80" s="175"/>
      <c r="CB80" s="175"/>
      <c r="CC80" s="175"/>
      <c r="CD80" s="175"/>
      <c r="CE80" s="175"/>
      <c r="CF80" s="175"/>
      <c r="CG80" s="175"/>
    </row>
    <row r="81" spans="1:85" x14ac:dyDescent="0.2">
      <c r="A81" s="175"/>
      <c r="B81" s="175"/>
      <c r="C81" s="175"/>
      <c r="D81" s="175"/>
      <c r="E81" s="175"/>
      <c r="F81" s="175"/>
      <c r="G81" s="175"/>
      <c r="H81" s="175"/>
      <c r="I81" s="175"/>
      <c r="J81" s="175"/>
      <c r="K81" s="175"/>
      <c r="L81" s="175"/>
      <c r="M81" s="175"/>
      <c r="N81" s="175"/>
      <c r="O81" s="175"/>
      <c r="P81" s="175"/>
      <c r="Q81" s="175"/>
      <c r="R81" s="175"/>
      <c r="S81" s="175"/>
      <c r="T81" s="175"/>
      <c r="U81" s="175"/>
      <c r="V81" s="175"/>
      <c r="W81" s="175"/>
      <c r="X81" s="175"/>
      <c r="Y81" s="175"/>
      <c r="Z81" s="175"/>
      <c r="AA81" s="175"/>
      <c r="AB81" s="175"/>
      <c r="AC81" s="175"/>
      <c r="AD81" s="175"/>
      <c r="AE81" s="175"/>
      <c r="AF81" s="175"/>
      <c r="AG81" s="175"/>
      <c r="AH81" s="175"/>
      <c r="AI81" s="175"/>
      <c r="AJ81" s="175"/>
      <c r="AK81" s="175"/>
      <c r="AL81" s="175"/>
      <c r="AM81" s="175"/>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5"/>
      <c r="BJ81" s="175"/>
      <c r="BK81" s="175"/>
      <c r="BL81" s="175"/>
      <c r="BM81" s="175"/>
      <c r="BN81" s="175"/>
      <c r="BO81" s="175"/>
      <c r="BP81" s="175"/>
      <c r="BQ81" s="175"/>
      <c r="BR81" s="175"/>
      <c r="BS81" s="175"/>
      <c r="BT81" s="175"/>
      <c r="BU81" s="175"/>
      <c r="BV81" s="175"/>
      <c r="BW81" s="175"/>
      <c r="BX81" s="175"/>
      <c r="BY81" s="175"/>
      <c r="BZ81" s="175"/>
      <c r="CA81" s="175"/>
      <c r="CB81" s="175"/>
      <c r="CC81" s="175"/>
      <c r="CD81" s="175"/>
      <c r="CE81" s="175"/>
      <c r="CF81" s="175"/>
      <c r="CG81" s="175"/>
    </row>
    <row r="82" spans="1:85" x14ac:dyDescent="0.2">
      <c r="A82" s="175"/>
      <c r="B82" s="175"/>
      <c r="C82" s="175"/>
      <c r="D82" s="175"/>
      <c r="E82" s="175"/>
      <c r="F82" s="175"/>
      <c r="G82" s="175"/>
      <c r="H82" s="175"/>
      <c r="I82" s="175"/>
      <c r="J82" s="175"/>
      <c r="K82" s="175"/>
      <c r="L82" s="175"/>
      <c r="M82" s="175"/>
      <c r="N82" s="175"/>
      <c r="O82" s="175"/>
      <c r="P82" s="175"/>
      <c r="Q82" s="175"/>
      <c r="R82" s="175"/>
      <c r="S82" s="175"/>
      <c r="T82" s="175"/>
      <c r="U82" s="175"/>
      <c r="V82" s="175"/>
      <c r="W82" s="175"/>
      <c r="X82" s="175"/>
      <c r="Y82" s="175"/>
      <c r="Z82" s="175"/>
      <c r="AA82" s="175"/>
      <c r="AB82" s="175"/>
      <c r="AC82" s="175"/>
      <c r="AD82" s="175"/>
      <c r="AE82" s="175"/>
      <c r="AF82" s="175"/>
      <c r="AG82" s="175"/>
      <c r="AH82" s="175"/>
      <c r="AI82" s="175"/>
      <c r="AJ82" s="175"/>
      <c r="AK82" s="175"/>
      <c r="AL82" s="175"/>
      <c r="AM82" s="175"/>
      <c r="AN82" s="175"/>
      <c r="AO82" s="175"/>
      <c r="AP82" s="175"/>
      <c r="AQ82" s="175"/>
      <c r="AR82" s="175"/>
      <c r="AS82" s="175"/>
      <c r="AT82" s="175"/>
      <c r="AU82" s="175"/>
      <c r="AV82" s="175"/>
      <c r="AW82" s="175"/>
      <c r="AX82" s="175"/>
      <c r="AY82" s="175"/>
      <c r="AZ82" s="175"/>
      <c r="BA82" s="175"/>
      <c r="BB82" s="175"/>
      <c r="BC82" s="175"/>
      <c r="BD82" s="175"/>
      <c r="BE82" s="175"/>
      <c r="BF82" s="175"/>
      <c r="BG82" s="175"/>
      <c r="BH82" s="175"/>
      <c r="BI82" s="175"/>
      <c r="BJ82" s="175"/>
      <c r="BK82" s="175"/>
      <c r="BL82" s="175"/>
      <c r="BM82" s="175"/>
      <c r="BN82" s="175"/>
      <c r="BO82" s="175"/>
      <c r="BP82" s="175"/>
      <c r="BQ82" s="175"/>
      <c r="BR82" s="175"/>
      <c r="BS82" s="175"/>
      <c r="BT82" s="175"/>
      <c r="BU82" s="175"/>
      <c r="BV82" s="175"/>
      <c r="BW82" s="175"/>
      <c r="BX82" s="175"/>
      <c r="BY82" s="175"/>
      <c r="BZ82" s="175"/>
      <c r="CA82" s="175"/>
      <c r="CB82" s="175"/>
      <c r="CC82" s="175"/>
      <c r="CD82" s="175"/>
      <c r="CE82" s="175"/>
      <c r="CF82" s="175"/>
      <c r="CG82" s="175"/>
    </row>
    <row r="83" spans="1:85" x14ac:dyDescent="0.2">
      <c r="A83" s="175"/>
      <c r="B83" s="175"/>
      <c r="C83" s="175"/>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5"/>
      <c r="AY83" s="175"/>
      <c r="AZ83" s="175"/>
      <c r="BA83" s="175"/>
      <c r="BB83" s="175"/>
      <c r="BC83" s="175"/>
      <c r="BD83" s="175"/>
      <c r="BE83" s="175"/>
      <c r="BF83" s="175"/>
      <c r="BG83" s="175"/>
      <c r="BH83" s="175"/>
      <c r="BI83" s="175"/>
      <c r="BJ83" s="175"/>
      <c r="BK83" s="175"/>
      <c r="BL83" s="175"/>
      <c r="BM83" s="175"/>
      <c r="BN83" s="175"/>
      <c r="BO83" s="175"/>
      <c r="BP83" s="175"/>
      <c r="BQ83" s="175"/>
      <c r="BR83" s="175"/>
      <c r="BS83" s="175"/>
      <c r="BT83" s="175"/>
      <c r="BU83" s="175"/>
      <c r="BV83" s="175"/>
      <c r="BW83" s="175"/>
      <c r="BX83" s="175"/>
      <c r="BY83" s="175"/>
      <c r="BZ83" s="175"/>
      <c r="CA83" s="175"/>
      <c r="CB83" s="175"/>
      <c r="CC83" s="175"/>
      <c r="CD83" s="175"/>
      <c r="CE83" s="175"/>
      <c r="CF83" s="175"/>
      <c r="CG83" s="175"/>
    </row>
    <row r="84" spans="1:85" x14ac:dyDescent="0.2">
      <c r="A84" s="175"/>
      <c r="B84" s="175"/>
      <c r="C84" s="175"/>
      <c r="D84" s="175"/>
      <c r="E84" s="175"/>
      <c r="F84" s="175"/>
      <c r="G84" s="175"/>
      <c r="H84" s="175"/>
      <c r="I84" s="175"/>
      <c r="J84" s="175"/>
      <c r="K84" s="175"/>
      <c r="L84" s="175"/>
      <c r="M84" s="175"/>
      <c r="N84" s="175"/>
      <c r="O84" s="175"/>
      <c r="P84" s="175"/>
      <c r="Q84" s="175"/>
      <c r="R84" s="175"/>
      <c r="S84" s="175"/>
      <c r="T84" s="175"/>
      <c r="U84" s="175"/>
      <c r="V84" s="175"/>
      <c r="W84" s="175"/>
      <c r="X84" s="175"/>
      <c r="Y84" s="175"/>
      <c r="Z84" s="175"/>
      <c r="AA84" s="175"/>
      <c r="AB84" s="175"/>
      <c r="AC84" s="175"/>
      <c r="AD84" s="175"/>
      <c r="AE84" s="175"/>
      <c r="AF84" s="175"/>
      <c r="AG84" s="175"/>
      <c r="AH84" s="175"/>
      <c r="AI84" s="175"/>
      <c r="AJ84" s="175"/>
      <c r="AK84" s="175"/>
      <c r="AL84" s="175"/>
      <c r="AM84" s="175"/>
      <c r="AN84" s="175"/>
      <c r="AO84" s="175"/>
      <c r="AP84" s="175"/>
      <c r="AQ84" s="175"/>
      <c r="AR84" s="175"/>
      <c r="AS84" s="175"/>
      <c r="AT84" s="175"/>
      <c r="AU84" s="175"/>
      <c r="AV84" s="175"/>
      <c r="AW84" s="175"/>
      <c r="AX84" s="175"/>
      <c r="AY84" s="175"/>
      <c r="AZ84" s="175"/>
      <c r="BA84" s="175"/>
      <c r="BB84" s="175"/>
      <c r="BC84" s="175"/>
      <c r="BD84" s="175"/>
      <c r="BE84" s="175"/>
      <c r="BF84" s="175"/>
      <c r="BG84" s="175"/>
      <c r="BH84" s="175"/>
      <c r="BI84" s="175"/>
      <c r="BJ84" s="175"/>
      <c r="BK84" s="175"/>
      <c r="BL84" s="175"/>
      <c r="BM84" s="175"/>
      <c r="BN84" s="175"/>
      <c r="BO84" s="175"/>
      <c r="BP84" s="175"/>
      <c r="BQ84" s="175"/>
      <c r="BR84" s="175"/>
      <c r="BS84" s="175"/>
      <c r="BT84" s="175"/>
      <c r="BU84" s="175"/>
      <c r="BV84" s="175"/>
      <c r="BW84" s="175"/>
      <c r="BX84" s="175"/>
      <c r="BY84" s="175"/>
      <c r="BZ84" s="175"/>
      <c r="CA84" s="175"/>
      <c r="CB84" s="175"/>
      <c r="CC84" s="175"/>
      <c r="CD84" s="175"/>
      <c r="CE84" s="175"/>
      <c r="CF84" s="175"/>
      <c r="CG84" s="175"/>
    </row>
    <row r="85" spans="1:85" x14ac:dyDescent="0.2">
      <c r="A85" s="175"/>
      <c r="B85" s="175"/>
      <c r="C85" s="175"/>
      <c r="D85" s="175"/>
      <c r="E85" s="175"/>
      <c r="F85" s="175"/>
      <c r="G85" s="175"/>
      <c r="H85" s="175"/>
      <c r="I85" s="175"/>
      <c r="J85" s="175"/>
      <c r="K85" s="175"/>
      <c r="L85" s="175"/>
      <c r="M85" s="175"/>
      <c r="N85" s="175"/>
      <c r="O85" s="175"/>
      <c r="P85" s="175"/>
      <c r="Q85" s="175"/>
      <c r="R85" s="175"/>
      <c r="S85" s="175"/>
      <c r="T85" s="175"/>
      <c r="U85" s="175"/>
      <c r="V85" s="175"/>
      <c r="W85" s="175"/>
      <c r="X85" s="175"/>
      <c r="Y85" s="175"/>
      <c r="Z85" s="175"/>
      <c r="AA85" s="175"/>
      <c r="AB85" s="175"/>
      <c r="AC85" s="175"/>
      <c r="AD85" s="175"/>
      <c r="AE85" s="175"/>
      <c r="AF85" s="175"/>
      <c r="AG85" s="175"/>
      <c r="AH85" s="175"/>
      <c r="AI85" s="175"/>
      <c r="AJ85" s="175"/>
      <c r="AK85" s="175"/>
      <c r="AL85" s="175"/>
      <c r="AM85" s="175"/>
      <c r="AN85" s="175"/>
      <c r="AO85" s="175"/>
      <c r="AP85" s="175"/>
      <c r="AQ85" s="175"/>
      <c r="AR85" s="175"/>
      <c r="AS85" s="175"/>
      <c r="AT85" s="175"/>
      <c r="AU85" s="175"/>
      <c r="AV85" s="175"/>
      <c r="AW85" s="175"/>
      <c r="AX85" s="175"/>
      <c r="AY85" s="175"/>
      <c r="AZ85" s="175"/>
      <c r="BA85" s="175"/>
      <c r="BB85" s="175"/>
      <c r="BC85" s="175"/>
      <c r="BD85" s="175"/>
      <c r="BE85" s="175"/>
      <c r="BF85" s="175"/>
      <c r="BG85" s="175"/>
      <c r="BH85" s="175"/>
      <c r="BI85" s="175"/>
      <c r="BJ85" s="175"/>
      <c r="BK85" s="175"/>
      <c r="BL85" s="175"/>
      <c r="BM85" s="175"/>
      <c r="BN85" s="175"/>
      <c r="BO85" s="175"/>
      <c r="BP85" s="175"/>
      <c r="BQ85" s="175"/>
      <c r="BR85" s="175"/>
      <c r="BS85" s="175"/>
      <c r="BT85" s="175"/>
      <c r="BU85" s="175"/>
      <c r="BV85" s="175"/>
      <c r="BW85" s="175"/>
      <c r="BX85" s="175"/>
      <c r="BY85" s="175"/>
      <c r="BZ85" s="175"/>
      <c r="CA85" s="175"/>
      <c r="CB85" s="175"/>
      <c r="CC85" s="175"/>
      <c r="CD85" s="175"/>
      <c r="CE85" s="175"/>
      <c r="CF85" s="175"/>
      <c r="CG85" s="175"/>
    </row>
    <row r="86" spans="1:85" x14ac:dyDescent="0.2">
      <c r="A86" s="175"/>
      <c r="B86" s="175"/>
      <c r="C86" s="175"/>
      <c r="D86" s="175"/>
      <c r="E86" s="175"/>
      <c r="F86" s="175"/>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5"/>
      <c r="BY86" s="175"/>
      <c r="BZ86" s="175"/>
      <c r="CA86" s="175"/>
      <c r="CB86" s="175"/>
      <c r="CC86" s="175"/>
      <c r="CD86" s="175"/>
      <c r="CE86" s="175"/>
      <c r="CF86" s="175"/>
      <c r="CG86" s="175"/>
    </row>
    <row r="87" spans="1:85" x14ac:dyDescent="0.2">
      <c r="A87" s="175"/>
      <c r="B87" s="175"/>
      <c r="C87" s="175"/>
      <c r="D87" s="175"/>
      <c r="E87" s="175"/>
      <c r="F87" s="175"/>
      <c r="G87" s="175"/>
      <c r="H87" s="175"/>
      <c r="I87" s="175"/>
      <c r="J87" s="175"/>
      <c r="K87" s="175"/>
      <c r="L87" s="175"/>
      <c r="M87" s="175"/>
      <c r="N87" s="175"/>
      <c r="O87" s="175"/>
      <c r="P87" s="175"/>
      <c r="Q87" s="175"/>
      <c r="R87" s="175"/>
      <c r="S87" s="175"/>
      <c r="T87" s="175"/>
      <c r="U87" s="175"/>
      <c r="V87" s="175"/>
      <c r="W87" s="175"/>
      <c r="X87" s="175"/>
      <c r="Y87" s="175"/>
      <c r="Z87" s="175"/>
      <c r="AA87" s="175"/>
      <c r="AB87" s="175"/>
      <c r="AC87" s="175"/>
      <c r="AD87" s="175"/>
      <c r="AE87" s="175"/>
      <c r="AF87" s="175"/>
      <c r="AG87" s="175"/>
      <c r="AH87" s="175"/>
      <c r="AI87" s="175"/>
      <c r="AJ87" s="175"/>
      <c r="AK87" s="175"/>
      <c r="AL87" s="175"/>
      <c r="AM87" s="175"/>
      <c r="AN87" s="175"/>
      <c r="AO87" s="175"/>
      <c r="AP87" s="175"/>
      <c r="AQ87" s="175"/>
      <c r="AR87" s="175"/>
      <c r="AS87" s="175"/>
      <c r="AT87" s="175"/>
      <c r="AU87" s="175"/>
      <c r="AV87" s="175"/>
      <c r="AW87" s="175"/>
      <c r="AX87" s="175"/>
      <c r="AY87" s="175"/>
      <c r="AZ87" s="175"/>
      <c r="BA87" s="175"/>
      <c r="BB87" s="175"/>
      <c r="BC87" s="175"/>
      <c r="BD87" s="175"/>
      <c r="BE87" s="175"/>
      <c r="BF87" s="175"/>
      <c r="BG87" s="175"/>
      <c r="BH87" s="175"/>
      <c r="BI87" s="175"/>
      <c r="BJ87" s="175"/>
      <c r="BK87" s="175"/>
      <c r="BL87" s="175"/>
      <c r="BM87" s="175"/>
      <c r="BN87" s="175"/>
      <c r="BO87" s="175"/>
      <c r="BP87" s="175"/>
      <c r="BQ87" s="175"/>
      <c r="BR87" s="175"/>
      <c r="BS87" s="175"/>
      <c r="BT87" s="175"/>
      <c r="BU87" s="175"/>
      <c r="BV87" s="175"/>
      <c r="BW87" s="175"/>
      <c r="BX87" s="175"/>
      <c r="BY87" s="175"/>
      <c r="BZ87" s="175"/>
      <c r="CA87" s="175"/>
      <c r="CB87" s="175"/>
      <c r="CC87" s="175"/>
      <c r="CD87" s="175"/>
      <c r="CE87" s="175"/>
      <c r="CF87" s="175"/>
      <c r="CG87" s="175"/>
    </row>
    <row r="88" spans="1:85" x14ac:dyDescent="0.2">
      <c r="A88" s="175"/>
      <c r="B88" s="175"/>
      <c r="C88" s="175"/>
      <c r="D88" s="175"/>
      <c r="E88" s="175"/>
      <c r="F88" s="175"/>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5"/>
      <c r="BY88" s="175"/>
      <c r="BZ88" s="175"/>
      <c r="CA88" s="175"/>
      <c r="CB88" s="175"/>
      <c r="CC88" s="175"/>
      <c r="CD88" s="175"/>
      <c r="CE88" s="175"/>
      <c r="CF88" s="175"/>
      <c r="CG88" s="175"/>
    </row>
    <row r="89" spans="1:85" x14ac:dyDescent="0.2">
      <c r="A89" s="175"/>
      <c r="B89" s="175"/>
      <c r="C89" s="175"/>
      <c r="D89" s="175"/>
      <c r="E89" s="175"/>
      <c r="F89" s="175"/>
      <c r="G89" s="175"/>
      <c r="H89" s="175"/>
      <c r="I89" s="175"/>
      <c r="J89" s="175"/>
      <c r="K89" s="175"/>
      <c r="L89" s="175"/>
      <c r="M89" s="175"/>
      <c r="N89" s="175"/>
      <c r="O89" s="175"/>
      <c r="P89" s="175"/>
      <c r="Q89" s="175"/>
      <c r="R89" s="175"/>
      <c r="S89" s="175"/>
      <c r="T89" s="175"/>
      <c r="U89" s="175"/>
      <c r="V89" s="175"/>
      <c r="W89" s="175"/>
      <c r="X89" s="175"/>
      <c r="Y89" s="175"/>
      <c r="Z89" s="175"/>
      <c r="AA89" s="175"/>
      <c r="AB89" s="175"/>
      <c r="AC89" s="175"/>
      <c r="AD89" s="175"/>
      <c r="AE89" s="175"/>
      <c r="AF89" s="175"/>
      <c r="AG89" s="175"/>
      <c r="AH89" s="175"/>
      <c r="AI89" s="175"/>
      <c r="AJ89" s="175"/>
      <c r="AK89" s="175"/>
      <c r="AL89" s="175"/>
      <c r="AM89" s="175"/>
      <c r="AN89" s="175"/>
      <c r="AO89" s="175"/>
      <c r="AP89" s="175"/>
      <c r="AQ89" s="175"/>
      <c r="AR89" s="175"/>
      <c r="AS89" s="175"/>
      <c r="AT89" s="175"/>
      <c r="AU89" s="175"/>
      <c r="AV89" s="175"/>
      <c r="AW89" s="175"/>
      <c r="AX89" s="175"/>
      <c r="AY89" s="175"/>
      <c r="AZ89" s="175"/>
      <c r="BA89" s="175"/>
      <c r="BB89" s="175"/>
      <c r="BC89" s="175"/>
      <c r="BD89" s="175"/>
      <c r="BE89" s="175"/>
      <c r="BF89" s="175"/>
      <c r="BG89" s="175"/>
      <c r="BH89" s="175"/>
      <c r="BI89" s="175"/>
      <c r="BJ89" s="175"/>
      <c r="BK89" s="175"/>
      <c r="BL89" s="175"/>
      <c r="BM89" s="175"/>
      <c r="BN89" s="175"/>
      <c r="BO89" s="175"/>
      <c r="BP89" s="175"/>
      <c r="BQ89" s="175"/>
      <c r="BR89" s="175"/>
      <c r="BS89" s="175"/>
      <c r="BT89" s="175"/>
      <c r="BU89" s="175"/>
      <c r="BV89" s="175"/>
      <c r="BW89" s="175"/>
      <c r="BX89" s="175"/>
      <c r="BY89" s="175"/>
      <c r="BZ89" s="175"/>
      <c r="CA89" s="175"/>
      <c r="CB89" s="175"/>
      <c r="CC89" s="175"/>
      <c r="CD89" s="175"/>
      <c r="CE89" s="175"/>
      <c r="CF89" s="175"/>
      <c r="CG89" s="175"/>
    </row>
    <row r="90" spans="1:85" x14ac:dyDescent="0.2">
      <c r="A90" s="175"/>
      <c r="B90" s="175"/>
      <c r="C90" s="175"/>
      <c r="D90" s="175"/>
      <c r="E90" s="175"/>
      <c r="F90" s="175"/>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5"/>
      <c r="BY90" s="175"/>
      <c r="BZ90" s="175"/>
      <c r="CA90" s="175"/>
      <c r="CB90" s="175"/>
      <c r="CC90" s="175"/>
      <c r="CD90" s="175"/>
      <c r="CE90" s="175"/>
      <c r="CF90" s="175"/>
      <c r="CG90" s="175"/>
    </row>
    <row r="91" spans="1:85" x14ac:dyDescent="0.2">
      <c r="A91" s="175"/>
      <c r="B91" s="175"/>
      <c r="C91" s="175"/>
      <c r="D91" s="175"/>
      <c r="E91" s="175"/>
      <c r="F91" s="175"/>
      <c r="G91" s="175"/>
      <c r="H91" s="175"/>
      <c r="I91" s="175"/>
      <c r="J91" s="175"/>
      <c r="K91" s="175"/>
      <c r="L91" s="175"/>
      <c r="M91" s="175"/>
      <c r="N91" s="175"/>
      <c r="O91" s="175"/>
      <c r="P91" s="175"/>
      <c r="Q91" s="175"/>
      <c r="R91" s="175"/>
      <c r="S91" s="175"/>
      <c r="T91" s="175"/>
      <c r="U91" s="175"/>
      <c r="V91" s="175"/>
      <c r="W91" s="175"/>
      <c r="X91" s="175"/>
      <c r="Y91" s="175"/>
      <c r="Z91" s="175"/>
      <c r="AA91" s="175"/>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s="175"/>
      <c r="AX91" s="175"/>
      <c r="AY91" s="175"/>
      <c r="AZ91" s="175"/>
      <c r="BA91" s="175"/>
      <c r="BB91" s="175"/>
      <c r="BC91" s="175"/>
      <c r="BD91" s="175"/>
      <c r="BE91" s="175"/>
      <c r="BF91" s="175"/>
      <c r="BG91" s="175"/>
      <c r="BH91" s="175"/>
      <c r="BI91" s="175"/>
      <c r="BJ91" s="175"/>
      <c r="BK91" s="175"/>
      <c r="BL91" s="175"/>
      <c r="BM91" s="175"/>
      <c r="BN91" s="175"/>
      <c r="BO91" s="175"/>
      <c r="BP91" s="175"/>
      <c r="BQ91" s="175"/>
      <c r="BR91" s="175"/>
      <c r="BS91" s="175"/>
      <c r="BT91" s="175"/>
      <c r="BU91" s="175"/>
      <c r="BV91" s="175"/>
      <c r="BW91" s="175"/>
      <c r="BX91" s="175"/>
      <c r="BY91" s="175"/>
      <c r="BZ91" s="175"/>
      <c r="CA91" s="175"/>
      <c r="CB91" s="175"/>
      <c r="CC91" s="175"/>
      <c r="CD91" s="175"/>
      <c r="CE91" s="175"/>
      <c r="CF91" s="175"/>
      <c r="CG91" s="175"/>
    </row>
    <row r="92" spans="1:85" x14ac:dyDescent="0.2">
      <c r="A92" s="175"/>
      <c r="B92" s="175"/>
      <c r="C92" s="175"/>
      <c r="D92" s="175"/>
      <c r="E92" s="175"/>
      <c r="F92" s="175"/>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5"/>
      <c r="BY92" s="175"/>
      <c r="BZ92" s="175"/>
      <c r="CA92" s="175"/>
      <c r="CB92" s="175"/>
      <c r="CC92" s="175"/>
      <c r="CD92" s="175"/>
      <c r="CE92" s="175"/>
      <c r="CF92" s="175"/>
      <c r="CG92" s="175"/>
    </row>
    <row r="93" spans="1:85" x14ac:dyDescent="0.2">
      <c r="A93" s="175"/>
      <c r="B93" s="175"/>
      <c r="C93" s="175"/>
      <c r="D93" s="175"/>
      <c r="E93" s="175"/>
      <c r="F93" s="175"/>
      <c r="G93" s="175"/>
      <c r="H93" s="175"/>
      <c r="I93" s="175"/>
      <c r="J93" s="175"/>
      <c r="K93" s="175"/>
      <c r="L93" s="175"/>
      <c r="M93" s="175"/>
      <c r="N93" s="175"/>
      <c r="O93" s="175"/>
      <c r="P93" s="175"/>
      <c r="Q93" s="175"/>
      <c r="R93" s="175"/>
      <c r="S93" s="175"/>
      <c r="T93" s="175"/>
      <c r="U93" s="175"/>
      <c r="V93" s="175"/>
      <c r="W93" s="175"/>
      <c r="X93" s="175"/>
      <c r="Y93" s="175"/>
      <c r="Z93" s="175"/>
      <c r="AA93" s="175"/>
      <c r="AB93" s="175"/>
      <c r="AC93" s="175"/>
      <c r="AD93" s="175"/>
      <c r="AE93" s="175"/>
      <c r="AF93" s="175"/>
      <c r="AG93" s="175"/>
      <c r="AH93" s="175"/>
      <c r="AI93" s="175"/>
      <c r="AJ93" s="175"/>
      <c r="AK93" s="175"/>
      <c r="AL93" s="175"/>
      <c r="AM93" s="175"/>
      <c r="AN93" s="175"/>
      <c r="AO93" s="175"/>
      <c r="AP93" s="175"/>
      <c r="AQ93" s="175"/>
      <c r="AR93" s="175"/>
      <c r="AS93" s="175"/>
      <c r="AT93" s="175"/>
      <c r="AU93" s="175"/>
      <c r="AV93" s="175"/>
      <c r="AW93" s="175"/>
      <c r="AX93" s="175"/>
      <c r="AY93" s="175"/>
      <c r="AZ93" s="175"/>
      <c r="BA93" s="175"/>
      <c r="BB93" s="175"/>
      <c r="BC93" s="175"/>
      <c r="BD93" s="175"/>
      <c r="BE93" s="175"/>
      <c r="BF93" s="175"/>
      <c r="BG93" s="175"/>
      <c r="BH93" s="175"/>
      <c r="BI93" s="175"/>
      <c r="BJ93" s="175"/>
      <c r="BK93" s="175"/>
      <c r="BL93" s="175"/>
      <c r="BM93" s="175"/>
      <c r="BN93" s="175"/>
      <c r="BO93" s="175"/>
      <c r="BP93" s="175"/>
      <c r="BQ93" s="175"/>
      <c r="BR93" s="175"/>
      <c r="BS93" s="175"/>
      <c r="BT93" s="175"/>
      <c r="BU93" s="175"/>
      <c r="BV93" s="175"/>
      <c r="BW93" s="175"/>
      <c r="BX93" s="175"/>
      <c r="BY93" s="175"/>
      <c r="BZ93" s="175"/>
      <c r="CA93" s="175"/>
      <c r="CB93" s="175"/>
      <c r="CC93" s="175"/>
      <c r="CD93" s="175"/>
      <c r="CE93" s="175"/>
      <c r="CF93" s="175"/>
      <c r="CG93" s="175"/>
    </row>
    <row r="94" spans="1:85" x14ac:dyDescent="0.2">
      <c r="A94" s="175"/>
      <c r="B94" s="175"/>
      <c r="C94" s="175"/>
      <c r="D94" s="175"/>
      <c r="E94" s="175"/>
      <c r="F94" s="175"/>
      <c r="G94" s="175"/>
      <c r="H94" s="175"/>
      <c r="I94" s="175"/>
      <c r="J94" s="175"/>
      <c r="K94" s="175"/>
      <c r="L94" s="175"/>
      <c r="M94" s="175"/>
      <c r="N94" s="175"/>
      <c r="O94" s="175"/>
      <c r="P94" s="175"/>
      <c r="Q94" s="175"/>
      <c r="R94" s="175"/>
      <c r="S94" s="175"/>
      <c r="T94" s="175"/>
      <c r="U94" s="175"/>
      <c r="V94" s="175"/>
      <c r="W94" s="175"/>
      <c r="X94" s="175"/>
      <c r="Y94" s="175"/>
      <c r="Z94" s="175"/>
      <c r="AA94" s="175"/>
      <c r="AB94" s="175"/>
      <c r="AC94" s="175"/>
      <c r="AD94" s="175"/>
      <c r="AE94" s="175"/>
      <c r="AF94" s="175"/>
      <c r="AG94" s="175"/>
      <c r="AH94" s="175"/>
      <c r="AI94" s="175"/>
      <c r="AJ94" s="175"/>
      <c r="AK94" s="175"/>
      <c r="AL94" s="175"/>
      <c r="AM94" s="175"/>
      <c r="AN94" s="175"/>
      <c r="AO94" s="175"/>
      <c r="AP94" s="175"/>
      <c r="AQ94" s="175"/>
      <c r="AR94" s="175"/>
      <c r="AS94" s="175"/>
      <c r="AT94" s="175"/>
      <c r="AU94" s="175"/>
      <c r="AV94" s="175"/>
      <c r="AW94" s="175"/>
      <c r="AX94" s="175"/>
      <c r="AY94" s="175"/>
      <c r="AZ94" s="175"/>
      <c r="BA94" s="175"/>
      <c r="BB94" s="175"/>
      <c r="BC94" s="175"/>
      <c r="BD94" s="175"/>
      <c r="BE94" s="175"/>
      <c r="BF94" s="175"/>
      <c r="BG94" s="175"/>
      <c r="BH94" s="175"/>
      <c r="BI94" s="175"/>
      <c r="BJ94" s="175"/>
      <c r="BK94" s="175"/>
      <c r="BL94" s="175"/>
      <c r="BM94" s="175"/>
      <c r="BN94" s="175"/>
      <c r="BO94" s="175"/>
      <c r="BP94" s="175"/>
      <c r="BQ94" s="175"/>
      <c r="BR94" s="175"/>
      <c r="BS94" s="175"/>
      <c r="BT94" s="175"/>
      <c r="BU94" s="175"/>
      <c r="BV94" s="175"/>
      <c r="BW94" s="175"/>
      <c r="BX94" s="175"/>
      <c r="BY94" s="175"/>
      <c r="BZ94" s="175"/>
      <c r="CA94" s="175"/>
      <c r="CB94" s="175"/>
      <c r="CC94" s="175"/>
      <c r="CD94" s="175"/>
      <c r="CE94" s="175"/>
      <c r="CF94" s="175"/>
      <c r="CG94" s="175"/>
    </row>
    <row r="95" spans="1:85" x14ac:dyDescent="0.2">
      <c r="A95" s="175"/>
      <c r="B95" s="175"/>
      <c r="C95" s="175"/>
      <c r="D95" s="175"/>
      <c r="E95" s="175"/>
      <c r="F95" s="175"/>
      <c r="G95" s="175"/>
      <c r="H95" s="175"/>
      <c r="I95" s="175"/>
      <c r="J95" s="175"/>
      <c r="K95" s="175"/>
      <c r="L95" s="175"/>
      <c r="M95" s="175"/>
      <c r="N95" s="175"/>
      <c r="O95" s="175"/>
      <c r="P95" s="175"/>
      <c r="Q95" s="175"/>
      <c r="R95" s="175"/>
      <c r="S95" s="175"/>
      <c r="T95" s="175"/>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175"/>
      <c r="BR95" s="175"/>
      <c r="BS95" s="175"/>
      <c r="BT95" s="175"/>
      <c r="BU95" s="175"/>
      <c r="BV95" s="175"/>
      <c r="BW95" s="175"/>
      <c r="BX95" s="175"/>
      <c r="BY95" s="175"/>
      <c r="BZ95" s="175"/>
      <c r="CA95" s="175"/>
      <c r="CB95" s="175"/>
      <c r="CC95" s="175"/>
      <c r="CD95" s="175"/>
      <c r="CE95" s="175"/>
      <c r="CF95" s="175"/>
      <c r="CG95" s="175"/>
    </row>
    <row r="96" spans="1:85" x14ac:dyDescent="0.2">
      <c r="A96" s="175"/>
      <c r="B96" s="175"/>
      <c r="C96" s="175"/>
      <c r="D96" s="175"/>
      <c r="E96" s="175"/>
      <c r="F96" s="175"/>
      <c r="G96" s="175"/>
      <c r="H96" s="175"/>
      <c r="I96" s="175"/>
      <c r="J96" s="175"/>
      <c r="K96" s="175"/>
      <c r="L96" s="175"/>
      <c r="M96" s="175"/>
      <c r="N96" s="175"/>
      <c r="O96" s="175"/>
      <c r="P96" s="175"/>
      <c r="Q96" s="175"/>
      <c r="R96" s="175"/>
      <c r="S96" s="175"/>
      <c r="T96" s="175"/>
      <c r="U96" s="175"/>
      <c r="V96" s="175"/>
      <c r="W96" s="175"/>
      <c r="X96" s="175"/>
      <c r="Y96" s="175"/>
      <c r="Z96" s="175"/>
      <c r="AA96" s="175"/>
      <c r="AB96" s="175"/>
      <c r="AC96" s="175"/>
      <c r="AD96" s="175"/>
      <c r="AE96" s="175"/>
      <c r="AF96" s="175"/>
      <c r="AG96" s="175"/>
      <c r="AH96" s="175"/>
      <c r="AI96" s="175"/>
      <c r="AJ96" s="175"/>
      <c r="AK96" s="175"/>
      <c r="AL96" s="175"/>
      <c r="AM96" s="175"/>
      <c r="AN96" s="175"/>
      <c r="AO96" s="175"/>
      <c r="AP96" s="175"/>
      <c r="AQ96" s="175"/>
      <c r="AR96" s="175"/>
      <c r="AS96" s="175"/>
      <c r="AT96" s="175"/>
      <c r="AU96" s="175"/>
      <c r="AV96" s="175"/>
      <c r="AW96" s="175"/>
      <c r="AX96" s="175"/>
      <c r="AY96" s="175"/>
      <c r="AZ96" s="175"/>
      <c r="BA96" s="175"/>
      <c r="BB96" s="175"/>
      <c r="BC96" s="175"/>
      <c r="BD96" s="175"/>
      <c r="BE96" s="175"/>
      <c r="BF96" s="175"/>
      <c r="BG96" s="175"/>
      <c r="BH96" s="175"/>
      <c r="BI96" s="175"/>
      <c r="BJ96" s="175"/>
      <c r="BK96" s="175"/>
      <c r="BL96" s="175"/>
      <c r="BM96" s="175"/>
      <c r="BN96" s="175"/>
      <c r="BO96" s="175"/>
      <c r="BP96" s="175"/>
      <c r="BQ96" s="175"/>
      <c r="BR96" s="175"/>
      <c r="BS96" s="175"/>
      <c r="BT96" s="175"/>
      <c r="BU96" s="175"/>
      <c r="BV96" s="175"/>
      <c r="BW96" s="175"/>
      <c r="BX96" s="175"/>
      <c r="BY96" s="175"/>
      <c r="BZ96" s="175"/>
      <c r="CA96" s="175"/>
      <c r="CB96" s="175"/>
      <c r="CC96" s="175"/>
      <c r="CD96" s="175"/>
      <c r="CE96" s="175"/>
      <c r="CF96" s="175"/>
      <c r="CG96" s="175"/>
    </row>
    <row r="97" spans="1:85" x14ac:dyDescent="0.2">
      <c r="A97" s="175"/>
      <c r="B97" s="175"/>
      <c r="C97" s="175"/>
      <c r="D97" s="175"/>
      <c r="E97" s="175"/>
      <c r="F97" s="175"/>
      <c r="G97" s="175"/>
      <c r="H97" s="175"/>
      <c r="I97" s="175"/>
      <c r="J97" s="175"/>
      <c r="K97" s="175"/>
      <c r="L97" s="175"/>
      <c r="M97" s="175"/>
      <c r="N97" s="175"/>
      <c r="O97" s="175"/>
      <c r="P97" s="175"/>
      <c r="Q97" s="175"/>
      <c r="R97" s="175"/>
      <c r="S97" s="175"/>
      <c r="T97" s="175"/>
      <c r="U97" s="175"/>
      <c r="V97" s="175"/>
      <c r="W97" s="175"/>
      <c r="X97" s="175"/>
      <c r="Y97" s="175"/>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5"/>
      <c r="BJ97" s="175"/>
      <c r="BK97" s="175"/>
      <c r="BL97" s="175"/>
      <c r="BM97" s="175"/>
      <c r="BN97" s="175"/>
      <c r="BO97" s="175"/>
      <c r="BP97" s="175"/>
      <c r="BQ97" s="175"/>
      <c r="BR97" s="175"/>
      <c r="BS97" s="175"/>
      <c r="BT97" s="175"/>
      <c r="BU97" s="175"/>
      <c r="BV97" s="175"/>
      <c r="BW97" s="175"/>
      <c r="BX97" s="175"/>
      <c r="BY97" s="175"/>
      <c r="BZ97" s="175"/>
      <c r="CA97" s="175"/>
      <c r="CB97" s="175"/>
      <c r="CC97" s="175"/>
      <c r="CD97" s="175"/>
      <c r="CE97" s="175"/>
      <c r="CF97" s="175"/>
      <c r="CG97" s="175"/>
    </row>
    <row r="98" spans="1:85" x14ac:dyDescent="0.2">
      <c r="A98" s="175"/>
      <c r="B98" s="175"/>
      <c r="C98" s="175"/>
      <c r="D98" s="175"/>
      <c r="E98" s="175"/>
      <c r="F98" s="175"/>
      <c r="G98" s="175"/>
      <c r="H98" s="175"/>
      <c r="I98" s="175"/>
      <c r="J98" s="175"/>
      <c r="K98" s="175"/>
      <c r="L98" s="175"/>
      <c r="M98" s="175"/>
      <c r="N98" s="175"/>
      <c r="O98" s="175"/>
      <c r="P98" s="175"/>
      <c r="Q98" s="175"/>
      <c r="R98" s="175"/>
      <c r="S98" s="175"/>
      <c r="T98" s="175"/>
      <c r="U98" s="175"/>
      <c r="V98" s="175"/>
      <c r="W98" s="175"/>
      <c r="X98" s="175"/>
      <c r="Y98" s="175"/>
      <c r="Z98" s="175"/>
      <c r="AA98" s="175"/>
      <c r="AB98" s="175"/>
      <c r="AC98" s="175"/>
      <c r="AD98" s="175"/>
      <c r="AE98" s="175"/>
      <c r="AF98" s="175"/>
      <c r="AG98" s="175"/>
      <c r="AH98" s="175"/>
      <c r="AI98" s="175"/>
      <c r="AJ98" s="175"/>
      <c r="AK98" s="175"/>
      <c r="AL98" s="175"/>
      <c r="AM98" s="175"/>
      <c r="AN98" s="175"/>
      <c r="AO98" s="175"/>
      <c r="AP98" s="175"/>
      <c r="AQ98" s="175"/>
      <c r="AR98" s="175"/>
      <c r="AS98" s="175"/>
      <c r="AT98" s="175"/>
      <c r="AU98" s="175"/>
      <c r="AV98" s="175"/>
      <c r="AW98" s="175"/>
      <c r="AX98" s="175"/>
      <c r="AY98" s="175"/>
      <c r="AZ98" s="175"/>
      <c r="BA98" s="175"/>
      <c r="BB98" s="175"/>
      <c r="BC98" s="175"/>
      <c r="BD98" s="175"/>
      <c r="BE98" s="175"/>
      <c r="BF98" s="175"/>
      <c r="BG98" s="175"/>
      <c r="BH98" s="175"/>
      <c r="BI98" s="175"/>
      <c r="BJ98" s="175"/>
      <c r="BK98" s="175"/>
      <c r="BL98" s="175"/>
      <c r="BM98" s="175"/>
      <c r="BN98" s="175"/>
      <c r="BO98" s="175"/>
      <c r="BP98" s="175"/>
      <c r="BQ98" s="175"/>
      <c r="BR98" s="175"/>
      <c r="BS98" s="175"/>
      <c r="BT98" s="175"/>
      <c r="BU98" s="175"/>
      <c r="BV98" s="175"/>
      <c r="BW98" s="175"/>
      <c r="BX98" s="175"/>
      <c r="BY98" s="175"/>
      <c r="BZ98" s="175"/>
      <c r="CA98" s="175"/>
      <c r="CB98" s="175"/>
      <c r="CC98" s="175"/>
      <c r="CD98" s="175"/>
      <c r="CE98" s="175"/>
      <c r="CF98" s="175"/>
      <c r="CG98" s="175"/>
    </row>
    <row r="99" spans="1:85" x14ac:dyDescent="0.2">
      <c r="A99" s="175"/>
      <c r="B99" s="175"/>
      <c r="C99" s="175"/>
      <c r="D99" s="175"/>
      <c r="E99" s="175"/>
      <c r="F99" s="175"/>
      <c r="G99" s="175"/>
      <c r="H99" s="175"/>
      <c r="I99" s="175"/>
      <c r="J99" s="175"/>
      <c r="K99" s="175"/>
      <c r="L99" s="175"/>
      <c r="M99" s="175"/>
      <c r="N99" s="175"/>
      <c r="O99" s="175"/>
      <c r="P99" s="175"/>
      <c r="Q99" s="175"/>
      <c r="R99" s="175"/>
      <c r="S99" s="175"/>
      <c r="T99" s="175"/>
      <c r="U99" s="175"/>
      <c r="V99" s="175"/>
      <c r="W99" s="175"/>
      <c r="X99" s="175"/>
      <c r="Y99" s="175"/>
      <c r="Z99" s="175"/>
      <c r="AA99" s="175"/>
      <c r="AB99" s="175"/>
      <c r="AC99" s="175"/>
      <c r="AD99" s="175"/>
      <c r="AE99" s="175"/>
      <c r="AF99" s="175"/>
      <c r="AG99" s="175"/>
      <c r="AH99" s="175"/>
      <c r="AI99" s="175"/>
      <c r="AJ99" s="175"/>
      <c r="AK99" s="175"/>
      <c r="AL99" s="175"/>
      <c r="AM99" s="175"/>
      <c r="AN99" s="175"/>
      <c r="AO99" s="175"/>
      <c r="AP99" s="175"/>
      <c r="AQ99" s="175"/>
      <c r="AR99" s="175"/>
      <c r="AS99" s="175"/>
      <c r="AT99" s="175"/>
      <c r="AU99" s="175"/>
      <c r="AV99" s="175"/>
      <c r="AW99" s="175"/>
      <c r="AX99" s="175"/>
      <c r="AY99" s="175"/>
      <c r="AZ99" s="175"/>
      <c r="BA99" s="175"/>
      <c r="BB99" s="175"/>
      <c r="BC99" s="175"/>
      <c r="BD99" s="175"/>
      <c r="BE99" s="175"/>
      <c r="BF99" s="175"/>
      <c r="BG99" s="175"/>
      <c r="BH99" s="175"/>
      <c r="BI99" s="175"/>
      <c r="BJ99" s="175"/>
      <c r="BK99" s="175"/>
      <c r="BL99" s="175"/>
      <c r="BM99" s="175"/>
      <c r="BN99" s="175"/>
      <c r="BO99" s="175"/>
      <c r="BP99" s="175"/>
      <c r="BQ99" s="175"/>
      <c r="BR99" s="175"/>
      <c r="BS99" s="175"/>
      <c r="BT99" s="175"/>
      <c r="BU99" s="175"/>
      <c r="BV99" s="175"/>
      <c r="BW99" s="175"/>
      <c r="BX99" s="175"/>
      <c r="BY99" s="175"/>
      <c r="BZ99" s="175"/>
      <c r="CA99" s="175"/>
      <c r="CB99" s="175"/>
      <c r="CC99" s="175"/>
      <c r="CD99" s="175"/>
      <c r="CE99" s="175"/>
      <c r="CF99" s="175"/>
      <c r="CG99" s="175"/>
    </row>
    <row r="100" spans="1:85" x14ac:dyDescent="0.2">
      <c r="A100" s="175"/>
      <c r="B100" s="175"/>
      <c r="C100" s="175"/>
      <c r="D100" s="175"/>
      <c r="E100" s="175"/>
      <c r="F100" s="175"/>
      <c r="G100" s="175"/>
      <c r="H100" s="175"/>
      <c r="I100" s="175"/>
      <c r="J100" s="175"/>
      <c r="K100" s="175"/>
      <c r="L100" s="175"/>
      <c r="M100" s="175"/>
      <c r="N100" s="175"/>
      <c r="O100" s="175"/>
      <c r="P100" s="175"/>
      <c r="Q100" s="175"/>
      <c r="R100" s="175"/>
      <c r="S100" s="175"/>
      <c r="T100" s="175"/>
      <c r="U100" s="175"/>
      <c r="V100" s="175"/>
      <c r="W100" s="175"/>
      <c r="X100" s="175"/>
      <c r="Y100" s="175"/>
      <c r="Z100" s="175"/>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c r="AW100" s="175"/>
      <c r="AX100" s="175"/>
      <c r="AY100" s="175"/>
      <c r="AZ100" s="175"/>
      <c r="BA100" s="175"/>
      <c r="BB100" s="175"/>
      <c r="BC100" s="175"/>
      <c r="BD100" s="175"/>
      <c r="BE100" s="175"/>
      <c r="BF100" s="175"/>
      <c r="BG100" s="175"/>
      <c r="BH100" s="175"/>
      <c r="BI100" s="175"/>
      <c r="BJ100" s="175"/>
      <c r="BK100" s="175"/>
      <c r="BL100" s="175"/>
      <c r="BM100" s="175"/>
      <c r="BN100" s="175"/>
      <c r="BO100" s="175"/>
      <c r="BP100" s="175"/>
      <c r="BQ100" s="175"/>
      <c r="BR100" s="175"/>
      <c r="BS100" s="175"/>
      <c r="BT100" s="175"/>
      <c r="BU100" s="175"/>
      <c r="BV100" s="175"/>
      <c r="BW100" s="175"/>
      <c r="BX100" s="175"/>
      <c r="BY100" s="175"/>
      <c r="BZ100" s="175"/>
      <c r="CA100" s="175"/>
      <c r="CB100" s="175"/>
      <c r="CC100" s="175"/>
      <c r="CD100" s="175"/>
      <c r="CE100" s="175"/>
      <c r="CF100" s="175"/>
      <c r="CG100" s="175"/>
    </row>
    <row r="101" spans="1:85" x14ac:dyDescent="0.2">
      <c r="A101" s="175"/>
      <c r="B101" s="175"/>
      <c r="C101" s="175"/>
      <c r="D101" s="175"/>
      <c r="E101" s="175"/>
      <c r="F101" s="175"/>
      <c r="G101" s="175"/>
      <c r="H101" s="175"/>
      <c r="I101" s="175"/>
      <c r="J101" s="175"/>
      <c r="K101" s="175"/>
      <c r="L101" s="175"/>
      <c r="M101" s="175"/>
      <c r="N101" s="175"/>
      <c r="O101" s="175"/>
      <c r="P101" s="175"/>
      <c r="Q101" s="175"/>
      <c r="R101" s="175"/>
      <c r="S101" s="175"/>
      <c r="T101" s="175"/>
      <c r="U101" s="175"/>
      <c r="V101" s="175"/>
      <c r="W101" s="175"/>
      <c r="X101" s="175"/>
      <c r="Y101" s="175"/>
      <c r="Z101" s="175"/>
      <c r="AA101" s="175"/>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row>
    <row r="102" spans="1:85" x14ac:dyDescent="0.2">
      <c r="A102" s="175"/>
      <c r="B102" s="175"/>
      <c r="C102" s="175"/>
      <c r="D102" s="175"/>
      <c r="E102" s="175"/>
      <c r="F102" s="175"/>
      <c r="G102" s="175"/>
      <c r="H102" s="175"/>
      <c r="I102" s="175"/>
      <c r="J102" s="175"/>
      <c r="K102" s="175"/>
      <c r="L102" s="175"/>
      <c r="M102" s="175"/>
      <c r="N102" s="175"/>
      <c r="O102" s="175"/>
      <c r="P102" s="175"/>
      <c r="Q102" s="175"/>
      <c r="R102" s="175"/>
      <c r="S102" s="175"/>
      <c r="T102" s="175"/>
      <c r="U102" s="175"/>
      <c r="V102" s="175"/>
      <c r="W102" s="175"/>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75"/>
      <c r="AV102" s="175"/>
      <c r="AW102" s="175"/>
      <c r="AX102" s="175"/>
      <c r="AY102" s="175"/>
      <c r="AZ102" s="175"/>
      <c r="BA102" s="175"/>
      <c r="BB102" s="175"/>
      <c r="BC102" s="175"/>
      <c r="BD102" s="175"/>
      <c r="BE102" s="175"/>
      <c r="BF102" s="175"/>
      <c r="BG102" s="175"/>
      <c r="BH102" s="175"/>
      <c r="BI102" s="175"/>
      <c r="BJ102" s="175"/>
      <c r="BK102" s="175"/>
      <c r="BL102" s="175"/>
      <c r="BM102" s="175"/>
      <c r="BN102" s="175"/>
      <c r="BO102" s="175"/>
      <c r="BP102" s="175"/>
      <c r="BQ102" s="175"/>
      <c r="BR102" s="175"/>
      <c r="BS102" s="175"/>
      <c r="BT102" s="175"/>
      <c r="BU102" s="175"/>
      <c r="BV102" s="175"/>
      <c r="BW102" s="175"/>
      <c r="BX102" s="175"/>
      <c r="BY102" s="175"/>
      <c r="BZ102" s="175"/>
      <c r="CA102" s="175"/>
      <c r="CB102" s="175"/>
      <c r="CC102" s="175"/>
      <c r="CD102" s="175"/>
      <c r="CE102" s="175"/>
      <c r="CF102" s="175"/>
      <c r="CG102" s="175"/>
    </row>
    <row r="103" spans="1:85" x14ac:dyDescent="0.2">
      <c r="A103" s="175"/>
      <c r="B103" s="175"/>
      <c r="C103" s="175"/>
      <c r="D103" s="175"/>
      <c r="E103" s="175"/>
      <c r="F103" s="175"/>
      <c r="G103" s="175"/>
      <c r="H103" s="175"/>
      <c r="I103" s="175"/>
      <c r="J103" s="175"/>
      <c r="K103" s="175"/>
      <c r="L103" s="175"/>
      <c r="M103" s="175"/>
      <c r="N103" s="175"/>
      <c r="O103" s="175"/>
      <c r="P103" s="175"/>
      <c r="Q103" s="175"/>
      <c r="R103" s="175"/>
      <c r="S103" s="175"/>
      <c r="T103" s="175"/>
      <c r="U103" s="175"/>
      <c r="V103" s="175"/>
      <c r="W103" s="175"/>
      <c r="X103" s="175"/>
      <c r="Y103" s="175"/>
      <c r="Z103" s="175"/>
      <c r="AA103" s="175"/>
      <c r="AB103" s="175"/>
      <c r="AC103" s="175"/>
      <c r="AD103" s="175"/>
      <c r="AE103" s="175"/>
      <c r="AF103" s="175"/>
      <c r="AG103" s="175"/>
      <c r="AH103" s="175"/>
      <c r="AI103" s="175"/>
      <c r="AJ103" s="175"/>
      <c r="AK103" s="175"/>
      <c r="AL103" s="175"/>
      <c r="AM103" s="175"/>
      <c r="AN103" s="175"/>
      <c r="AO103" s="175"/>
      <c r="AP103" s="175"/>
      <c r="AQ103" s="175"/>
      <c r="AR103" s="175"/>
      <c r="AS103" s="175"/>
      <c r="AT103" s="175"/>
      <c r="AU103" s="175"/>
      <c r="AV103" s="175"/>
      <c r="AW103" s="175"/>
      <c r="AX103" s="175"/>
      <c r="AY103" s="175"/>
      <c r="AZ103" s="175"/>
      <c r="BA103" s="175"/>
      <c r="BB103" s="175"/>
      <c r="BC103" s="175"/>
      <c r="BD103" s="175"/>
      <c r="BE103" s="175"/>
      <c r="BF103" s="175"/>
      <c r="BG103" s="175"/>
      <c r="BH103" s="175"/>
      <c r="BI103" s="175"/>
      <c r="BJ103" s="175"/>
      <c r="BK103" s="175"/>
      <c r="BL103" s="175"/>
      <c r="BM103" s="175"/>
      <c r="BN103" s="175"/>
      <c r="BO103" s="175"/>
      <c r="BP103" s="175"/>
      <c r="BQ103" s="175"/>
      <c r="BR103" s="175"/>
      <c r="BS103" s="175"/>
      <c r="BT103" s="175"/>
      <c r="BU103" s="175"/>
      <c r="BV103" s="175"/>
      <c r="BW103" s="175"/>
      <c r="BX103" s="175"/>
      <c r="BY103" s="175"/>
      <c r="BZ103" s="175"/>
      <c r="CA103" s="175"/>
      <c r="CB103" s="175"/>
      <c r="CC103" s="175"/>
      <c r="CD103" s="175"/>
      <c r="CE103" s="175"/>
      <c r="CF103" s="175"/>
      <c r="CG103" s="175"/>
    </row>
    <row r="104" spans="1:85" x14ac:dyDescent="0.2">
      <c r="A104" s="175"/>
      <c r="B104" s="175"/>
      <c r="C104" s="175"/>
      <c r="D104" s="175"/>
      <c r="E104" s="175"/>
      <c r="F104" s="175"/>
      <c r="G104" s="175"/>
      <c r="H104" s="175"/>
      <c r="I104" s="175"/>
      <c r="J104" s="175"/>
      <c r="K104" s="175"/>
      <c r="L104" s="175"/>
      <c r="M104" s="175"/>
      <c r="N104" s="175"/>
      <c r="O104" s="175"/>
      <c r="P104" s="175"/>
      <c r="Q104" s="175"/>
      <c r="R104" s="175"/>
      <c r="S104" s="175"/>
      <c r="T104" s="175"/>
      <c r="U104" s="175"/>
      <c r="V104" s="175"/>
      <c r="W104" s="175"/>
      <c r="X104" s="175"/>
      <c r="Y104" s="175"/>
      <c r="Z104" s="175"/>
      <c r="AA104" s="175"/>
      <c r="AB104" s="175"/>
      <c r="AC104" s="175"/>
      <c r="AD104" s="175"/>
      <c r="AE104" s="175"/>
      <c r="AF104" s="175"/>
      <c r="AG104" s="175"/>
      <c r="AH104" s="175"/>
      <c r="AI104" s="175"/>
      <c r="AJ104" s="175"/>
      <c r="AK104" s="175"/>
      <c r="AL104" s="175"/>
      <c r="AM104" s="175"/>
      <c r="AN104" s="175"/>
      <c r="AO104" s="175"/>
      <c r="AP104" s="175"/>
      <c r="AQ104" s="175"/>
      <c r="AR104" s="175"/>
      <c r="AS104" s="175"/>
      <c r="AT104" s="175"/>
      <c r="AU104" s="175"/>
      <c r="AV104" s="175"/>
      <c r="AW104" s="175"/>
      <c r="AX104" s="175"/>
      <c r="AY104" s="175"/>
      <c r="AZ104" s="175"/>
      <c r="BA104" s="175"/>
      <c r="BB104" s="175"/>
      <c r="BC104" s="175"/>
      <c r="BD104" s="175"/>
      <c r="BE104" s="175"/>
      <c r="BF104" s="175"/>
      <c r="BG104" s="175"/>
      <c r="BH104" s="175"/>
      <c r="BI104" s="175"/>
      <c r="BJ104" s="175"/>
      <c r="BK104" s="175"/>
      <c r="BL104" s="175"/>
      <c r="BM104" s="175"/>
      <c r="BN104" s="175"/>
      <c r="BO104" s="175"/>
      <c r="BP104" s="175"/>
      <c r="BQ104" s="175"/>
      <c r="BR104" s="175"/>
      <c r="BS104" s="175"/>
      <c r="BT104" s="175"/>
      <c r="BU104" s="175"/>
      <c r="BV104" s="175"/>
      <c r="BW104" s="175"/>
      <c r="BX104" s="175"/>
      <c r="BY104" s="175"/>
      <c r="BZ104" s="175"/>
      <c r="CA104" s="175"/>
      <c r="CB104" s="175"/>
      <c r="CC104" s="175"/>
      <c r="CD104" s="175"/>
      <c r="CE104" s="175"/>
      <c r="CF104" s="175"/>
      <c r="CG104" s="175"/>
    </row>
    <row r="105" spans="1:85" x14ac:dyDescent="0.2">
      <c r="A105" s="175"/>
      <c r="B105" s="175"/>
      <c r="C105" s="175"/>
      <c r="D105" s="175"/>
      <c r="E105" s="175"/>
      <c r="F105" s="175"/>
      <c r="G105" s="175"/>
      <c r="H105" s="175"/>
      <c r="I105" s="175"/>
      <c r="J105" s="175"/>
      <c r="K105" s="175"/>
      <c r="L105" s="175"/>
      <c r="M105" s="175"/>
      <c r="N105" s="175"/>
      <c r="O105" s="175"/>
      <c r="P105" s="175"/>
      <c r="Q105" s="175"/>
      <c r="R105" s="175"/>
      <c r="S105" s="175"/>
      <c r="T105" s="175"/>
      <c r="U105" s="175"/>
      <c r="V105" s="175"/>
      <c r="W105" s="175"/>
      <c r="X105" s="175"/>
      <c r="Y105" s="175"/>
      <c r="Z105" s="175"/>
      <c r="AA105" s="175"/>
      <c r="AB105" s="175"/>
      <c r="AC105" s="175"/>
      <c r="AD105" s="175"/>
      <c r="AE105" s="175"/>
      <c r="AF105" s="175"/>
      <c r="AG105" s="175"/>
      <c r="AH105" s="175"/>
      <c r="AI105" s="175"/>
      <c r="AJ105" s="175"/>
      <c r="AK105" s="175"/>
      <c r="AL105" s="175"/>
      <c r="AM105" s="175"/>
      <c r="AN105" s="175"/>
      <c r="AO105" s="175"/>
      <c r="AP105" s="175"/>
      <c r="AQ105" s="175"/>
      <c r="AR105" s="175"/>
      <c r="AS105" s="175"/>
      <c r="AT105" s="175"/>
      <c r="AU105" s="175"/>
      <c r="AV105" s="175"/>
      <c r="AW105" s="175"/>
      <c r="AX105" s="175"/>
      <c r="AY105" s="175"/>
      <c r="AZ105" s="175"/>
      <c r="BA105" s="175"/>
      <c r="BB105" s="175"/>
      <c r="BC105" s="175"/>
      <c r="BD105" s="175"/>
      <c r="BE105" s="175"/>
      <c r="BF105" s="175"/>
      <c r="BG105" s="175"/>
      <c r="BH105" s="175"/>
      <c r="BI105" s="175"/>
      <c r="BJ105" s="175"/>
      <c r="BK105" s="175"/>
      <c r="BL105" s="175"/>
      <c r="BM105" s="175"/>
      <c r="BN105" s="175"/>
      <c r="BO105" s="175"/>
      <c r="BP105" s="175"/>
      <c r="BQ105" s="175"/>
      <c r="BR105" s="175"/>
      <c r="BS105" s="175"/>
      <c r="BT105" s="175"/>
      <c r="BU105" s="175"/>
      <c r="BV105" s="175"/>
      <c r="BW105" s="175"/>
      <c r="BX105" s="175"/>
      <c r="BY105" s="175"/>
      <c r="BZ105" s="175"/>
      <c r="CA105" s="175"/>
      <c r="CB105" s="175"/>
      <c r="CC105" s="175"/>
      <c r="CD105" s="175"/>
      <c r="CE105" s="175"/>
      <c r="CF105" s="175"/>
      <c r="CG105" s="175"/>
    </row>
    <row r="106" spans="1:85" x14ac:dyDescent="0.2">
      <c r="A106" s="175"/>
      <c r="B106" s="175"/>
      <c r="C106" s="175"/>
      <c r="D106" s="175"/>
      <c r="E106" s="175"/>
      <c r="F106" s="175"/>
      <c r="G106" s="175"/>
      <c r="H106" s="175"/>
      <c r="I106" s="175"/>
      <c r="J106" s="175"/>
      <c r="K106" s="175"/>
      <c r="L106" s="175"/>
      <c r="M106" s="175"/>
      <c r="N106" s="175"/>
      <c r="O106" s="175"/>
      <c r="P106" s="175"/>
      <c r="Q106" s="175"/>
      <c r="R106" s="175"/>
      <c r="S106" s="175"/>
      <c r="T106" s="175"/>
      <c r="U106" s="175"/>
      <c r="V106" s="175"/>
      <c r="W106" s="175"/>
      <c r="X106" s="175"/>
      <c r="Y106" s="175"/>
      <c r="Z106" s="175"/>
      <c r="AA106" s="175"/>
      <c r="AB106" s="175"/>
      <c r="AC106" s="175"/>
      <c r="AD106" s="175"/>
      <c r="AE106" s="175"/>
      <c r="AF106" s="175"/>
      <c r="AG106" s="175"/>
      <c r="AH106" s="175"/>
      <c r="AI106" s="175"/>
      <c r="AJ106" s="175"/>
      <c r="AK106" s="175"/>
      <c r="AL106" s="175"/>
      <c r="AM106" s="175"/>
      <c r="AN106" s="175"/>
      <c r="AO106" s="175"/>
      <c r="AP106" s="175"/>
      <c r="AQ106" s="175"/>
      <c r="AR106" s="175"/>
      <c r="AS106" s="175"/>
      <c r="AT106" s="175"/>
      <c r="AU106" s="175"/>
      <c r="AV106" s="175"/>
      <c r="AW106" s="175"/>
      <c r="AX106" s="175"/>
      <c r="AY106" s="175"/>
      <c r="AZ106" s="175"/>
      <c r="BA106" s="175"/>
      <c r="BB106" s="175"/>
      <c r="BC106" s="175"/>
      <c r="BD106" s="175"/>
      <c r="BE106" s="175"/>
      <c r="BF106" s="175"/>
      <c r="BG106" s="175"/>
      <c r="BH106" s="175"/>
      <c r="BI106" s="175"/>
      <c r="BJ106" s="175"/>
      <c r="BK106" s="175"/>
      <c r="BL106" s="175"/>
      <c r="BM106" s="175"/>
      <c r="BN106" s="175"/>
      <c r="BO106" s="175"/>
      <c r="BP106" s="175"/>
      <c r="BQ106" s="175"/>
      <c r="BR106" s="175"/>
      <c r="BS106" s="175"/>
      <c r="BT106" s="175"/>
      <c r="BU106" s="175"/>
      <c r="BV106" s="175"/>
      <c r="BW106" s="175"/>
      <c r="BX106" s="175"/>
      <c r="BY106" s="175"/>
      <c r="BZ106" s="175"/>
      <c r="CA106" s="175"/>
      <c r="CB106" s="175"/>
      <c r="CC106" s="175"/>
      <c r="CD106" s="175"/>
      <c r="CE106" s="175"/>
      <c r="CF106" s="175"/>
      <c r="CG106" s="175"/>
    </row>
    <row r="107" spans="1:85" x14ac:dyDescent="0.2">
      <c r="A107" s="175"/>
      <c r="B107" s="175"/>
      <c r="C107" s="175"/>
      <c r="D107" s="175"/>
      <c r="E107" s="175"/>
      <c r="F107" s="175"/>
      <c r="G107" s="175"/>
      <c r="H107" s="175"/>
      <c r="I107" s="175"/>
      <c r="J107" s="175"/>
      <c r="K107" s="175"/>
      <c r="L107" s="175"/>
      <c r="M107" s="175"/>
      <c r="N107" s="175"/>
      <c r="O107" s="175"/>
      <c r="P107" s="175"/>
      <c r="Q107" s="175"/>
      <c r="R107" s="175"/>
      <c r="S107" s="175"/>
      <c r="T107" s="175"/>
      <c r="U107" s="175"/>
      <c r="V107" s="175"/>
      <c r="W107" s="175"/>
      <c r="X107" s="175"/>
      <c r="Y107" s="175"/>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5"/>
      <c r="BJ107" s="175"/>
      <c r="BK107" s="175"/>
      <c r="BL107" s="175"/>
      <c r="BM107" s="175"/>
      <c r="BN107" s="175"/>
      <c r="BO107" s="175"/>
      <c r="BP107" s="175"/>
      <c r="BQ107" s="175"/>
      <c r="BR107" s="175"/>
      <c r="BS107" s="175"/>
      <c r="BT107" s="175"/>
      <c r="BU107" s="175"/>
      <c r="BV107" s="175"/>
      <c r="BW107" s="175"/>
      <c r="BX107" s="175"/>
      <c r="BY107" s="175"/>
      <c r="BZ107" s="175"/>
      <c r="CA107" s="175"/>
      <c r="CB107" s="175"/>
      <c r="CC107" s="175"/>
      <c r="CD107" s="175"/>
      <c r="CE107" s="175"/>
      <c r="CF107" s="175"/>
      <c r="CG107" s="175"/>
    </row>
    <row r="108" spans="1:85" x14ac:dyDescent="0.2">
      <c r="A108" s="175"/>
      <c r="B108" s="175"/>
      <c r="C108" s="175"/>
      <c r="D108" s="175"/>
      <c r="E108" s="175"/>
      <c r="F108" s="175"/>
      <c r="G108" s="175"/>
      <c r="H108" s="175"/>
      <c r="I108" s="175"/>
      <c r="J108" s="175"/>
      <c r="K108" s="175"/>
      <c r="L108" s="175"/>
      <c r="M108" s="175"/>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c r="AL108" s="175"/>
      <c r="AM108" s="175"/>
      <c r="AN108" s="175"/>
      <c r="AO108" s="175"/>
      <c r="AP108" s="175"/>
      <c r="AQ108" s="175"/>
      <c r="AR108" s="175"/>
      <c r="AS108" s="175"/>
      <c r="AT108" s="175"/>
      <c r="AU108" s="175"/>
      <c r="AV108" s="175"/>
      <c r="AW108" s="175"/>
      <c r="AX108" s="175"/>
      <c r="AY108" s="175"/>
      <c r="AZ108" s="175"/>
      <c r="BA108" s="175"/>
      <c r="BB108" s="175"/>
      <c r="BC108" s="175"/>
      <c r="BD108" s="175"/>
      <c r="BE108" s="175"/>
      <c r="BF108" s="175"/>
      <c r="BG108" s="175"/>
      <c r="BH108" s="175"/>
      <c r="BI108" s="175"/>
      <c r="BJ108" s="175"/>
      <c r="BK108" s="175"/>
      <c r="BL108" s="175"/>
      <c r="BM108" s="175"/>
      <c r="BN108" s="175"/>
      <c r="BO108" s="175"/>
      <c r="BP108" s="175"/>
      <c r="BQ108" s="175"/>
      <c r="BR108" s="175"/>
      <c r="BS108" s="175"/>
      <c r="BT108" s="175"/>
      <c r="BU108" s="175"/>
      <c r="BV108" s="175"/>
      <c r="BW108" s="175"/>
      <c r="BX108" s="175"/>
      <c r="BY108" s="175"/>
      <c r="BZ108" s="175"/>
      <c r="CA108" s="175"/>
      <c r="CB108" s="175"/>
      <c r="CC108" s="175"/>
      <c r="CD108" s="175"/>
      <c r="CE108" s="175"/>
      <c r="CF108" s="175"/>
      <c r="CG108" s="175"/>
    </row>
    <row r="109" spans="1:85" x14ac:dyDescent="0.2">
      <c r="A109" s="175"/>
      <c r="B109" s="175"/>
      <c r="C109" s="175"/>
      <c r="D109" s="175"/>
      <c r="E109" s="175"/>
      <c r="F109" s="175"/>
      <c r="G109" s="175"/>
      <c r="H109" s="175"/>
      <c r="I109" s="175"/>
      <c r="J109" s="175"/>
      <c r="K109" s="175"/>
      <c r="L109" s="175"/>
      <c r="M109" s="175"/>
      <c r="N109" s="175"/>
      <c r="O109" s="175"/>
      <c r="P109" s="175"/>
      <c r="Q109" s="175"/>
      <c r="R109" s="175"/>
      <c r="S109" s="175"/>
      <c r="T109" s="175"/>
      <c r="U109" s="175"/>
      <c r="V109" s="175"/>
      <c r="W109" s="175"/>
      <c r="X109" s="175"/>
      <c r="Y109" s="175"/>
      <c r="Z109" s="175"/>
      <c r="AA109" s="175"/>
      <c r="AB109" s="175"/>
      <c r="AC109" s="175"/>
      <c r="AD109" s="175"/>
      <c r="AE109" s="175"/>
      <c r="AF109" s="175"/>
      <c r="AG109" s="175"/>
      <c r="AH109" s="175"/>
      <c r="AI109" s="175"/>
      <c r="AJ109" s="175"/>
      <c r="AK109" s="175"/>
      <c r="AL109" s="175"/>
      <c r="AM109" s="175"/>
      <c r="AN109" s="175"/>
      <c r="AO109" s="175"/>
      <c r="AP109" s="175"/>
      <c r="AQ109" s="175"/>
      <c r="AR109" s="175"/>
      <c r="AS109" s="175"/>
      <c r="AT109" s="175"/>
      <c r="AU109" s="175"/>
      <c r="AV109" s="175"/>
      <c r="AW109" s="175"/>
      <c r="AX109" s="175"/>
      <c r="AY109" s="175"/>
      <c r="AZ109" s="175"/>
      <c r="BA109" s="175"/>
      <c r="BB109" s="175"/>
      <c r="BC109" s="175"/>
      <c r="BD109" s="175"/>
      <c r="BE109" s="175"/>
      <c r="BF109" s="175"/>
      <c r="BG109" s="175"/>
      <c r="BH109" s="175"/>
      <c r="BI109" s="175"/>
      <c r="BJ109" s="175"/>
      <c r="BK109" s="175"/>
      <c r="BL109" s="175"/>
      <c r="BM109" s="175"/>
      <c r="BN109" s="175"/>
      <c r="BO109" s="175"/>
      <c r="BP109" s="175"/>
      <c r="BQ109" s="175"/>
      <c r="BR109" s="175"/>
      <c r="BS109" s="175"/>
      <c r="BT109" s="175"/>
      <c r="BU109" s="175"/>
      <c r="BV109" s="175"/>
      <c r="BW109" s="175"/>
      <c r="BX109" s="175"/>
      <c r="BY109" s="175"/>
      <c r="BZ109" s="175"/>
      <c r="CA109" s="175"/>
      <c r="CB109" s="175"/>
      <c r="CC109" s="175"/>
      <c r="CD109" s="175"/>
      <c r="CE109" s="175"/>
      <c r="CF109" s="175"/>
      <c r="CG109" s="175"/>
    </row>
    <row r="110" spans="1:85" x14ac:dyDescent="0.2">
      <c r="A110" s="175"/>
      <c r="B110" s="175"/>
      <c r="C110" s="175"/>
      <c r="D110" s="175"/>
      <c r="E110" s="175"/>
      <c r="F110" s="175"/>
      <c r="G110" s="175"/>
      <c r="H110" s="175"/>
      <c r="I110" s="175"/>
      <c r="J110" s="175"/>
      <c r="K110" s="175"/>
      <c r="L110" s="175"/>
      <c r="M110" s="175"/>
      <c r="N110" s="175"/>
      <c r="O110" s="175"/>
      <c r="P110" s="175"/>
      <c r="Q110" s="175"/>
      <c r="R110" s="175"/>
      <c r="S110" s="175"/>
      <c r="T110" s="175"/>
      <c r="U110" s="175"/>
      <c r="V110" s="175"/>
      <c r="W110" s="175"/>
      <c r="X110" s="175"/>
      <c r="Y110" s="175"/>
      <c r="Z110" s="175"/>
      <c r="AA110" s="175"/>
      <c r="AB110" s="175"/>
      <c r="AC110" s="175"/>
      <c r="AD110" s="175"/>
      <c r="AE110" s="175"/>
      <c r="AF110" s="175"/>
      <c r="AG110" s="175"/>
      <c r="AH110" s="175"/>
      <c r="AI110" s="175"/>
      <c r="AJ110" s="175"/>
      <c r="AK110" s="175"/>
      <c r="AL110" s="175"/>
      <c r="AM110" s="175"/>
      <c r="AN110" s="175"/>
      <c r="AO110" s="175"/>
      <c r="AP110" s="175"/>
      <c r="AQ110" s="175"/>
      <c r="AR110" s="175"/>
      <c r="AS110" s="175"/>
      <c r="AT110" s="175"/>
      <c r="AU110" s="175"/>
      <c r="AV110" s="175"/>
      <c r="AW110" s="175"/>
      <c r="AX110" s="175"/>
      <c r="AY110" s="175"/>
      <c r="AZ110" s="175"/>
      <c r="BA110" s="175"/>
      <c r="BB110" s="175"/>
      <c r="BC110" s="175"/>
      <c r="BD110" s="175"/>
      <c r="BE110" s="175"/>
      <c r="BF110" s="175"/>
      <c r="BG110" s="175"/>
      <c r="BH110" s="175"/>
      <c r="BI110" s="175"/>
      <c r="BJ110" s="175"/>
      <c r="BK110" s="175"/>
      <c r="BL110" s="175"/>
      <c r="BM110" s="175"/>
      <c r="BN110" s="175"/>
      <c r="BO110" s="175"/>
      <c r="BP110" s="175"/>
      <c r="BQ110" s="175"/>
      <c r="BR110" s="175"/>
      <c r="BS110" s="175"/>
      <c r="BT110" s="175"/>
      <c r="BU110" s="175"/>
      <c r="BV110" s="175"/>
      <c r="BW110" s="175"/>
      <c r="BX110" s="175"/>
      <c r="BY110" s="175"/>
      <c r="BZ110" s="175"/>
      <c r="CA110" s="175"/>
      <c r="CB110" s="175"/>
      <c r="CC110" s="175"/>
      <c r="CD110" s="175"/>
      <c r="CE110" s="175"/>
      <c r="CF110" s="175"/>
      <c r="CG110" s="175"/>
    </row>
    <row r="111" spans="1:85" x14ac:dyDescent="0.2">
      <c r="A111" s="175"/>
      <c r="B111" s="175"/>
      <c r="C111" s="175"/>
      <c r="D111" s="175"/>
      <c r="E111" s="175"/>
      <c r="F111" s="175"/>
      <c r="G111" s="175"/>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75"/>
      <c r="AY111" s="175"/>
      <c r="AZ111" s="175"/>
      <c r="BA111" s="175"/>
      <c r="BB111" s="175"/>
      <c r="BC111" s="175"/>
      <c r="BD111" s="175"/>
      <c r="BE111" s="175"/>
      <c r="BF111" s="175"/>
      <c r="BG111" s="175"/>
      <c r="BH111" s="175"/>
      <c r="BI111" s="175"/>
      <c r="BJ111" s="175"/>
      <c r="BK111" s="175"/>
      <c r="BL111" s="175"/>
      <c r="BM111" s="175"/>
      <c r="BN111" s="175"/>
      <c r="BO111" s="175"/>
      <c r="BP111" s="175"/>
      <c r="BQ111" s="175"/>
      <c r="BR111" s="175"/>
      <c r="BS111" s="175"/>
      <c r="BT111" s="175"/>
      <c r="BU111" s="175"/>
      <c r="BV111" s="175"/>
      <c r="BW111" s="175"/>
      <c r="BX111" s="175"/>
      <c r="BY111" s="175"/>
      <c r="BZ111" s="175"/>
      <c r="CA111" s="175"/>
      <c r="CB111" s="175"/>
      <c r="CC111" s="175"/>
      <c r="CD111" s="175"/>
      <c r="CE111" s="175"/>
      <c r="CF111" s="175"/>
      <c r="CG111" s="175"/>
    </row>
    <row r="112" spans="1:85" x14ac:dyDescent="0.2">
      <c r="A112" s="175"/>
      <c r="B112" s="175"/>
      <c r="C112" s="175"/>
      <c r="D112" s="175"/>
      <c r="E112" s="175"/>
      <c r="F112" s="175"/>
      <c r="G112" s="175"/>
      <c r="H112" s="175"/>
      <c r="I112" s="175"/>
      <c r="J112" s="175"/>
      <c r="K112" s="175"/>
      <c r="L112" s="175"/>
      <c r="M112" s="175"/>
      <c r="N112" s="175"/>
      <c r="O112" s="175"/>
      <c r="P112" s="175"/>
      <c r="Q112" s="175"/>
      <c r="R112" s="175"/>
      <c r="S112" s="175"/>
      <c r="T112" s="175"/>
      <c r="U112" s="175"/>
      <c r="V112" s="175"/>
      <c r="W112" s="175"/>
      <c r="X112" s="175"/>
      <c r="Y112" s="175"/>
      <c r="Z112" s="175"/>
      <c r="AA112" s="175"/>
      <c r="AB112" s="175"/>
      <c r="AC112" s="175"/>
      <c r="AD112" s="175"/>
      <c r="AE112" s="175"/>
      <c r="AF112" s="175"/>
      <c r="AG112" s="175"/>
      <c r="AH112" s="175"/>
      <c r="AI112" s="175"/>
      <c r="AJ112" s="175"/>
      <c r="AK112" s="175"/>
      <c r="AL112" s="175"/>
      <c r="AM112" s="175"/>
      <c r="AN112" s="175"/>
      <c r="AO112" s="175"/>
      <c r="AP112" s="175"/>
      <c r="AQ112" s="175"/>
      <c r="AR112" s="175"/>
      <c r="AS112" s="175"/>
      <c r="AT112" s="175"/>
      <c r="AU112" s="175"/>
      <c r="AV112" s="175"/>
      <c r="AW112" s="175"/>
      <c r="AX112" s="175"/>
      <c r="AY112" s="175"/>
      <c r="AZ112" s="175"/>
      <c r="BA112" s="175"/>
      <c r="BB112" s="175"/>
      <c r="BC112" s="175"/>
      <c r="BD112" s="175"/>
      <c r="BE112" s="175"/>
      <c r="BF112" s="175"/>
      <c r="BG112" s="175"/>
      <c r="BH112" s="175"/>
      <c r="BI112" s="175"/>
      <c r="BJ112" s="175"/>
      <c r="BK112" s="175"/>
      <c r="BL112" s="175"/>
      <c r="BM112" s="175"/>
      <c r="BN112" s="175"/>
      <c r="BO112" s="175"/>
      <c r="BP112" s="175"/>
      <c r="BQ112" s="175"/>
      <c r="BR112" s="175"/>
      <c r="BS112" s="175"/>
      <c r="BT112" s="175"/>
      <c r="BU112" s="175"/>
      <c r="BV112" s="175"/>
      <c r="BW112" s="175"/>
      <c r="BX112" s="175"/>
      <c r="BY112" s="175"/>
      <c r="BZ112" s="175"/>
      <c r="CA112" s="175"/>
      <c r="CB112" s="175"/>
      <c r="CC112" s="175"/>
      <c r="CD112" s="175"/>
      <c r="CE112" s="175"/>
      <c r="CF112" s="175"/>
      <c r="CG112" s="175"/>
    </row>
    <row r="113" spans="1:85" x14ac:dyDescent="0.2">
      <c r="A113" s="175"/>
      <c r="B113" s="175"/>
      <c r="C113" s="175"/>
      <c r="D113" s="175"/>
      <c r="E113" s="175"/>
      <c r="F113" s="175"/>
      <c r="G113" s="175"/>
      <c r="H113" s="175"/>
      <c r="I113" s="175"/>
      <c r="J113" s="175"/>
      <c r="K113" s="175"/>
      <c r="L113" s="175"/>
      <c r="M113" s="175"/>
      <c r="N113" s="175"/>
      <c r="O113" s="175"/>
      <c r="P113" s="175"/>
      <c r="Q113" s="175"/>
      <c r="R113" s="175"/>
      <c r="S113" s="175"/>
      <c r="T113" s="175"/>
      <c r="U113" s="175"/>
      <c r="V113" s="175"/>
      <c r="W113" s="175"/>
      <c r="X113" s="175"/>
      <c r="Y113" s="175"/>
      <c r="Z113" s="175"/>
      <c r="AA113" s="175"/>
      <c r="AB113" s="175"/>
      <c r="AC113" s="175"/>
      <c r="AD113" s="175"/>
      <c r="AE113" s="175"/>
      <c r="AF113" s="175"/>
      <c r="AG113" s="175"/>
      <c r="AH113" s="175"/>
      <c r="AI113" s="175"/>
      <c r="AJ113" s="175"/>
      <c r="AK113" s="175"/>
      <c r="AL113" s="175"/>
      <c r="AM113" s="175"/>
      <c r="AN113" s="175"/>
      <c r="AO113" s="175"/>
      <c r="AP113" s="175"/>
      <c r="AQ113" s="175"/>
      <c r="AR113" s="175"/>
      <c r="AS113" s="175"/>
      <c r="AT113" s="175"/>
      <c r="AU113" s="175"/>
      <c r="AV113" s="175"/>
      <c r="AW113" s="175"/>
      <c r="AX113" s="175"/>
      <c r="AY113" s="175"/>
      <c r="AZ113" s="175"/>
      <c r="BA113" s="175"/>
      <c r="BB113" s="175"/>
      <c r="BC113" s="175"/>
      <c r="BD113" s="175"/>
      <c r="BE113" s="175"/>
      <c r="BF113" s="175"/>
      <c r="BG113" s="175"/>
      <c r="BH113" s="175"/>
      <c r="BI113" s="175"/>
      <c r="BJ113" s="175"/>
      <c r="BK113" s="175"/>
      <c r="BL113" s="175"/>
      <c r="BM113" s="175"/>
      <c r="BN113" s="175"/>
      <c r="BO113" s="175"/>
      <c r="BP113" s="175"/>
      <c r="BQ113" s="175"/>
      <c r="BR113" s="175"/>
      <c r="BS113" s="175"/>
      <c r="BT113" s="175"/>
      <c r="BU113" s="175"/>
      <c r="BV113" s="175"/>
      <c r="BW113" s="175"/>
      <c r="BX113" s="175"/>
      <c r="BY113" s="175"/>
      <c r="BZ113" s="175"/>
      <c r="CA113" s="175"/>
      <c r="CB113" s="175"/>
      <c r="CC113" s="175"/>
      <c r="CD113" s="175"/>
      <c r="CE113" s="175"/>
      <c r="CF113" s="175"/>
      <c r="CG113" s="175"/>
    </row>
    <row r="114" spans="1:85" x14ac:dyDescent="0.2">
      <c r="A114" s="175"/>
      <c r="B114" s="175"/>
      <c r="C114" s="175"/>
      <c r="D114" s="175"/>
      <c r="E114" s="175"/>
      <c r="F114" s="175"/>
      <c r="G114" s="175"/>
      <c r="H114" s="175"/>
      <c r="I114" s="175"/>
      <c r="J114" s="175"/>
      <c r="K114" s="175"/>
      <c r="L114" s="175"/>
      <c r="M114" s="175"/>
      <c r="N114" s="175"/>
      <c r="O114" s="175"/>
      <c r="P114" s="175"/>
      <c r="Q114" s="175"/>
      <c r="R114" s="175"/>
      <c r="S114" s="175"/>
      <c r="T114" s="175"/>
      <c r="U114" s="175"/>
      <c r="V114" s="175"/>
      <c r="W114" s="175"/>
      <c r="X114" s="175"/>
      <c r="Y114" s="175"/>
      <c r="Z114" s="175"/>
      <c r="AA114" s="175"/>
      <c r="AB114" s="175"/>
      <c r="AC114" s="175"/>
      <c r="AD114" s="175"/>
      <c r="AE114" s="175"/>
      <c r="AF114" s="175"/>
      <c r="AG114" s="175"/>
      <c r="AH114" s="175"/>
      <c r="AI114" s="175"/>
      <c r="AJ114" s="175"/>
      <c r="AK114" s="175"/>
      <c r="AL114" s="175"/>
      <c r="AM114" s="175"/>
      <c r="AN114" s="175"/>
      <c r="AO114" s="175"/>
      <c r="AP114" s="175"/>
      <c r="AQ114" s="175"/>
      <c r="AR114" s="175"/>
      <c r="AS114" s="175"/>
      <c r="AT114" s="175"/>
      <c r="AU114" s="175"/>
      <c r="AV114" s="175"/>
      <c r="AW114" s="175"/>
      <c r="AX114" s="175"/>
      <c r="AY114" s="175"/>
      <c r="AZ114" s="175"/>
      <c r="BA114" s="175"/>
      <c r="BB114" s="175"/>
      <c r="BC114" s="175"/>
      <c r="BD114" s="175"/>
      <c r="BE114" s="175"/>
      <c r="BF114" s="175"/>
      <c r="BG114" s="175"/>
      <c r="BH114" s="175"/>
      <c r="BI114" s="175"/>
      <c r="BJ114" s="175"/>
      <c r="BK114" s="175"/>
      <c r="BL114" s="175"/>
      <c r="BM114" s="175"/>
      <c r="BN114" s="175"/>
      <c r="BO114" s="175"/>
      <c r="BP114" s="175"/>
      <c r="BQ114" s="175"/>
      <c r="BR114" s="175"/>
      <c r="BS114" s="175"/>
      <c r="BT114" s="175"/>
      <c r="BU114" s="175"/>
      <c r="BV114" s="175"/>
      <c r="BW114" s="175"/>
      <c r="BX114" s="175"/>
      <c r="BY114" s="175"/>
      <c r="BZ114" s="175"/>
      <c r="CA114" s="175"/>
      <c r="CB114" s="175"/>
      <c r="CC114" s="175"/>
      <c r="CD114" s="175"/>
      <c r="CE114" s="175"/>
      <c r="CF114" s="175"/>
      <c r="CG114" s="175"/>
    </row>
    <row r="115" spans="1:85" x14ac:dyDescent="0.2">
      <c r="A115" s="175"/>
      <c r="B115" s="175"/>
      <c r="C115" s="175"/>
      <c r="D115" s="175"/>
      <c r="E115" s="175"/>
      <c r="F115" s="175"/>
      <c r="G115" s="175"/>
      <c r="H115" s="175"/>
      <c r="I115" s="175"/>
      <c r="J115" s="175"/>
      <c r="K115" s="175"/>
      <c r="L115" s="175"/>
      <c r="M115" s="175"/>
      <c r="N115" s="175"/>
      <c r="O115" s="175"/>
      <c r="P115" s="175"/>
      <c r="Q115" s="175"/>
      <c r="R115" s="175"/>
      <c r="S115" s="175"/>
      <c r="T115" s="175"/>
      <c r="U115" s="175"/>
      <c r="V115" s="175"/>
      <c r="W115" s="175"/>
      <c r="X115" s="175"/>
      <c r="Y115" s="175"/>
      <c r="Z115" s="175"/>
      <c r="AA115" s="175"/>
      <c r="AB115" s="175"/>
      <c r="AC115" s="175"/>
      <c r="AD115" s="175"/>
      <c r="AE115" s="175"/>
      <c r="AF115" s="175"/>
      <c r="AG115" s="175"/>
      <c r="AH115" s="175"/>
      <c r="AI115" s="175"/>
      <c r="AJ115" s="175"/>
      <c r="AK115" s="175"/>
      <c r="AL115" s="175"/>
      <c r="AM115" s="175"/>
      <c r="AN115" s="175"/>
      <c r="AO115" s="175"/>
      <c r="AP115" s="175"/>
      <c r="AQ115" s="175"/>
      <c r="AR115" s="175"/>
      <c r="AS115" s="175"/>
      <c r="AT115" s="175"/>
      <c r="AU115" s="175"/>
      <c r="AV115" s="175"/>
      <c r="AW115" s="175"/>
      <c r="AX115" s="175"/>
      <c r="AY115" s="175"/>
      <c r="AZ115" s="175"/>
      <c r="BA115" s="175"/>
      <c r="BB115" s="175"/>
      <c r="BC115" s="175"/>
      <c r="BD115" s="175"/>
      <c r="BE115" s="175"/>
      <c r="BF115" s="175"/>
      <c r="BG115" s="175"/>
      <c r="BH115" s="175"/>
      <c r="BI115" s="175"/>
      <c r="BJ115" s="175"/>
      <c r="BK115" s="175"/>
      <c r="BL115" s="175"/>
      <c r="BM115" s="175"/>
      <c r="BN115" s="175"/>
      <c r="BO115" s="175"/>
      <c r="BP115" s="175"/>
      <c r="BQ115" s="175"/>
      <c r="BR115" s="175"/>
      <c r="BS115" s="175"/>
      <c r="BT115" s="175"/>
      <c r="BU115" s="175"/>
      <c r="BV115" s="175"/>
      <c r="BW115" s="175"/>
      <c r="BX115" s="175"/>
      <c r="BY115" s="175"/>
      <c r="BZ115" s="175"/>
      <c r="CA115" s="175"/>
      <c r="CB115" s="175"/>
      <c r="CC115" s="175"/>
      <c r="CD115" s="175"/>
      <c r="CE115" s="175"/>
      <c r="CF115" s="175"/>
      <c r="CG115" s="175"/>
    </row>
    <row r="116" spans="1:85" x14ac:dyDescent="0.2">
      <c r="A116" s="175"/>
      <c r="B116" s="175"/>
      <c r="C116" s="175"/>
      <c r="D116" s="175"/>
      <c r="E116" s="175"/>
      <c r="F116" s="175"/>
      <c r="G116" s="175"/>
      <c r="H116" s="175"/>
      <c r="I116" s="175"/>
      <c r="J116" s="175"/>
      <c r="K116" s="175"/>
      <c r="L116" s="175"/>
      <c r="M116" s="175"/>
      <c r="N116" s="175"/>
      <c r="O116" s="175"/>
      <c r="P116" s="175"/>
      <c r="Q116" s="175"/>
      <c r="R116" s="175"/>
      <c r="S116" s="175"/>
      <c r="T116" s="175"/>
      <c r="U116" s="175"/>
      <c r="V116" s="175"/>
      <c r="W116" s="175"/>
      <c r="X116" s="175"/>
      <c r="Y116" s="175"/>
      <c r="Z116" s="175"/>
      <c r="AA116" s="175"/>
      <c r="AB116" s="175"/>
      <c r="AC116" s="175"/>
      <c r="AD116" s="175"/>
      <c r="AE116" s="175"/>
      <c r="AF116" s="175"/>
      <c r="AG116" s="175"/>
      <c r="AH116" s="175"/>
      <c r="AI116" s="175"/>
      <c r="AJ116" s="175"/>
      <c r="AK116" s="175"/>
      <c r="AL116" s="175"/>
      <c r="AM116" s="175"/>
      <c r="AN116" s="175"/>
      <c r="AO116" s="175"/>
      <c r="AP116" s="175"/>
      <c r="AQ116" s="175"/>
      <c r="AR116" s="175"/>
      <c r="AS116" s="175"/>
      <c r="AT116" s="175"/>
      <c r="AU116" s="175"/>
      <c r="AV116" s="175"/>
      <c r="AW116" s="175"/>
      <c r="AX116" s="175"/>
      <c r="AY116" s="175"/>
      <c r="AZ116" s="175"/>
      <c r="BA116" s="175"/>
      <c r="BB116" s="175"/>
      <c r="BC116" s="175"/>
      <c r="BD116" s="175"/>
      <c r="BE116" s="175"/>
      <c r="BF116" s="175"/>
      <c r="BG116" s="175"/>
      <c r="BH116" s="175"/>
      <c r="BI116" s="175"/>
      <c r="BJ116" s="175"/>
      <c r="BK116" s="175"/>
      <c r="BL116" s="175"/>
      <c r="BM116" s="175"/>
      <c r="BN116" s="175"/>
      <c r="BO116" s="175"/>
      <c r="BP116" s="175"/>
      <c r="BQ116" s="175"/>
      <c r="BR116" s="175"/>
      <c r="BS116" s="175"/>
      <c r="BT116" s="175"/>
      <c r="BU116" s="175"/>
      <c r="BV116" s="175"/>
      <c r="BW116" s="175"/>
      <c r="BX116" s="175"/>
      <c r="BY116" s="175"/>
      <c r="BZ116" s="175"/>
      <c r="CA116" s="175"/>
      <c r="CB116" s="175"/>
      <c r="CC116" s="175"/>
      <c r="CD116" s="175"/>
      <c r="CE116" s="175"/>
      <c r="CF116" s="175"/>
      <c r="CG116" s="175"/>
    </row>
    <row r="117" spans="1:85" x14ac:dyDescent="0.2">
      <c r="A117" s="175"/>
      <c r="B117" s="175"/>
      <c r="C117" s="175"/>
      <c r="D117" s="175"/>
      <c r="E117" s="175"/>
      <c r="F117" s="175"/>
      <c r="G117" s="175"/>
      <c r="H117" s="175"/>
      <c r="I117" s="175"/>
      <c r="J117" s="175"/>
      <c r="K117" s="175"/>
      <c r="L117" s="175"/>
      <c r="M117" s="175"/>
      <c r="N117" s="175"/>
      <c r="O117" s="175"/>
      <c r="P117" s="175"/>
      <c r="Q117" s="175"/>
      <c r="R117" s="175"/>
      <c r="S117" s="175"/>
      <c r="T117" s="175"/>
      <c r="U117" s="175"/>
      <c r="V117" s="175"/>
      <c r="W117" s="175"/>
      <c r="X117" s="175"/>
      <c r="Y117" s="175"/>
      <c r="Z117" s="175"/>
      <c r="AA117" s="175"/>
      <c r="AB117" s="175"/>
      <c r="AC117" s="175"/>
      <c r="AD117" s="175"/>
      <c r="AE117" s="175"/>
      <c r="AF117" s="175"/>
      <c r="AG117" s="175"/>
      <c r="AH117" s="175"/>
      <c r="AI117" s="175"/>
      <c r="AJ117" s="175"/>
      <c r="AK117" s="175"/>
      <c r="AL117" s="175"/>
      <c r="AM117" s="175"/>
      <c r="AN117" s="175"/>
      <c r="AO117" s="175"/>
      <c r="AP117" s="175"/>
      <c r="AQ117" s="175"/>
      <c r="AR117" s="175"/>
      <c r="AS117" s="175"/>
      <c r="AT117" s="175"/>
      <c r="AU117" s="175"/>
      <c r="AV117" s="175"/>
      <c r="AW117" s="175"/>
      <c r="AX117" s="175"/>
      <c r="AY117" s="175"/>
      <c r="AZ117" s="175"/>
      <c r="BA117" s="175"/>
      <c r="BB117" s="175"/>
      <c r="BC117" s="175"/>
      <c r="BD117" s="175"/>
      <c r="BE117" s="175"/>
      <c r="BF117" s="175"/>
      <c r="BG117" s="175"/>
      <c r="BH117" s="175"/>
      <c r="BI117" s="175"/>
      <c r="BJ117" s="175"/>
      <c r="BK117" s="175"/>
      <c r="BL117" s="175"/>
      <c r="BM117" s="175"/>
      <c r="BN117" s="175"/>
      <c r="BO117" s="175"/>
      <c r="BP117" s="175"/>
      <c r="BQ117" s="175"/>
      <c r="BR117" s="175"/>
      <c r="BS117" s="175"/>
      <c r="BT117" s="175"/>
      <c r="BU117" s="175"/>
      <c r="BV117" s="175"/>
      <c r="BW117" s="175"/>
      <c r="BX117" s="175"/>
      <c r="BY117" s="175"/>
      <c r="BZ117" s="175"/>
      <c r="CA117" s="175"/>
      <c r="CB117" s="175"/>
      <c r="CC117" s="175"/>
      <c r="CD117" s="175"/>
      <c r="CE117" s="175"/>
      <c r="CF117" s="175"/>
      <c r="CG117" s="175"/>
    </row>
    <row r="118" spans="1:85" x14ac:dyDescent="0.2">
      <c r="A118" s="175"/>
      <c r="B118" s="175"/>
      <c r="C118" s="175"/>
      <c r="D118" s="175"/>
      <c r="E118" s="175"/>
      <c r="F118" s="175"/>
      <c r="G118" s="175"/>
      <c r="H118" s="175"/>
      <c r="I118" s="175"/>
      <c r="J118" s="175"/>
      <c r="K118" s="175"/>
      <c r="L118" s="175"/>
      <c r="M118" s="175"/>
      <c r="N118" s="175"/>
      <c r="O118" s="175"/>
      <c r="P118" s="175"/>
      <c r="Q118" s="175"/>
      <c r="R118" s="175"/>
      <c r="S118" s="175"/>
      <c r="T118" s="175"/>
      <c r="U118" s="175"/>
      <c r="V118" s="175"/>
      <c r="W118" s="175"/>
      <c r="X118" s="175"/>
      <c r="Y118" s="175"/>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5"/>
      <c r="BJ118" s="175"/>
      <c r="BK118" s="175"/>
      <c r="BL118" s="175"/>
      <c r="BM118" s="175"/>
      <c r="BN118" s="175"/>
      <c r="BO118" s="175"/>
      <c r="BP118" s="175"/>
      <c r="BQ118" s="175"/>
      <c r="BR118" s="175"/>
      <c r="BS118" s="175"/>
      <c r="BT118" s="175"/>
      <c r="BU118" s="175"/>
      <c r="BV118" s="175"/>
      <c r="BW118" s="175"/>
      <c r="BX118" s="175"/>
      <c r="BY118" s="175"/>
      <c r="BZ118" s="175"/>
      <c r="CA118" s="175"/>
      <c r="CB118" s="175"/>
      <c r="CC118" s="175"/>
      <c r="CD118" s="175"/>
      <c r="CE118" s="175"/>
      <c r="CF118" s="175"/>
      <c r="CG118" s="175"/>
    </row>
    <row r="119" spans="1:85" x14ac:dyDescent="0.2">
      <c r="A119" s="175"/>
      <c r="B119" s="175"/>
      <c r="C119" s="175"/>
      <c r="D119" s="175"/>
      <c r="E119" s="175"/>
      <c r="F119" s="175"/>
      <c r="G119" s="175"/>
      <c r="H119" s="175"/>
      <c r="I119" s="175"/>
      <c r="J119" s="175"/>
      <c r="K119" s="175"/>
      <c r="L119" s="175"/>
      <c r="M119" s="175"/>
      <c r="N119" s="175"/>
      <c r="O119" s="175"/>
      <c r="P119" s="175"/>
      <c r="Q119" s="175"/>
      <c r="R119" s="175"/>
      <c r="S119" s="175"/>
      <c r="T119" s="175"/>
      <c r="U119" s="175"/>
      <c r="V119" s="175"/>
      <c r="W119" s="175"/>
      <c r="X119" s="175"/>
      <c r="Y119" s="175"/>
      <c r="Z119" s="175"/>
      <c r="AA119" s="175"/>
      <c r="AB119" s="175"/>
      <c r="AC119" s="175"/>
      <c r="AD119" s="175"/>
      <c r="AE119" s="175"/>
      <c r="AF119" s="175"/>
      <c r="AG119" s="175"/>
      <c r="AH119" s="175"/>
      <c r="AI119" s="175"/>
      <c r="AJ119" s="175"/>
      <c r="AK119" s="175"/>
      <c r="AL119" s="175"/>
      <c r="AM119" s="175"/>
      <c r="AN119" s="175"/>
      <c r="AO119" s="175"/>
      <c r="AP119" s="175"/>
      <c r="AQ119" s="175"/>
      <c r="AR119" s="175"/>
      <c r="AS119" s="175"/>
      <c r="AT119" s="175"/>
      <c r="AU119" s="175"/>
      <c r="AV119" s="175"/>
      <c r="AW119" s="175"/>
      <c r="AX119" s="175"/>
      <c r="AY119" s="175"/>
      <c r="AZ119" s="175"/>
      <c r="BA119" s="175"/>
      <c r="BB119" s="175"/>
      <c r="BC119" s="175"/>
      <c r="BD119" s="175"/>
      <c r="BE119" s="175"/>
      <c r="BF119" s="175"/>
      <c r="BG119" s="175"/>
      <c r="BH119" s="175"/>
      <c r="BI119" s="175"/>
      <c r="BJ119" s="175"/>
      <c r="BK119" s="175"/>
      <c r="BL119" s="175"/>
      <c r="BM119" s="175"/>
      <c r="BN119" s="175"/>
      <c r="BO119" s="175"/>
      <c r="BP119" s="175"/>
      <c r="BQ119" s="175"/>
      <c r="BR119" s="175"/>
      <c r="BS119" s="175"/>
      <c r="BT119" s="175"/>
      <c r="BU119" s="175"/>
      <c r="BV119" s="175"/>
      <c r="BW119" s="175"/>
      <c r="BX119" s="175"/>
      <c r="BY119" s="175"/>
      <c r="BZ119" s="175"/>
      <c r="CA119" s="175"/>
      <c r="CB119" s="175"/>
      <c r="CC119" s="175"/>
      <c r="CD119" s="175"/>
      <c r="CE119" s="175"/>
      <c r="CF119" s="175"/>
      <c r="CG119" s="175"/>
    </row>
    <row r="120" spans="1:85" x14ac:dyDescent="0.2">
      <c r="A120" s="175"/>
      <c r="B120" s="175"/>
      <c r="C120" s="175"/>
      <c r="D120" s="175"/>
      <c r="E120" s="175"/>
      <c r="F120" s="175"/>
      <c r="G120" s="175"/>
      <c r="H120" s="175"/>
      <c r="I120" s="175"/>
      <c r="J120" s="175"/>
      <c r="K120" s="175"/>
      <c r="L120" s="175"/>
      <c r="M120" s="175"/>
      <c r="N120" s="175"/>
      <c r="O120" s="175"/>
      <c r="P120" s="175"/>
      <c r="Q120" s="175"/>
      <c r="R120" s="175"/>
      <c r="S120" s="175"/>
      <c r="T120" s="175"/>
      <c r="U120" s="175"/>
      <c r="V120" s="175"/>
      <c r="W120" s="175"/>
      <c r="X120" s="175"/>
      <c r="Y120" s="175"/>
      <c r="Z120" s="175"/>
      <c r="AA120" s="175"/>
      <c r="AB120" s="175"/>
      <c r="AC120" s="175"/>
      <c r="AD120" s="175"/>
      <c r="AE120" s="175"/>
      <c r="AF120" s="175"/>
      <c r="AG120" s="175"/>
      <c r="AH120" s="175"/>
      <c r="AI120" s="175"/>
      <c r="AJ120" s="175"/>
      <c r="AK120" s="175"/>
      <c r="AL120" s="175"/>
      <c r="AM120" s="175"/>
      <c r="AN120" s="175"/>
      <c r="AO120" s="175"/>
      <c r="AP120" s="175"/>
      <c r="AQ120" s="175"/>
      <c r="AR120" s="175"/>
      <c r="AS120" s="175"/>
      <c r="AT120" s="175"/>
      <c r="AU120" s="175"/>
      <c r="AV120" s="175"/>
      <c r="AW120" s="175"/>
      <c r="AX120" s="175"/>
      <c r="AY120" s="175"/>
      <c r="AZ120" s="175"/>
      <c r="BA120" s="175"/>
      <c r="BB120" s="175"/>
      <c r="BC120" s="175"/>
      <c r="BD120" s="175"/>
      <c r="BE120" s="175"/>
      <c r="BF120" s="175"/>
      <c r="BG120" s="175"/>
      <c r="BH120" s="175"/>
      <c r="BI120" s="175"/>
      <c r="BJ120" s="175"/>
      <c r="BK120" s="175"/>
      <c r="BL120" s="175"/>
      <c r="BM120" s="175"/>
      <c r="BN120" s="175"/>
      <c r="BO120" s="175"/>
      <c r="BP120" s="175"/>
      <c r="BQ120" s="175"/>
      <c r="BR120" s="175"/>
      <c r="BS120" s="175"/>
      <c r="BT120" s="175"/>
      <c r="BU120" s="175"/>
      <c r="BV120" s="175"/>
      <c r="BW120" s="175"/>
      <c r="BX120" s="175"/>
      <c r="BY120" s="175"/>
      <c r="BZ120" s="175"/>
      <c r="CA120" s="175"/>
      <c r="CB120" s="175"/>
      <c r="CC120" s="175"/>
      <c r="CD120" s="175"/>
      <c r="CE120" s="175"/>
      <c r="CF120" s="175"/>
      <c r="CG120" s="175"/>
    </row>
    <row r="121" spans="1:85" x14ac:dyDescent="0.2">
      <c r="A121" s="175"/>
      <c r="B121" s="175"/>
      <c r="C121" s="175"/>
      <c r="D121" s="175"/>
      <c r="E121" s="175"/>
      <c r="F121" s="175"/>
      <c r="G121" s="175"/>
      <c r="H121" s="175"/>
      <c r="I121" s="175"/>
      <c r="J121" s="175"/>
      <c r="K121" s="175"/>
      <c r="L121" s="175"/>
      <c r="M121" s="175"/>
      <c r="N121" s="175"/>
      <c r="O121" s="175"/>
      <c r="P121" s="175"/>
      <c r="Q121" s="175"/>
      <c r="R121" s="175"/>
      <c r="S121" s="175"/>
      <c r="T121" s="175"/>
      <c r="U121" s="175"/>
      <c r="V121" s="175"/>
      <c r="W121" s="175"/>
      <c r="X121" s="175"/>
      <c r="Y121" s="175"/>
      <c r="Z121" s="175"/>
      <c r="AA121" s="175"/>
      <c r="AB121" s="175"/>
      <c r="AC121" s="175"/>
      <c r="AD121" s="175"/>
      <c r="AE121" s="175"/>
      <c r="AF121" s="175"/>
      <c r="AG121" s="175"/>
      <c r="AH121" s="175"/>
      <c r="AI121" s="175"/>
      <c r="AJ121" s="175"/>
      <c r="AK121" s="175"/>
      <c r="AL121" s="175"/>
      <c r="AM121" s="175"/>
      <c r="AN121" s="175"/>
      <c r="AO121" s="175"/>
      <c r="AP121" s="175"/>
      <c r="AQ121" s="175"/>
      <c r="AR121" s="175"/>
      <c r="AS121" s="175"/>
      <c r="AT121" s="175"/>
      <c r="AU121" s="175"/>
      <c r="AV121" s="175"/>
      <c r="AW121" s="175"/>
      <c r="AX121" s="175"/>
      <c r="AY121" s="175"/>
      <c r="AZ121" s="175"/>
      <c r="BA121" s="175"/>
      <c r="BB121" s="175"/>
      <c r="BC121" s="175"/>
      <c r="BD121" s="175"/>
      <c r="BE121" s="175"/>
      <c r="BF121" s="175"/>
      <c r="BG121" s="175"/>
      <c r="BH121" s="175"/>
      <c r="BI121" s="175"/>
      <c r="BJ121" s="175"/>
      <c r="BK121" s="175"/>
      <c r="BL121" s="175"/>
      <c r="BM121" s="175"/>
      <c r="BN121" s="175"/>
      <c r="BO121" s="175"/>
      <c r="BP121" s="175"/>
      <c r="BQ121" s="175"/>
      <c r="BR121" s="175"/>
      <c r="BS121" s="175"/>
      <c r="BT121" s="175"/>
      <c r="BU121" s="175"/>
      <c r="BV121" s="175"/>
      <c r="BW121" s="175"/>
      <c r="BX121" s="175"/>
      <c r="BY121" s="175"/>
      <c r="BZ121" s="175"/>
      <c r="CA121" s="175"/>
      <c r="CB121" s="175"/>
      <c r="CC121" s="175"/>
      <c r="CD121" s="175"/>
      <c r="CE121" s="175"/>
      <c r="CF121" s="175"/>
      <c r="CG121" s="175"/>
    </row>
    <row r="122" spans="1:85" x14ac:dyDescent="0.2">
      <c r="A122" s="175"/>
      <c r="B122" s="175"/>
      <c r="C122" s="175"/>
      <c r="D122" s="175"/>
      <c r="E122" s="175"/>
      <c r="F122" s="175"/>
      <c r="G122" s="175"/>
      <c r="H122" s="175"/>
      <c r="I122" s="175"/>
      <c r="J122" s="175"/>
      <c r="K122" s="175"/>
      <c r="L122" s="175"/>
      <c r="M122" s="175"/>
      <c r="N122" s="175"/>
      <c r="O122" s="175"/>
      <c r="P122" s="175"/>
      <c r="Q122" s="175"/>
      <c r="R122" s="175"/>
      <c r="S122" s="175"/>
      <c r="T122" s="175"/>
      <c r="U122" s="175"/>
      <c r="V122" s="175"/>
      <c r="W122" s="175"/>
      <c r="X122" s="175"/>
      <c r="Y122" s="175"/>
      <c r="Z122" s="175"/>
      <c r="AA122" s="175"/>
      <c r="AB122" s="175"/>
      <c r="AC122" s="175"/>
      <c r="AD122" s="175"/>
      <c r="AE122" s="175"/>
      <c r="AF122" s="175"/>
      <c r="AG122" s="175"/>
      <c r="AH122" s="175"/>
      <c r="AI122" s="175"/>
      <c r="AJ122" s="175"/>
      <c r="AK122" s="175"/>
      <c r="AL122" s="175"/>
      <c r="AM122" s="175"/>
      <c r="AN122" s="175"/>
      <c r="AO122" s="175"/>
      <c r="AP122" s="175"/>
      <c r="AQ122" s="175"/>
      <c r="AR122" s="175"/>
      <c r="AS122" s="175"/>
      <c r="AT122" s="175"/>
      <c r="AU122" s="175"/>
      <c r="AV122" s="175"/>
      <c r="AW122" s="175"/>
      <c r="AX122" s="175"/>
      <c r="AY122" s="175"/>
      <c r="AZ122" s="175"/>
      <c r="BA122" s="175"/>
      <c r="BB122" s="175"/>
      <c r="BC122" s="175"/>
      <c r="BD122" s="175"/>
      <c r="BE122" s="175"/>
      <c r="BF122" s="175"/>
      <c r="BG122" s="175"/>
      <c r="BH122" s="175"/>
      <c r="BI122" s="175"/>
      <c r="BJ122" s="175"/>
      <c r="BK122" s="175"/>
      <c r="BL122" s="175"/>
      <c r="BM122" s="175"/>
      <c r="BN122" s="175"/>
      <c r="BO122" s="175"/>
      <c r="BP122" s="175"/>
      <c r="BQ122" s="175"/>
      <c r="BR122" s="175"/>
      <c r="BS122" s="175"/>
      <c r="BT122" s="175"/>
      <c r="BU122" s="175"/>
      <c r="BV122" s="175"/>
      <c r="BW122" s="175"/>
      <c r="BX122" s="175"/>
      <c r="BY122" s="175"/>
      <c r="BZ122" s="175"/>
      <c r="CA122" s="175"/>
      <c r="CB122" s="175"/>
      <c r="CC122" s="175"/>
      <c r="CD122" s="175"/>
      <c r="CE122" s="175"/>
      <c r="CF122" s="175"/>
      <c r="CG122" s="175"/>
    </row>
    <row r="123" spans="1:85" x14ac:dyDescent="0.2">
      <c r="A123" s="175"/>
      <c r="B123" s="175"/>
      <c r="C123" s="175"/>
      <c r="D123" s="175"/>
      <c r="E123" s="175"/>
      <c r="F123" s="175"/>
      <c r="G123" s="175"/>
      <c r="H123" s="175"/>
      <c r="I123" s="175"/>
      <c r="J123" s="175"/>
      <c r="K123" s="175"/>
      <c r="L123" s="175"/>
      <c r="M123" s="175"/>
      <c r="N123" s="175"/>
      <c r="O123" s="175"/>
      <c r="P123" s="175"/>
      <c r="Q123" s="175"/>
      <c r="R123" s="175"/>
      <c r="S123" s="175"/>
      <c r="T123" s="175"/>
      <c r="U123" s="175"/>
      <c r="V123" s="175"/>
      <c r="W123" s="175"/>
      <c r="X123" s="175"/>
      <c r="Y123" s="175"/>
      <c r="Z123" s="175"/>
      <c r="AA123" s="175"/>
      <c r="AB123" s="175"/>
      <c r="AC123" s="175"/>
      <c r="AD123" s="175"/>
      <c r="AE123" s="175"/>
      <c r="AF123" s="175"/>
      <c r="AG123" s="175"/>
      <c r="AH123" s="175"/>
      <c r="AI123" s="175"/>
      <c r="AJ123" s="175"/>
      <c r="AK123" s="175"/>
      <c r="AL123" s="175"/>
      <c r="AM123" s="175"/>
      <c r="AN123" s="175"/>
      <c r="AO123" s="175"/>
      <c r="AP123" s="175"/>
      <c r="AQ123" s="175"/>
      <c r="AR123" s="175"/>
      <c r="AS123" s="175"/>
      <c r="AT123" s="175"/>
      <c r="AU123" s="175"/>
      <c r="AV123" s="175"/>
      <c r="AW123" s="175"/>
      <c r="AX123" s="175"/>
      <c r="AY123" s="175"/>
      <c r="AZ123" s="175"/>
      <c r="BA123" s="175"/>
      <c r="BB123" s="175"/>
      <c r="BC123" s="175"/>
      <c r="BD123" s="175"/>
      <c r="BE123" s="175"/>
      <c r="BF123" s="175"/>
      <c r="BG123" s="175"/>
      <c r="BH123" s="175"/>
      <c r="BI123" s="175"/>
      <c r="BJ123" s="175"/>
      <c r="BK123" s="175"/>
      <c r="BL123" s="175"/>
      <c r="BM123" s="175"/>
      <c r="BN123" s="175"/>
      <c r="BO123" s="175"/>
      <c r="BP123" s="175"/>
      <c r="BQ123" s="175"/>
      <c r="BR123" s="175"/>
      <c r="BS123" s="175"/>
      <c r="BT123" s="175"/>
      <c r="BU123" s="175"/>
      <c r="BV123" s="175"/>
      <c r="BW123" s="175"/>
      <c r="BX123" s="175"/>
      <c r="BY123" s="175"/>
      <c r="BZ123" s="175"/>
      <c r="CA123" s="175"/>
      <c r="CB123" s="175"/>
      <c r="CC123" s="175"/>
      <c r="CD123" s="175"/>
      <c r="CE123" s="175"/>
      <c r="CF123" s="175"/>
      <c r="CG123" s="175"/>
    </row>
    <row r="124" spans="1:85" x14ac:dyDescent="0.2">
      <c r="A124" s="175"/>
      <c r="B124" s="175"/>
      <c r="C124" s="175"/>
      <c r="D124" s="175"/>
      <c r="E124" s="175"/>
      <c r="F124" s="175"/>
      <c r="G124" s="175"/>
      <c r="H124" s="175"/>
      <c r="I124" s="175"/>
      <c r="J124" s="175"/>
      <c r="K124" s="175"/>
      <c r="L124" s="175"/>
      <c r="M124" s="175"/>
      <c r="N124" s="175"/>
      <c r="O124" s="175"/>
      <c r="P124" s="175"/>
      <c r="Q124" s="175"/>
      <c r="R124" s="175"/>
      <c r="S124" s="175"/>
      <c r="T124" s="175"/>
      <c r="U124" s="175"/>
      <c r="V124" s="175"/>
      <c r="W124" s="175"/>
      <c r="X124" s="175"/>
      <c r="Y124" s="175"/>
      <c r="Z124" s="175"/>
      <c r="AA124" s="175"/>
      <c r="AB124" s="175"/>
      <c r="AC124" s="175"/>
      <c r="AD124" s="175"/>
      <c r="AE124" s="175"/>
      <c r="AF124" s="175"/>
      <c r="AG124" s="175"/>
      <c r="AH124" s="175"/>
      <c r="AI124" s="175"/>
      <c r="AJ124" s="175"/>
      <c r="AK124" s="175"/>
      <c r="AL124" s="175"/>
      <c r="AM124" s="175"/>
      <c r="AN124" s="175"/>
      <c r="AO124" s="175"/>
      <c r="AP124" s="175"/>
      <c r="AQ124" s="175"/>
      <c r="AR124" s="175"/>
      <c r="AS124" s="175"/>
      <c r="AT124" s="175"/>
      <c r="AU124" s="175"/>
      <c r="AV124" s="175"/>
      <c r="AW124" s="175"/>
      <c r="AX124" s="175"/>
      <c r="AY124" s="175"/>
      <c r="AZ124" s="175"/>
      <c r="BA124" s="175"/>
      <c r="BB124" s="175"/>
      <c r="BC124" s="175"/>
      <c r="BD124" s="175"/>
      <c r="BE124" s="175"/>
      <c r="BF124" s="175"/>
      <c r="BG124" s="175"/>
      <c r="BH124" s="175"/>
      <c r="BI124" s="175"/>
      <c r="BJ124" s="175"/>
      <c r="BK124" s="175"/>
      <c r="BL124" s="175"/>
      <c r="BM124" s="175"/>
      <c r="BN124" s="175"/>
      <c r="BO124" s="175"/>
      <c r="BP124" s="175"/>
      <c r="BQ124" s="175"/>
      <c r="BR124" s="175"/>
      <c r="BS124" s="175"/>
      <c r="BT124" s="175"/>
      <c r="BU124" s="175"/>
      <c r="BV124" s="175"/>
      <c r="BW124" s="175"/>
      <c r="BX124" s="175"/>
      <c r="BY124" s="175"/>
      <c r="BZ124" s="175"/>
      <c r="CA124" s="175"/>
      <c r="CB124" s="175"/>
      <c r="CC124" s="175"/>
      <c r="CD124" s="175"/>
      <c r="CE124" s="175"/>
      <c r="CF124" s="175"/>
      <c r="CG124" s="175"/>
    </row>
    <row r="125" spans="1:85" x14ac:dyDescent="0.2">
      <c r="A125" s="175"/>
      <c r="B125" s="175"/>
      <c r="C125" s="175"/>
      <c r="D125" s="175"/>
      <c r="E125" s="175"/>
      <c r="F125" s="175"/>
      <c r="G125" s="175"/>
      <c r="H125" s="175"/>
      <c r="I125" s="175"/>
      <c r="J125" s="175"/>
      <c r="K125" s="175"/>
      <c r="L125" s="175"/>
      <c r="M125" s="175"/>
      <c r="N125" s="175"/>
      <c r="O125" s="175"/>
      <c r="P125" s="175"/>
      <c r="Q125" s="175"/>
      <c r="R125" s="175"/>
      <c r="S125" s="175"/>
      <c r="T125" s="175"/>
      <c r="U125" s="175"/>
      <c r="V125" s="175"/>
      <c r="W125" s="175"/>
      <c r="X125" s="175"/>
      <c r="Y125" s="175"/>
      <c r="Z125" s="175"/>
      <c r="AA125" s="175"/>
      <c r="AB125" s="175"/>
      <c r="AC125" s="175"/>
      <c r="AD125" s="175"/>
      <c r="AE125" s="175"/>
      <c r="AF125" s="175"/>
      <c r="AG125" s="175"/>
      <c r="AH125" s="175"/>
      <c r="AI125" s="175"/>
      <c r="AJ125" s="175"/>
      <c r="AK125" s="175"/>
      <c r="AL125" s="175"/>
      <c r="AM125" s="175"/>
      <c r="AN125" s="175"/>
      <c r="AO125" s="175"/>
      <c r="AP125" s="175"/>
      <c r="AQ125" s="175"/>
      <c r="AR125" s="175"/>
      <c r="AS125" s="175"/>
      <c r="AT125" s="175"/>
      <c r="AU125" s="175"/>
      <c r="AV125" s="175"/>
      <c r="AW125" s="175"/>
      <c r="AX125" s="175"/>
      <c r="AY125" s="175"/>
      <c r="AZ125" s="175"/>
      <c r="BA125" s="175"/>
      <c r="BB125" s="175"/>
      <c r="BC125" s="175"/>
      <c r="BD125" s="175"/>
      <c r="BE125" s="175"/>
      <c r="BF125" s="175"/>
      <c r="BG125" s="175"/>
      <c r="BH125" s="175"/>
      <c r="BI125" s="175"/>
      <c r="BJ125" s="175"/>
      <c r="BK125" s="175"/>
      <c r="BL125" s="175"/>
      <c r="BM125" s="175"/>
      <c r="BN125" s="175"/>
      <c r="BO125" s="175"/>
      <c r="BP125" s="175"/>
      <c r="BQ125" s="175"/>
      <c r="BR125" s="175"/>
      <c r="BS125" s="175"/>
      <c r="BT125" s="175"/>
      <c r="BU125" s="175"/>
      <c r="BV125" s="175"/>
      <c r="BW125" s="175"/>
      <c r="BX125" s="175"/>
      <c r="BY125" s="175"/>
      <c r="BZ125" s="175"/>
      <c r="CA125" s="175"/>
      <c r="CB125" s="175"/>
      <c r="CC125" s="175"/>
      <c r="CD125" s="175"/>
      <c r="CE125" s="175"/>
      <c r="CF125" s="175"/>
      <c r="CG125" s="175"/>
    </row>
    <row r="126" spans="1:85" x14ac:dyDescent="0.2">
      <c r="A126" s="175"/>
      <c r="B126" s="175"/>
      <c r="C126" s="175"/>
      <c r="D126" s="175"/>
      <c r="E126" s="175"/>
      <c r="F126" s="175"/>
      <c r="G126" s="175"/>
      <c r="H126" s="175"/>
      <c r="I126" s="175"/>
      <c r="J126" s="175"/>
      <c r="K126" s="175"/>
      <c r="L126" s="175"/>
      <c r="M126" s="175"/>
      <c r="N126" s="175"/>
      <c r="O126" s="175"/>
      <c r="P126" s="175"/>
      <c r="Q126" s="175"/>
      <c r="R126" s="175"/>
      <c r="S126" s="175"/>
      <c r="T126" s="175"/>
      <c r="U126" s="175"/>
      <c r="V126" s="175"/>
      <c r="W126" s="175"/>
      <c r="X126" s="175"/>
      <c r="Y126" s="175"/>
      <c r="Z126" s="175"/>
      <c r="AA126" s="175"/>
      <c r="AB126" s="175"/>
      <c r="AC126" s="175"/>
      <c r="AD126" s="175"/>
      <c r="AE126" s="175"/>
      <c r="AF126" s="175"/>
      <c r="AG126" s="175"/>
      <c r="AH126" s="175"/>
      <c r="AI126" s="175"/>
      <c r="AJ126" s="175"/>
      <c r="AK126" s="175"/>
      <c r="AL126" s="175"/>
      <c r="AM126" s="175"/>
      <c r="AN126" s="175"/>
      <c r="AO126" s="175"/>
      <c r="AP126" s="175"/>
      <c r="AQ126" s="175"/>
      <c r="AR126" s="175"/>
      <c r="AS126" s="175"/>
      <c r="AT126" s="175"/>
      <c r="AU126" s="175"/>
      <c r="AV126" s="175"/>
      <c r="AW126" s="175"/>
      <c r="AX126" s="175"/>
      <c r="AY126" s="175"/>
      <c r="AZ126" s="175"/>
      <c r="BA126" s="175"/>
      <c r="BB126" s="175"/>
      <c r="BC126" s="175"/>
      <c r="BD126" s="175"/>
      <c r="BE126" s="175"/>
      <c r="BF126" s="175"/>
      <c r="BG126" s="175"/>
      <c r="BH126" s="175"/>
      <c r="BI126" s="175"/>
      <c r="BJ126" s="175"/>
      <c r="BK126" s="175"/>
      <c r="BL126" s="175"/>
      <c r="BM126" s="175"/>
      <c r="BN126" s="175"/>
      <c r="BO126" s="175"/>
      <c r="BP126" s="175"/>
      <c r="BQ126" s="175"/>
      <c r="BR126" s="175"/>
      <c r="BS126" s="175"/>
      <c r="BT126" s="175"/>
      <c r="BU126" s="175"/>
      <c r="BV126" s="175"/>
      <c r="BW126" s="175"/>
      <c r="BX126" s="175"/>
      <c r="BY126" s="175"/>
      <c r="BZ126" s="175"/>
      <c r="CA126" s="175"/>
      <c r="CB126" s="175"/>
      <c r="CC126" s="175"/>
      <c r="CD126" s="175"/>
      <c r="CE126" s="175"/>
      <c r="CF126" s="175"/>
      <c r="CG126" s="175"/>
    </row>
    <row r="127" spans="1:85" x14ac:dyDescent="0.2">
      <c r="A127" s="175"/>
      <c r="B127" s="175"/>
      <c r="C127" s="175"/>
      <c r="D127" s="175"/>
      <c r="E127" s="175"/>
      <c r="F127" s="175"/>
      <c r="G127" s="175"/>
      <c r="H127" s="175"/>
      <c r="I127" s="175"/>
      <c r="J127" s="175"/>
      <c r="K127" s="175"/>
      <c r="L127" s="175"/>
      <c r="M127" s="175"/>
      <c r="N127" s="175"/>
      <c r="O127" s="175"/>
      <c r="P127" s="175"/>
      <c r="Q127" s="175"/>
      <c r="R127" s="175"/>
      <c r="S127" s="175"/>
      <c r="T127" s="175"/>
      <c r="U127" s="175"/>
      <c r="V127" s="175"/>
      <c r="W127" s="175"/>
      <c r="X127" s="175"/>
      <c r="Y127" s="175"/>
      <c r="Z127" s="175"/>
      <c r="AA127" s="175"/>
      <c r="AB127" s="175"/>
      <c r="AC127" s="175"/>
      <c r="AD127" s="175"/>
      <c r="AE127" s="175"/>
      <c r="AF127" s="175"/>
      <c r="AG127" s="175"/>
      <c r="AH127" s="175"/>
      <c r="AI127" s="175"/>
      <c r="AJ127" s="175"/>
      <c r="AK127" s="175"/>
      <c r="AL127" s="175"/>
      <c r="AM127" s="175"/>
      <c r="AN127" s="175"/>
      <c r="AO127" s="175"/>
      <c r="AP127" s="175"/>
      <c r="AQ127" s="175"/>
      <c r="AR127" s="175"/>
      <c r="AS127" s="175"/>
      <c r="AT127" s="175"/>
      <c r="AU127" s="175"/>
      <c r="AV127" s="175"/>
      <c r="AW127" s="175"/>
      <c r="AX127" s="175"/>
      <c r="AY127" s="175"/>
      <c r="AZ127" s="175"/>
      <c r="BA127" s="175"/>
      <c r="BB127" s="175"/>
      <c r="BC127" s="175"/>
      <c r="BD127" s="175"/>
      <c r="BE127" s="175"/>
      <c r="BF127" s="175"/>
      <c r="BG127" s="175"/>
      <c r="BH127" s="175"/>
      <c r="BI127" s="175"/>
      <c r="BJ127" s="175"/>
      <c r="BK127" s="175"/>
      <c r="BL127" s="175"/>
      <c r="BM127" s="175"/>
      <c r="BN127" s="175"/>
      <c r="BO127" s="175"/>
      <c r="BP127" s="175"/>
      <c r="BQ127" s="175"/>
      <c r="BR127" s="175"/>
      <c r="BS127" s="175"/>
      <c r="BT127" s="175"/>
      <c r="BU127" s="175"/>
      <c r="BV127" s="175"/>
      <c r="BW127" s="175"/>
      <c r="BX127" s="175"/>
      <c r="BY127" s="175"/>
      <c r="BZ127" s="175"/>
      <c r="CA127" s="175"/>
      <c r="CB127" s="175"/>
      <c r="CC127" s="175"/>
      <c r="CD127" s="175"/>
      <c r="CE127" s="175"/>
      <c r="CF127" s="175"/>
      <c r="CG127" s="175"/>
    </row>
    <row r="128" spans="1:85" x14ac:dyDescent="0.2">
      <c r="A128" s="175"/>
      <c r="B128" s="175"/>
      <c r="C128" s="175"/>
      <c r="D128" s="175"/>
      <c r="E128" s="175"/>
      <c r="F128" s="175"/>
      <c r="G128" s="175"/>
      <c r="H128" s="175"/>
      <c r="I128" s="175"/>
      <c r="J128" s="175"/>
      <c r="K128" s="175"/>
      <c r="L128" s="175"/>
      <c r="M128" s="175"/>
      <c r="N128" s="175"/>
      <c r="O128" s="175"/>
      <c r="P128" s="175"/>
      <c r="Q128" s="175"/>
      <c r="R128" s="175"/>
      <c r="S128" s="175"/>
      <c r="T128" s="175"/>
      <c r="U128" s="175"/>
      <c r="V128" s="175"/>
      <c r="W128" s="175"/>
      <c r="X128" s="175"/>
      <c r="Y128" s="175"/>
      <c r="Z128" s="175"/>
      <c r="AA128" s="175"/>
      <c r="AB128" s="175"/>
      <c r="AC128" s="175"/>
      <c r="AD128" s="175"/>
      <c r="AE128" s="175"/>
      <c r="AF128" s="175"/>
      <c r="AG128" s="175"/>
      <c r="AH128" s="175"/>
      <c r="AI128" s="175"/>
      <c r="AJ128" s="175"/>
      <c r="AK128" s="175"/>
      <c r="AL128" s="175"/>
      <c r="AM128" s="175"/>
      <c r="AN128" s="175"/>
      <c r="AO128" s="175"/>
      <c r="AP128" s="175"/>
      <c r="AQ128" s="175"/>
      <c r="AR128" s="175"/>
      <c r="AS128" s="175"/>
      <c r="AT128" s="175"/>
      <c r="AU128" s="175"/>
      <c r="AV128" s="175"/>
      <c r="AW128" s="175"/>
      <c r="AX128" s="175"/>
      <c r="AY128" s="175"/>
      <c r="AZ128" s="175"/>
      <c r="BA128" s="175"/>
      <c r="BB128" s="175"/>
      <c r="BC128" s="175"/>
      <c r="BD128" s="175"/>
      <c r="BE128" s="175"/>
      <c r="BF128" s="175"/>
      <c r="BG128" s="175"/>
      <c r="BH128" s="175"/>
      <c r="BI128" s="175"/>
      <c r="BJ128" s="175"/>
      <c r="BK128" s="175"/>
      <c r="BL128" s="175"/>
      <c r="BM128" s="175"/>
      <c r="BN128" s="175"/>
      <c r="BO128" s="175"/>
      <c r="BP128" s="175"/>
      <c r="BQ128" s="175"/>
      <c r="BR128" s="175"/>
      <c r="BS128" s="175"/>
      <c r="BT128" s="175"/>
      <c r="BU128" s="175"/>
      <c r="BV128" s="175"/>
      <c r="BW128" s="175"/>
      <c r="BX128" s="175"/>
      <c r="BY128" s="175"/>
      <c r="BZ128" s="175"/>
      <c r="CA128" s="175"/>
      <c r="CB128" s="175"/>
      <c r="CC128" s="175"/>
      <c r="CD128" s="175"/>
      <c r="CE128" s="175"/>
      <c r="CF128" s="175"/>
      <c r="CG128" s="175"/>
    </row>
    <row r="129" spans="1:85" x14ac:dyDescent="0.2">
      <c r="A129" s="175"/>
      <c r="B129" s="175"/>
      <c r="C129" s="175"/>
      <c r="D129" s="175"/>
      <c r="E129" s="175"/>
      <c r="F129" s="175"/>
      <c r="G129" s="175"/>
      <c r="H129" s="175"/>
      <c r="I129" s="175"/>
      <c r="J129" s="175"/>
      <c r="K129" s="175"/>
      <c r="L129" s="175"/>
      <c r="M129" s="175"/>
      <c r="N129" s="175"/>
      <c r="O129" s="175"/>
      <c r="P129" s="175"/>
      <c r="Q129" s="175"/>
      <c r="R129" s="175"/>
      <c r="S129" s="175"/>
      <c r="T129" s="175"/>
      <c r="U129" s="175"/>
      <c r="V129" s="175"/>
      <c r="W129" s="175"/>
      <c r="X129" s="175"/>
      <c r="Y129" s="175"/>
      <c r="Z129" s="175"/>
      <c r="AA129" s="175"/>
      <c r="AB129" s="175"/>
      <c r="AC129" s="175"/>
      <c r="AD129" s="175"/>
      <c r="AE129" s="175"/>
      <c r="AF129" s="175"/>
      <c r="AG129" s="175"/>
      <c r="AH129" s="175"/>
      <c r="AI129" s="175"/>
      <c r="AJ129" s="175"/>
      <c r="AK129" s="175"/>
      <c r="AL129" s="175"/>
      <c r="AM129" s="175"/>
      <c r="AN129" s="175"/>
      <c r="AO129" s="175"/>
      <c r="AP129" s="175"/>
      <c r="AQ129" s="175"/>
      <c r="AR129" s="175"/>
      <c r="AS129" s="175"/>
      <c r="AT129" s="175"/>
      <c r="AU129" s="175"/>
      <c r="AV129" s="175"/>
      <c r="AW129" s="175"/>
      <c r="AX129" s="175"/>
      <c r="AY129" s="175"/>
      <c r="AZ129" s="175"/>
      <c r="BA129" s="175"/>
      <c r="BB129" s="175"/>
      <c r="BC129" s="175"/>
      <c r="BD129" s="175"/>
      <c r="BE129" s="175"/>
      <c r="BF129" s="175"/>
      <c r="BG129" s="175"/>
      <c r="BH129" s="175"/>
      <c r="BI129" s="175"/>
      <c r="BJ129" s="175"/>
      <c r="BK129" s="175"/>
      <c r="BL129" s="175"/>
      <c r="BM129" s="175"/>
      <c r="BN129" s="175"/>
      <c r="BO129" s="175"/>
      <c r="BP129" s="175"/>
      <c r="BQ129" s="175"/>
      <c r="BR129" s="175"/>
      <c r="BS129" s="175"/>
      <c r="BT129" s="175"/>
      <c r="BU129" s="175"/>
      <c r="BV129" s="175"/>
      <c r="BW129" s="175"/>
      <c r="BX129" s="175"/>
      <c r="BY129" s="175"/>
      <c r="BZ129" s="175"/>
      <c r="CA129" s="175"/>
      <c r="CB129" s="175"/>
      <c r="CC129" s="175"/>
      <c r="CD129" s="175"/>
      <c r="CE129" s="175"/>
      <c r="CF129" s="175"/>
      <c r="CG129" s="175"/>
    </row>
    <row r="130" spans="1:85" x14ac:dyDescent="0.2">
      <c r="A130" s="175"/>
      <c r="B130" s="175"/>
      <c r="C130" s="175"/>
      <c r="D130" s="175"/>
      <c r="E130" s="175"/>
      <c r="F130" s="175"/>
      <c r="G130" s="175"/>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5"/>
      <c r="AY130" s="175"/>
      <c r="AZ130" s="175"/>
      <c r="BA130" s="175"/>
      <c r="BB130" s="175"/>
      <c r="BC130" s="175"/>
      <c r="BD130" s="175"/>
      <c r="BE130" s="175"/>
      <c r="BF130" s="175"/>
      <c r="BG130" s="175"/>
      <c r="BH130" s="175"/>
      <c r="BI130" s="175"/>
      <c r="BJ130" s="175"/>
      <c r="BK130" s="175"/>
      <c r="BL130" s="175"/>
      <c r="BM130" s="175"/>
      <c r="BN130" s="175"/>
      <c r="BO130" s="175"/>
      <c r="BP130" s="175"/>
      <c r="BQ130" s="175"/>
      <c r="BR130" s="175"/>
      <c r="BS130" s="175"/>
      <c r="BT130" s="175"/>
      <c r="BU130" s="175"/>
      <c r="BV130" s="175"/>
      <c r="BW130" s="175"/>
      <c r="BX130" s="175"/>
      <c r="BY130" s="175"/>
      <c r="BZ130" s="175"/>
      <c r="CA130" s="175"/>
      <c r="CB130" s="175"/>
      <c r="CC130" s="175"/>
      <c r="CD130" s="175"/>
      <c r="CE130" s="175"/>
      <c r="CF130" s="175"/>
      <c r="CG130" s="175"/>
    </row>
    <row r="131" spans="1:85" x14ac:dyDescent="0.2">
      <c r="A131" s="175"/>
      <c r="B131" s="175"/>
      <c r="C131" s="175"/>
      <c r="D131" s="175"/>
      <c r="E131" s="175"/>
      <c r="F131" s="175"/>
      <c r="G131" s="175"/>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5"/>
      <c r="AY131" s="175"/>
      <c r="AZ131" s="175"/>
      <c r="BA131" s="175"/>
      <c r="BB131" s="175"/>
      <c r="BC131" s="175"/>
      <c r="BD131" s="175"/>
      <c r="BE131" s="175"/>
      <c r="BF131" s="175"/>
      <c r="BG131" s="175"/>
      <c r="BH131" s="175"/>
      <c r="BI131" s="175"/>
      <c r="BJ131" s="175"/>
      <c r="BK131" s="175"/>
      <c r="BL131" s="175"/>
      <c r="BM131" s="175"/>
      <c r="BN131" s="175"/>
      <c r="BO131" s="175"/>
      <c r="BP131" s="175"/>
      <c r="BQ131" s="175"/>
      <c r="BR131" s="175"/>
      <c r="BS131" s="175"/>
      <c r="BT131" s="175"/>
      <c r="BU131" s="175"/>
      <c r="BV131" s="175"/>
      <c r="BW131" s="175"/>
      <c r="BX131" s="175"/>
      <c r="BY131" s="175"/>
      <c r="BZ131" s="175"/>
      <c r="CA131" s="175"/>
      <c r="CB131" s="175"/>
      <c r="CC131" s="175"/>
      <c r="CD131" s="175"/>
      <c r="CE131" s="175"/>
      <c r="CF131" s="175"/>
      <c r="CG131" s="175"/>
    </row>
    <row r="132" spans="1:85" x14ac:dyDescent="0.2">
      <c r="A132" s="175"/>
      <c r="B132" s="175"/>
      <c r="C132" s="175"/>
      <c r="D132" s="175"/>
      <c r="E132" s="175"/>
      <c r="F132" s="175"/>
      <c r="G132" s="175"/>
      <c r="H132" s="175"/>
      <c r="I132" s="175"/>
      <c r="J132" s="175"/>
      <c r="K132" s="175"/>
      <c r="L132" s="175"/>
      <c r="M132" s="175"/>
      <c r="N132" s="175"/>
      <c r="O132" s="175"/>
      <c r="P132" s="175"/>
      <c r="Q132" s="175"/>
      <c r="R132" s="175"/>
      <c r="S132" s="175"/>
      <c r="T132" s="175"/>
      <c r="U132" s="175"/>
      <c r="V132" s="175"/>
      <c r="W132" s="175"/>
      <c r="X132" s="175"/>
      <c r="Y132" s="175"/>
      <c r="Z132" s="175"/>
      <c r="AA132" s="175"/>
      <c r="AB132" s="175"/>
      <c r="AC132" s="175"/>
      <c r="AD132" s="175"/>
      <c r="AE132" s="175"/>
      <c r="AF132" s="175"/>
      <c r="AG132" s="175"/>
      <c r="AH132" s="175"/>
      <c r="AI132" s="175"/>
      <c r="AJ132" s="175"/>
      <c r="AK132" s="175"/>
      <c r="AL132" s="175"/>
      <c r="AM132" s="175"/>
      <c r="AN132" s="175"/>
      <c r="AO132" s="175"/>
      <c r="AP132" s="175"/>
      <c r="AQ132" s="175"/>
      <c r="AR132" s="175"/>
      <c r="AS132" s="175"/>
      <c r="AT132" s="175"/>
      <c r="AU132" s="175"/>
      <c r="AV132" s="175"/>
      <c r="AW132" s="175"/>
      <c r="AX132" s="175"/>
      <c r="AY132" s="175"/>
      <c r="AZ132" s="175"/>
      <c r="BA132" s="175"/>
      <c r="BB132" s="175"/>
      <c r="BC132" s="175"/>
      <c r="BD132" s="175"/>
      <c r="BE132" s="175"/>
      <c r="BF132" s="175"/>
      <c r="BG132" s="175"/>
      <c r="BH132" s="175"/>
      <c r="BI132" s="175"/>
      <c r="BJ132" s="175"/>
      <c r="BK132" s="175"/>
      <c r="BL132" s="175"/>
      <c r="BM132" s="175"/>
      <c r="BN132" s="175"/>
      <c r="BO132" s="175"/>
      <c r="BP132" s="175"/>
      <c r="BQ132" s="175"/>
      <c r="BR132" s="175"/>
      <c r="BS132" s="175"/>
      <c r="BT132" s="175"/>
      <c r="BU132" s="175"/>
      <c r="BV132" s="175"/>
      <c r="BW132" s="175"/>
      <c r="BX132" s="175"/>
      <c r="BY132" s="175"/>
      <c r="BZ132" s="175"/>
      <c r="CA132" s="175"/>
      <c r="CB132" s="175"/>
      <c r="CC132" s="175"/>
      <c r="CD132" s="175"/>
      <c r="CE132" s="175"/>
      <c r="CF132" s="175"/>
      <c r="CG132" s="175"/>
    </row>
    <row r="133" spans="1:85" x14ac:dyDescent="0.2">
      <c r="A133" s="175"/>
      <c r="B133" s="175"/>
      <c r="C133" s="175"/>
      <c r="D133" s="175"/>
      <c r="E133" s="175"/>
      <c r="F133" s="175"/>
      <c r="G133" s="175"/>
      <c r="H133" s="175"/>
      <c r="I133" s="175"/>
      <c r="J133" s="175"/>
      <c r="K133" s="175"/>
      <c r="L133" s="175"/>
      <c r="M133" s="175"/>
      <c r="N133" s="175"/>
      <c r="O133" s="175"/>
      <c r="P133" s="175"/>
      <c r="Q133" s="175"/>
      <c r="R133" s="175"/>
      <c r="S133" s="175"/>
      <c r="T133" s="175"/>
      <c r="U133" s="175"/>
      <c r="V133" s="175"/>
      <c r="W133" s="175"/>
      <c r="X133" s="175"/>
      <c r="Y133" s="175"/>
      <c r="Z133" s="175"/>
      <c r="AA133" s="175"/>
      <c r="AB133" s="175"/>
      <c r="AC133" s="175"/>
      <c r="AD133" s="175"/>
      <c r="AE133" s="175"/>
      <c r="AF133" s="175"/>
      <c r="AG133" s="175"/>
      <c r="AH133" s="175"/>
      <c r="AI133" s="175"/>
      <c r="AJ133" s="175"/>
      <c r="AK133" s="175"/>
      <c r="AL133" s="175"/>
      <c r="AM133" s="175"/>
      <c r="AN133" s="175"/>
      <c r="AO133" s="175"/>
      <c r="AP133" s="175"/>
      <c r="AQ133" s="175"/>
      <c r="AR133" s="175"/>
      <c r="AS133" s="175"/>
      <c r="AT133" s="175"/>
      <c r="AU133" s="175"/>
      <c r="AV133" s="175"/>
      <c r="AW133" s="175"/>
      <c r="AX133" s="175"/>
      <c r="AY133" s="175"/>
      <c r="AZ133" s="175"/>
      <c r="BA133" s="175"/>
      <c r="BB133" s="175"/>
      <c r="BC133" s="175"/>
      <c r="BD133" s="175"/>
      <c r="BE133" s="175"/>
      <c r="BF133" s="175"/>
      <c r="BG133" s="175"/>
      <c r="BH133" s="175"/>
      <c r="BI133" s="175"/>
      <c r="BJ133" s="175"/>
      <c r="BK133" s="175"/>
      <c r="BL133" s="175"/>
      <c r="BM133" s="175"/>
      <c r="BN133" s="175"/>
      <c r="BO133" s="175"/>
      <c r="BP133" s="175"/>
      <c r="BQ133" s="175"/>
      <c r="BR133" s="175"/>
      <c r="BS133" s="175"/>
      <c r="BT133" s="175"/>
      <c r="BU133" s="175"/>
      <c r="BV133" s="175"/>
      <c r="BW133" s="175"/>
      <c r="BX133" s="175"/>
      <c r="BY133" s="175"/>
      <c r="BZ133" s="175"/>
      <c r="CA133" s="175"/>
      <c r="CB133" s="175"/>
      <c r="CC133" s="175"/>
      <c r="CD133" s="175"/>
      <c r="CE133" s="175"/>
      <c r="CF133" s="175"/>
      <c r="CG133" s="175"/>
    </row>
    <row r="134" spans="1:85" x14ac:dyDescent="0.2">
      <c r="A134" s="175"/>
      <c r="B134" s="175"/>
      <c r="C134" s="175"/>
      <c r="D134" s="175"/>
      <c r="E134" s="175"/>
      <c r="F134" s="175"/>
      <c r="G134" s="175"/>
      <c r="H134" s="175"/>
      <c r="I134" s="175"/>
      <c r="J134" s="175"/>
      <c r="K134" s="175"/>
      <c r="L134" s="175"/>
      <c r="M134" s="175"/>
      <c r="N134" s="175"/>
      <c r="O134" s="175"/>
      <c r="P134" s="175"/>
      <c r="Q134" s="175"/>
      <c r="R134" s="175"/>
      <c r="S134" s="175"/>
      <c r="T134" s="175"/>
      <c r="U134" s="175"/>
      <c r="V134" s="175"/>
      <c r="W134" s="175"/>
      <c r="X134" s="175"/>
      <c r="Y134" s="175"/>
      <c r="Z134" s="175"/>
      <c r="AA134" s="175"/>
      <c r="AB134" s="175"/>
      <c r="AC134" s="175"/>
      <c r="AD134" s="175"/>
      <c r="AE134" s="175"/>
      <c r="AF134" s="175"/>
      <c r="AG134" s="175"/>
      <c r="AH134" s="175"/>
      <c r="AI134" s="175"/>
      <c r="AJ134" s="175"/>
      <c r="AK134" s="175"/>
      <c r="AL134" s="175"/>
      <c r="AM134" s="175"/>
      <c r="AN134" s="175"/>
      <c r="AO134" s="175"/>
      <c r="AP134" s="175"/>
      <c r="AQ134" s="175"/>
      <c r="AR134" s="175"/>
      <c r="AS134" s="175"/>
      <c r="AT134" s="175"/>
      <c r="AU134" s="175"/>
      <c r="AV134" s="175"/>
      <c r="AW134" s="175"/>
      <c r="AX134" s="175"/>
      <c r="AY134" s="175"/>
      <c r="AZ134" s="175"/>
      <c r="BA134" s="175"/>
      <c r="BB134" s="175"/>
      <c r="BC134" s="175"/>
      <c r="BD134" s="175"/>
      <c r="BE134" s="175"/>
      <c r="BF134" s="175"/>
      <c r="BG134" s="175"/>
      <c r="BH134" s="175"/>
      <c r="BI134" s="175"/>
      <c r="BJ134" s="175"/>
      <c r="BK134" s="175"/>
      <c r="BL134" s="175"/>
      <c r="BM134" s="175"/>
      <c r="BN134" s="175"/>
      <c r="BO134" s="175"/>
      <c r="BP134" s="175"/>
      <c r="BQ134" s="175"/>
      <c r="BR134" s="175"/>
      <c r="BS134" s="175"/>
      <c r="BT134" s="175"/>
      <c r="BU134" s="175"/>
      <c r="BV134" s="175"/>
      <c r="BW134" s="175"/>
      <c r="BX134" s="175"/>
      <c r="BY134" s="175"/>
      <c r="BZ134" s="175"/>
      <c r="CA134" s="175"/>
      <c r="CB134" s="175"/>
      <c r="CC134" s="175"/>
      <c r="CD134" s="175"/>
      <c r="CE134" s="175"/>
      <c r="CF134" s="175"/>
      <c r="CG134" s="175"/>
    </row>
    <row r="135" spans="1:85" x14ac:dyDescent="0.2">
      <c r="A135" s="175"/>
      <c r="B135" s="175"/>
      <c r="C135" s="175"/>
      <c r="D135" s="175"/>
      <c r="E135" s="175"/>
      <c r="F135" s="175"/>
      <c r="G135" s="175"/>
      <c r="H135" s="175"/>
      <c r="I135" s="175"/>
      <c r="J135" s="175"/>
      <c r="K135" s="175"/>
      <c r="L135" s="175"/>
      <c r="M135" s="175"/>
      <c r="N135" s="175"/>
      <c r="O135" s="175"/>
      <c r="P135" s="175"/>
      <c r="Q135" s="175"/>
      <c r="R135" s="175"/>
      <c r="S135" s="175"/>
      <c r="T135" s="175"/>
      <c r="U135" s="175"/>
      <c r="V135" s="175"/>
      <c r="W135" s="175"/>
      <c r="X135" s="175"/>
      <c r="Y135" s="175"/>
      <c r="Z135" s="175"/>
      <c r="AA135" s="175"/>
      <c r="AB135" s="175"/>
      <c r="AC135" s="175"/>
      <c r="AD135" s="175"/>
      <c r="AE135" s="175"/>
      <c r="AF135" s="175"/>
      <c r="AG135" s="175"/>
      <c r="AH135" s="175"/>
      <c r="AI135" s="175"/>
      <c r="AJ135" s="175"/>
      <c r="AK135" s="175"/>
      <c r="AL135" s="175"/>
      <c r="AM135" s="175"/>
      <c r="AN135" s="175"/>
      <c r="AO135" s="175"/>
      <c r="AP135" s="175"/>
      <c r="AQ135" s="175"/>
      <c r="AR135" s="175"/>
      <c r="AS135" s="175"/>
      <c r="AT135" s="175"/>
      <c r="AU135" s="175"/>
      <c r="AV135" s="175"/>
      <c r="AW135" s="175"/>
      <c r="AX135" s="175"/>
      <c r="AY135" s="175"/>
      <c r="AZ135" s="175"/>
      <c r="BA135" s="175"/>
      <c r="BB135" s="175"/>
      <c r="BC135" s="175"/>
      <c r="BD135" s="175"/>
      <c r="BE135" s="175"/>
      <c r="BF135" s="175"/>
      <c r="BG135" s="175"/>
      <c r="BH135" s="175"/>
      <c r="BI135" s="175"/>
      <c r="BJ135" s="175"/>
      <c r="BK135" s="175"/>
      <c r="BL135" s="175"/>
      <c r="BM135" s="175"/>
      <c r="BN135" s="175"/>
      <c r="BO135" s="175"/>
      <c r="BP135" s="175"/>
      <c r="BQ135" s="175"/>
      <c r="BR135" s="175"/>
      <c r="BS135" s="175"/>
      <c r="BT135" s="175"/>
      <c r="BU135" s="175"/>
      <c r="BV135" s="175"/>
      <c r="BW135" s="175"/>
      <c r="BX135" s="175"/>
      <c r="BY135" s="175"/>
      <c r="BZ135" s="175"/>
      <c r="CA135" s="175"/>
      <c r="CB135" s="175"/>
      <c r="CC135" s="175"/>
      <c r="CD135" s="175"/>
      <c r="CE135" s="175"/>
      <c r="CF135" s="175"/>
      <c r="CG135" s="175"/>
    </row>
    <row r="136" spans="1:85" x14ac:dyDescent="0.2">
      <c r="A136" s="175"/>
      <c r="B136" s="175"/>
      <c r="C136" s="175"/>
      <c r="D136" s="175"/>
      <c r="E136" s="175"/>
      <c r="F136" s="175"/>
      <c r="G136" s="175"/>
      <c r="H136" s="175"/>
      <c r="I136" s="175"/>
      <c r="J136" s="175"/>
      <c r="K136" s="175"/>
      <c r="L136" s="175"/>
      <c r="M136" s="175"/>
      <c r="N136" s="175"/>
      <c r="O136" s="175"/>
      <c r="P136" s="175"/>
      <c r="Q136" s="175"/>
      <c r="R136" s="175"/>
      <c r="S136" s="175"/>
      <c r="T136" s="175"/>
      <c r="U136" s="175"/>
      <c r="V136" s="175"/>
      <c r="W136" s="175"/>
      <c r="X136" s="175"/>
      <c r="Y136" s="175"/>
      <c r="Z136" s="175"/>
      <c r="AA136" s="175"/>
      <c r="AB136" s="175"/>
      <c r="AC136" s="175"/>
      <c r="AD136" s="175"/>
      <c r="AE136" s="175"/>
      <c r="AF136" s="175"/>
      <c r="AG136" s="175"/>
      <c r="AH136" s="175"/>
      <c r="AI136" s="175"/>
      <c r="AJ136" s="175"/>
      <c r="AK136" s="175"/>
      <c r="AL136" s="175"/>
      <c r="AM136" s="175"/>
      <c r="AN136" s="175"/>
      <c r="AO136" s="175"/>
      <c r="AP136" s="175"/>
      <c r="AQ136" s="175"/>
      <c r="AR136" s="175"/>
      <c r="AS136" s="175"/>
      <c r="AT136" s="175"/>
      <c r="AU136" s="175"/>
      <c r="AV136" s="175"/>
      <c r="AW136" s="175"/>
      <c r="AX136" s="175"/>
      <c r="AY136" s="175"/>
      <c r="AZ136" s="175"/>
      <c r="BA136" s="175"/>
      <c r="BB136" s="175"/>
      <c r="BC136" s="175"/>
      <c r="BD136" s="175"/>
      <c r="BE136" s="175"/>
      <c r="BF136" s="175"/>
      <c r="BG136" s="175"/>
      <c r="BH136" s="175"/>
      <c r="BI136" s="175"/>
      <c r="BJ136" s="175"/>
      <c r="BK136" s="175"/>
      <c r="BL136" s="175"/>
      <c r="BM136" s="175"/>
      <c r="BN136" s="175"/>
      <c r="BO136" s="175"/>
      <c r="BP136" s="175"/>
      <c r="BQ136" s="175"/>
      <c r="BR136" s="175"/>
      <c r="BS136" s="175"/>
      <c r="BT136" s="175"/>
      <c r="BU136" s="175"/>
      <c r="BV136" s="175"/>
      <c r="BW136" s="175"/>
      <c r="BX136" s="175"/>
      <c r="BY136" s="175"/>
      <c r="BZ136" s="175"/>
      <c r="CA136" s="175"/>
      <c r="CB136" s="175"/>
      <c r="CC136" s="175"/>
      <c r="CD136" s="175"/>
      <c r="CE136" s="175"/>
      <c r="CF136" s="175"/>
      <c r="CG136" s="175"/>
    </row>
    <row r="137" spans="1:85" x14ac:dyDescent="0.2">
      <c r="A137" s="175"/>
      <c r="B137" s="175"/>
      <c r="C137" s="175"/>
      <c r="D137" s="175"/>
      <c r="E137" s="175"/>
      <c r="F137" s="175"/>
      <c r="G137" s="175"/>
      <c r="H137" s="175"/>
      <c r="I137" s="175"/>
      <c r="J137" s="175"/>
      <c r="K137" s="175"/>
      <c r="L137" s="175"/>
      <c r="M137" s="175"/>
      <c r="N137" s="175"/>
      <c r="O137" s="175"/>
      <c r="P137" s="175"/>
      <c r="Q137" s="175"/>
      <c r="R137" s="175"/>
      <c r="S137" s="175"/>
      <c r="T137" s="175"/>
      <c r="U137" s="175"/>
      <c r="V137" s="175"/>
      <c r="W137" s="175"/>
      <c r="X137" s="175"/>
      <c r="Y137" s="175"/>
      <c r="Z137" s="175"/>
      <c r="AA137" s="175"/>
      <c r="AB137" s="175"/>
      <c r="AC137" s="175"/>
      <c r="AD137" s="175"/>
      <c r="AE137" s="175"/>
      <c r="AF137" s="175"/>
      <c r="AG137" s="175"/>
      <c r="AH137" s="175"/>
      <c r="AI137" s="175"/>
      <c r="AJ137" s="175"/>
      <c r="AK137" s="175"/>
      <c r="AL137" s="175"/>
      <c r="AM137" s="175"/>
      <c r="AN137" s="175"/>
      <c r="AO137" s="175"/>
      <c r="AP137" s="175"/>
      <c r="AQ137" s="175"/>
      <c r="AR137" s="175"/>
      <c r="AS137" s="175"/>
      <c r="AT137" s="175"/>
      <c r="AU137" s="175"/>
      <c r="AV137" s="175"/>
      <c r="AW137" s="175"/>
      <c r="AX137" s="175"/>
      <c r="AY137" s="175"/>
      <c r="AZ137" s="175"/>
      <c r="BA137" s="175"/>
      <c r="BB137" s="175"/>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175"/>
      <c r="CF137" s="175"/>
      <c r="CG137" s="175"/>
    </row>
    <row r="138" spans="1:85" x14ac:dyDescent="0.2">
      <c r="A138" s="175"/>
      <c r="B138" s="175"/>
      <c r="C138" s="175"/>
      <c r="D138" s="175"/>
      <c r="E138" s="175"/>
      <c r="F138" s="175"/>
      <c r="G138" s="175"/>
      <c r="H138" s="175"/>
      <c r="I138" s="175"/>
      <c r="J138" s="175"/>
      <c r="K138" s="175"/>
      <c r="L138" s="175"/>
      <c r="M138" s="175"/>
      <c r="N138" s="175"/>
      <c r="O138" s="175"/>
      <c r="P138" s="175"/>
      <c r="Q138" s="175"/>
      <c r="R138" s="175"/>
      <c r="S138" s="175"/>
      <c r="T138" s="175"/>
      <c r="U138" s="175"/>
      <c r="V138" s="175"/>
      <c r="W138" s="175"/>
      <c r="X138" s="175"/>
      <c r="Y138" s="175"/>
      <c r="Z138" s="175"/>
      <c r="AA138" s="175"/>
      <c r="AB138" s="175"/>
      <c r="AC138" s="175"/>
      <c r="AD138" s="175"/>
      <c r="AE138" s="175"/>
      <c r="AF138" s="175"/>
      <c r="AG138" s="175"/>
      <c r="AH138" s="175"/>
      <c r="AI138" s="175"/>
      <c r="AJ138" s="175"/>
      <c r="AK138" s="175"/>
      <c r="AL138" s="175"/>
      <c r="AM138" s="175"/>
      <c r="AN138" s="175"/>
      <c r="AO138" s="175"/>
      <c r="AP138" s="175"/>
      <c r="AQ138" s="175"/>
      <c r="AR138" s="175"/>
      <c r="AS138" s="175"/>
      <c r="AT138" s="175"/>
      <c r="AU138" s="175"/>
      <c r="AV138" s="175"/>
      <c r="AW138" s="175"/>
      <c r="AX138" s="175"/>
      <c r="AY138" s="175"/>
      <c r="AZ138" s="175"/>
      <c r="BA138" s="175"/>
      <c r="BB138" s="175"/>
      <c r="BC138" s="175"/>
      <c r="BD138" s="175"/>
      <c r="BE138" s="175"/>
      <c r="BF138" s="175"/>
      <c r="BG138" s="175"/>
      <c r="BH138" s="175"/>
      <c r="BI138" s="175"/>
      <c r="BJ138" s="175"/>
      <c r="BK138" s="175"/>
      <c r="BL138" s="175"/>
      <c r="BM138" s="175"/>
      <c r="BN138" s="175"/>
      <c r="BO138" s="175"/>
      <c r="BP138" s="175"/>
      <c r="BQ138" s="175"/>
      <c r="BR138" s="175"/>
      <c r="BS138" s="175"/>
      <c r="BT138" s="175"/>
      <c r="BU138" s="175"/>
      <c r="BV138" s="175"/>
      <c r="BW138" s="175"/>
      <c r="BX138" s="175"/>
      <c r="BY138" s="175"/>
      <c r="BZ138" s="175"/>
      <c r="CA138" s="175"/>
      <c r="CB138" s="175"/>
      <c r="CC138" s="175"/>
      <c r="CD138" s="175"/>
      <c r="CE138" s="175"/>
      <c r="CF138" s="175"/>
      <c r="CG138" s="175"/>
    </row>
    <row r="139" spans="1:85" x14ac:dyDescent="0.2">
      <c r="A139" s="175"/>
      <c r="B139" s="175"/>
      <c r="C139" s="175"/>
      <c r="D139" s="175"/>
      <c r="E139" s="175"/>
      <c r="F139" s="175"/>
      <c r="G139" s="175"/>
      <c r="H139" s="175"/>
      <c r="I139" s="175"/>
      <c r="J139" s="175"/>
      <c r="K139" s="175"/>
      <c r="L139" s="175"/>
      <c r="M139" s="175"/>
      <c r="N139" s="175"/>
      <c r="O139" s="175"/>
      <c r="P139" s="175"/>
      <c r="Q139" s="175"/>
      <c r="R139" s="175"/>
      <c r="S139" s="175"/>
      <c r="T139" s="175"/>
      <c r="U139" s="175"/>
      <c r="V139" s="175"/>
      <c r="W139" s="175"/>
      <c r="X139" s="175"/>
      <c r="Y139" s="175"/>
      <c r="Z139" s="175"/>
      <c r="AA139" s="175"/>
      <c r="AB139" s="175"/>
      <c r="AC139" s="175"/>
      <c r="AD139" s="175"/>
      <c r="AE139" s="175"/>
      <c r="AF139" s="175"/>
      <c r="AG139" s="175"/>
      <c r="AH139" s="175"/>
      <c r="AI139" s="175"/>
      <c r="AJ139" s="175"/>
      <c r="AK139" s="175"/>
      <c r="AL139" s="175"/>
      <c r="AM139" s="175"/>
      <c r="AN139" s="175"/>
      <c r="AO139" s="175"/>
      <c r="AP139" s="175"/>
      <c r="AQ139" s="175"/>
      <c r="AR139" s="175"/>
      <c r="AS139" s="175"/>
      <c r="AT139" s="175"/>
      <c r="AU139" s="175"/>
      <c r="AV139" s="175"/>
      <c r="AW139" s="175"/>
      <c r="AX139" s="175"/>
      <c r="AY139" s="175"/>
      <c r="AZ139" s="175"/>
      <c r="BA139" s="175"/>
      <c r="BB139" s="175"/>
      <c r="BC139" s="175"/>
      <c r="BD139" s="175"/>
      <c r="BE139" s="175"/>
      <c r="BF139" s="175"/>
      <c r="BG139" s="175"/>
      <c r="BH139" s="175"/>
      <c r="BI139" s="175"/>
      <c r="BJ139" s="175"/>
      <c r="BK139" s="175"/>
      <c r="BL139" s="175"/>
      <c r="BM139" s="175"/>
      <c r="BN139" s="175"/>
      <c r="BO139" s="175"/>
      <c r="BP139" s="175"/>
      <c r="BQ139" s="175"/>
      <c r="BR139" s="175"/>
      <c r="BS139" s="175"/>
      <c r="BT139" s="175"/>
      <c r="BU139" s="175"/>
      <c r="BV139" s="175"/>
      <c r="BW139" s="175"/>
      <c r="BX139" s="175"/>
      <c r="BY139" s="175"/>
      <c r="BZ139" s="175"/>
      <c r="CA139" s="175"/>
      <c r="CB139" s="175"/>
      <c r="CC139" s="175"/>
      <c r="CD139" s="175"/>
      <c r="CE139" s="175"/>
      <c r="CF139" s="175"/>
      <c r="CG139" s="175"/>
    </row>
    <row r="140" spans="1:85" x14ac:dyDescent="0.2">
      <c r="A140" s="175"/>
      <c r="B140" s="175"/>
      <c r="C140" s="175"/>
      <c r="D140" s="175"/>
      <c r="E140" s="175"/>
      <c r="F140" s="175"/>
      <c r="G140" s="175"/>
      <c r="H140" s="175"/>
      <c r="I140" s="175"/>
      <c r="J140" s="175"/>
      <c r="K140" s="175"/>
      <c r="L140" s="175"/>
      <c r="M140" s="175"/>
      <c r="N140" s="175"/>
      <c r="O140" s="175"/>
      <c r="P140" s="175"/>
      <c r="Q140" s="175"/>
      <c r="R140" s="175"/>
      <c r="S140" s="175"/>
      <c r="T140" s="175"/>
      <c r="U140" s="175"/>
      <c r="V140" s="175"/>
      <c r="W140" s="175"/>
      <c r="X140" s="175"/>
      <c r="Y140" s="175"/>
      <c r="Z140" s="175"/>
      <c r="AA140" s="175"/>
      <c r="AB140" s="175"/>
      <c r="AC140" s="175"/>
      <c r="AD140" s="175"/>
      <c r="AE140" s="175"/>
      <c r="AF140" s="175"/>
      <c r="AG140" s="175"/>
      <c r="AH140" s="175"/>
      <c r="AI140" s="175"/>
      <c r="AJ140" s="175"/>
      <c r="AK140" s="175"/>
      <c r="AL140" s="175"/>
      <c r="AM140" s="175"/>
      <c r="AN140" s="175"/>
      <c r="AO140" s="175"/>
      <c r="AP140" s="175"/>
      <c r="AQ140" s="175"/>
      <c r="AR140" s="175"/>
      <c r="AS140" s="175"/>
      <c r="AT140" s="175"/>
      <c r="AU140" s="175"/>
      <c r="AV140" s="175"/>
      <c r="AW140" s="175"/>
      <c r="AX140" s="175"/>
      <c r="AY140" s="175"/>
      <c r="AZ140" s="175"/>
      <c r="BA140" s="175"/>
      <c r="BB140" s="175"/>
      <c r="BC140" s="175"/>
      <c r="BD140" s="175"/>
      <c r="BE140" s="175"/>
      <c r="BF140" s="175"/>
      <c r="BG140" s="175"/>
      <c r="BH140" s="175"/>
      <c r="BI140" s="175"/>
      <c r="BJ140" s="175"/>
      <c r="BK140" s="175"/>
      <c r="BL140" s="175"/>
      <c r="BM140" s="175"/>
      <c r="BN140" s="175"/>
      <c r="BO140" s="175"/>
      <c r="BP140" s="175"/>
      <c r="BQ140" s="175"/>
      <c r="BR140" s="175"/>
      <c r="BS140" s="175"/>
      <c r="BT140" s="175"/>
      <c r="BU140" s="175"/>
      <c r="BV140" s="175"/>
      <c r="BW140" s="175"/>
      <c r="BX140" s="175"/>
      <c r="BY140" s="175"/>
      <c r="BZ140" s="175"/>
      <c r="CA140" s="175"/>
      <c r="CB140" s="175"/>
      <c r="CC140" s="175"/>
      <c r="CD140" s="175"/>
      <c r="CE140" s="175"/>
      <c r="CF140" s="175"/>
      <c r="CG140" s="175"/>
    </row>
    <row r="141" spans="1:85" x14ac:dyDescent="0.2">
      <c r="A141" s="175"/>
      <c r="B141" s="175"/>
      <c r="C141" s="175"/>
      <c r="D141" s="175"/>
      <c r="E141" s="175"/>
      <c r="F141" s="175"/>
      <c r="G141" s="175"/>
      <c r="H141" s="175"/>
      <c r="I141" s="175"/>
      <c r="J141" s="175"/>
      <c r="K141" s="175"/>
      <c r="L141" s="175"/>
      <c r="M141" s="175"/>
      <c r="N141" s="175"/>
      <c r="O141" s="175"/>
      <c r="P141" s="175"/>
      <c r="Q141" s="175"/>
      <c r="R141" s="175"/>
      <c r="S141" s="175"/>
      <c r="T141" s="175"/>
      <c r="U141" s="175"/>
      <c r="V141" s="175"/>
      <c r="W141" s="175"/>
      <c r="X141" s="175"/>
      <c r="Y141" s="175"/>
      <c r="Z141" s="175"/>
      <c r="AA141" s="175"/>
      <c r="AB141" s="175"/>
      <c r="AC141" s="175"/>
      <c r="AD141" s="175"/>
      <c r="AE141" s="175"/>
      <c r="AF141" s="175"/>
      <c r="AG141" s="175"/>
      <c r="AH141" s="175"/>
      <c r="AI141" s="175"/>
      <c r="AJ141" s="175"/>
      <c r="AK141" s="175"/>
      <c r="AL141" s="175"/>
      <c r="AM141" s="175"/>
      <c r="AN141" s="175"/>
      <c r="AO141" s="175"/>
      <c r="AP141" s="175"/>
      <c r="AQ141" s="175"/>
      <c r="AR141" s="175"/>
      <c r="AS141" s="175"/>
      <c r="AT141" s="175"/>
      <c r="AU141" s="175"/>
      <c r="AV141" s="175"/>
      <c r="AW141" s="175"/>
      <c r="AX141" s="175"/>
      <c r="AY141" s="175"/>
      <c r="AZ141" s="175"/>
      <c r="BA141" s="175"/>
      <c r="BB141" s="175"/>
      <c r="BC141" s="175"/>
      <c r="BD141" s="175"/>
      <c r="BE141" s="175"/>
      <c r="BF141" s="175"/>
      <c r="BG141" s="175"/>
      <c r="BH141" s="175"/>
      <c r="BI141" s="175"/>
      <c r="BJ141" s="175"/>
      <c r="BK141" s="175"/>
      <c r="BL141" s="175"/>
      <c r="BM141" s="175"/>
      <c r="BN141" s="175"/>
      <c r="BO141" s="175"/>
      <c r="BP141" s="175"/>
      <c r="BQ141" s="175"/>
      <c r="BR141" s="175"/>
      <c r="BS141" s="175"/>
      <c r="BT141" s="175"/>
      <c r="BU141" s="175"/>
      <c r="BV141" s="175"/>
      <c r="BW141" s="175"/>
      <c r="BX141" s="175"/>
      <c r="BY141" s="175"/>
      <c r="BZ141" s="175"/>
      <c r="CA141" s="175"/>
      <c r="CB141" s="175"/>
      <c r="CC141" s="175"/>
      <c r="CD141" s="175"/>
      <c r="CE141" s="175"/>
      <c r="CF141" s="175"/>
      <c r="CG141" s="175"/>
    </row>
    <row r="142" spans="1:85" x14ac:dyDescent="0.2">
      <c r="A142" s="175"/>
      <c r="B142" s="175"/>
      <c r="C142" s="175"/>
      <c r="D142" s="175"/>
      <c r="E142" s="175"/>
      <c r="F142" s="175"/>
      <c r="G142" s="175"/>
      <c r="H142" s="175"/>
      <c r="I142" s="175"/>
      <c r="J142" s="175"/>
      <c r="K142" s="175"/>
      <c r="L142" s="175"/>
      <c r="M142" s="175"/>
      <c r="N142" s="175"/>
      <c r="O142" s="175"/>
      <c r="P142" s="175"/>
      <c r="Q142" s="175"/>
      <c r="R142" s="175"/>
      <c r="S142" s="175"/>
      <c r="T142" s="175"/>
      <c r="U142" s="175"/>
      <c r="V142" s="175"/>
      <c r="W142" s="175"/>
      <c r="X142" s="175"/>
      <c r="Y142" s="175"/>
      <c r="Z142" s="175"/>
      <c r="AA142" s="175"/>
      <c r="AB142" s="175"/>
      <c r="AC142" s="175"/>
      <c r="AD142" s="175"/>
      <c r="AE142" s="175"/>
      <c r="AF142" s="175"/>
      <c r="AG142" s="175"/>
      <c r="AH142" s="175"/>
      <c r="AI142" s="175"/>
      <c r="AJ142" s="175"/>
      <c r="AK142" s="175"/>
      <c r="AL142" s="175"/>
      <c r="AM142" s="175"/>
      <c r="AN142" s="175"/>
      <c r="AO142" s="175"/>
      <c r="AP142" s="175"/>
      <c r="AQ142" s="175"/>
      <c r="AR142" s="175"/>
      <c r="AS142" s="175"/>
      <c r="AT142" s="175"/>
      <c r="AU142" s="175"/>
      <c r="AV142" s="175"/>
      <c r="AW142" s="175"/>
      <c r="AX142" s="175"/>
      <c r="AY142" s="175"/>
      <c r="AZ142" s="175"/>
      <c r="BA142" s="175"/>
      <c r="BB142" s="175"/>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75"/>
      <c r="CF142" s="175"/>
      <c r="CG142" s="175"/>
    </row>
    <row r="143" spans="1:85" x14ac:dyDescent="0.2">
      <c r="A143" s="175"/>
      <c r="B143" s="175"/>
      <c r="C143" s="175"/>
      <c r="D143" s="175"/>
      <c r="E143" s="175"/>
      <c r="F143" s="175"/>
      <c r="G143" s="175"/>
      <c r="H143" s="175"/>
      <c r="I143" s="175"/>
      <c r="J143" s="175"/>
      <c r="K143" s="175"/>
      <c r="L143" s="175"/>
      <c r="M143" s="175"/>
      <c r="N143" s="175"/>
      <c r="O143" s="175"/>
      <c r="P143" s="175"/>
      <c r="Q143" s="175"/>
      <c r="R143" s="175"/>
      <c r="S143" s="175"/>
      <c r="T143" s="175"/>
      <c r="U143" s="175"/>
      <c r="V143" s="175"/>
      <c r="W143" s="175"/>
      <c r="X143" s="175"/>
      <c r="Y143" s="175"/>
      <c r="Z143" s="175"/>
      <c r="AA143" s="175"/>
      <c r="AB143" s="175"/>
      <c r="AC143" s="175"/>
      <c r="AD143" s="175"/>
      <c r="AE143" s="175"/>
      <c r="AF143" s="175"/>
      <c r="AG143" s="175"/>
      <c r="AH143" s="175"/>
      <c r="AI143" s="175"/>
      <c r="AJ143" s="175"/>
      <c r="AK143" s="175"/>
      <c r="AL143" s="175"/>
      <c r="AM143" s="175"/>
      <c r="AN143" s="175"/>
      <c r="AO143" s="175"/>
      <c r="AP143" s="175"/>
      <c r="AQ143" s="175"/>
      <c r="AR143" s="175"/>
      <c r="AS143" s="175"/>
      <c r="AT143" s="175"/>
      <c r="AU143" s="175"/>
      <c r="AV143" s="175"/>
      <c r="AW143" s="175"/>
      <c r="AX143" s="175"/>
      <c r="AY143" s="175"/>
      <c r="AZ143" s="175"/>
      <c r="BA143" s="175"/>
      <c r="BB143" s="175"/>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row>
    <row r="144" spans="1:85" x14ac:dyDescent="0.2">
      <c r="A144" s="175"/>
      <c r="B144" s="175"/>
      <c r="C144" s="175"/>
      <c r="D144" s="175"/>
      <c r="E144" s="175"/>
      <c r="F144" s="175"/>
      <c r="G144" s="175"/>
      <c r="H144" s="175"/>
      <c r="I144" s="175"/>
      <c r="J144" s="175"/>
      <c r="K144" s="175"/>
      <c r="L144" s="175"/>
      <c r="M144" s="175"/>
      <c r="N144" s="175"/>
      <c r="O144" s="175"/>
      <c r="P144" s="175"/>
      <c r="Q144" s="175"/>
      <c r="R144" s="175"/>
      <c r="S144" s="175"/>
      <c r="T144" s="175"/>
      <c r="U144" s="175"/>
      <c r="V144" s="175"/>
      <c r="W144" s="175"/>
      <c r="X144" s="175"/>
      <c r="Y144" s="175"/>
      <c r="Z144" s="175"/>
      <c r="AA144" s="175"/>
      <c r="AB144" s="175"/>
      <c r="AC144" s="175"/>
      <c r="AD144" s="175"/>
      <c r="AE144" s="175"/>
      <c r="AF144" s="175"/>
      <c r="AG144" s="175"/>
      <c r="AH144" s="175"/>
      <c r="AI144" s="175"/>
      <c r="AJ144" s="175"/>
      <c r="AK144" s="175"/>
      <c r="AL144" s="175"/>
      <c r="AM144" s="175"/>
      <c r="AN144" s="175"/>
      <c r="AO144" s="175"/>
      <c r="AP144" s="175"/>
      <c r="AQ144" s="175"/>
      <c r="AR144" s="175"/>
      <c r="AS144" s="175"/>
      <c r="AT144" s="175"/>
      <c r="AU144" s="175"/>
      <c r="AV144" s="175"/>
      <c r="AW144" s="175"/>
      <c r="AX144" s="175"/>
      <c r="AY144" s="175"/>
      <c r="AZ144" s="175"/>
      <c r="BA144" s="175"/>
      <c r="BB144" s="175"/>
      <c r="BC144" s="175"/>
      <c r="BD144" s="175"/>
      <c r="BE144" s="175"/>
      <c r="BF144" s="175"/>
      <c r="BG144" s="175"/>
      <c r="BH144" s="175"/>
      <c r="BI144" s="175"/>
      <c r="BJ144" s="175"/>
      <c r="BK144" s="175"/>
      <c r="BL144" s="175"/>
      <c r="BM144" s="175"/>
      <c r="BN144" s="175"/>
      <c r="BO144" s="175"/>
      <c r="BP144" s="175"/>
      <c r="BQ144" s="175"/>
      <c r="BR144" s="175"/>
      <c r="BS144" s="175"/>
      <c r="BT144" s="175"/>
      <c r="BU144" s="175"/>
      <c r="BV144" s="175"/>
      <c r="BW144" s="175"/>
      <c r="BX144" s="175"/>
      <c r="BY144" s="175"/>
      <c r="BZ144" s="175"/>
      <c r="CA144" s="175"/>
      <c r="CB144" s="175"/>
      <c r="CC144" s="175"/>
      <c r="CD144" s="175"/>
      <c r="CE144" s="175"/>
      <c r="CF144" s="175"/>
      <c r="CG144" s="175"/>
    </row>
    <row r="145" spans="1:85" x14ac:dyDescent="0.2">
      <c r="A145" s="175"/>
      <c r="B145" s="175"/>
      <c r="C145" s="175"/>
      <c r="D145" s="175"/>
      <c r="E145" s="175"/>
      <c r="F145" s="175"/>
      <c r="G145" s="175"/>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75"/>
      <c r="AY145" s="175"/>
      <c r="AZ145" s="175"/>
      <c r="BA145" s="175"/>
      <c r="BB145" s="175"/>
      <c r="BC145" s="175"/>
      <c r="BD145" s="175"/>
      <c r="BE145" s="175"/>
      <c r="BF145" s="175"/>
      <c r="BG145" s="175"/>
      <c r="BH145" s="175"/>
      <c r="BI145" s="175"/>
      <c r="BJ145" s="175"/>
      <c r="BK145" s="175"/>
      <c r="BL145" s="175"/>
      <c r="BM145" s="175"/>
      <c r="BN145" s="175"/>
      <c r="BO145" s="175"/>
      <c r="BP145" s="175"/>
      <c r="BQ145" s="175"/>
      <c r="BR145" s="175"/>
      <c r="BS145" s="175"/>
      <c r="BT145" s="175"/>
      <c r="BU145" s="175"/>
      <c r="BV145" s="175"/>
      <c r="BW145" s="175"/>
      <c r="BX145" s="175"/>
      <c r="BY145" s="175"/>
      <c r="BZ145" s="175"/>
      <c r="CA145" s="175"/>
      <c r="CB145" s="175"/>
      <c r="CC145" s="175"/>
      <c r="CD145" s="175"/>
      <c r="CE145" s="175"/>
      <c r="CF145" s="175"/>
      <c r="CG145" s="175"/>
    </row>
    <row r="146" spans="1:85" x14ac:dyDescent="0.2">
      <c r="A146" s="175"/>
      <c r="B146" s="175"/>
      <c r="C146" s="175"/>
      <c r="D146" s="175"/>
      <c r="E146" s="175"/>
      <c r="F146" s="175"/>
      <c r="G146" s="175"/>
      <c r="H146" s="175"/>
      <c r="I146" s="175"/>
      <c r="J146" s="175"/>
      <c r="K146" s="175"/>
      <c r="L146" s="175"/>
      <c r="M146" s="175"/>
      <c r="N146" s="175"/>
      <c r="O146" s="175"/>
      <c r="P146" s="175"/>
      <c r="Q146" s="175"/>
      <c r="R146" s="175"/>
      <c r="S146" s="175"/>
      <c r="T146" s="175"/>
      <c r="U146" s="175"/>
      <c r="V146" s="175"/>
      <c r="W146" s="175"/>
      <c r="X146" s="175"/>
      <c r="Y146" s="175"/>
      <c r="Z146" s="175"/>
      <c r="AA146" s="175"/>
      <c r="AB146" s="175"/>
      <c r="AC146" s="175"/>
      <c r="AD146" s="175"/>
      <c r="AE146" s="175"/>
      <c r="AF146" s="175"/>
      <c r="AG146" s="175"/>
      <c r="AH146" s="175"/>
      <c r="AI146" s="175"/>
      <c r="AJ146" s="175"/>
      <c r="AK146" s="175"/>
      <c r="AL146" s="175"/>
      <c r="AM146" s="175"/>
      <c r="AN146" s="175"/>
      <c r="AO146" s="175"/>
      <c r="AP146" s="175"/>
      <c r="AQ146" s="175"/>
      <c r="AR146" s="175"/>
      <c r="AS146" s="175"/>
      <c r="AT146" s="175"/>
      <c r="AU146" s="175"/>
      <c r="AV146" s="175"/>
      <c r="AW146" s="175"/>
      <c r="AX146" s="175"/>
      <c r="AY146" s="175"/>
      <c r="AZ146" s="175"/>
      <c r="BA146" s="175"/>
      <c r="BB146" s="175"/>
      <c r="BC146" s="175"/>
      <c r="BD146" s="175"/>
      <c r="BE146" s="175"/>
      <c r="BF146" s="175"/>
      <c r="BG146" s="175"/>
      <c r="BH146" s="175"/>
      <c r="BI146" s="175"/>
      <c r="BJ146" s="175"/>
      <c r="BK146" s="175"/>
      <c r="BL146" s="175"/>
      <c r="BM146" s="175"/>
      <c r="BN146" s="175"/>
      <c r="BO146" s="175"/>
      <c r="BP146" s="175"/>
      <c r="BQ146" s="175"/>
      <c r="BR146" s="175"/>
      <c r="BS146" s="175"/>
      <c r="BT146" s="175"/>
      <c r="BU146" s="175"/>
      <c r="BV146" s="175"/>
      <c r="BW146" s="175"/>
      <c r="BX146" s="175"/>
      <c r="BY146" s="175"/>
      <c r="BZ146" s="175"/>
      <c r="CA146" s="175"/>
      <c r="CB146" s="175"/>
      <c r="CC146" s="175"/>
      <c r="CD146" s="175"/>
      <c r="CE146" s="175"/>
      <c r="CF146" s="175"/>
      <c r="CG146" s="175"/>
    </row>
    <row r="147" spans="1:85" x14ac:dyDescent="0.2">
      <c r="A147" s="175"/>
      <c r="B147" s="175"/>
      <c r="C147" s="175"/>
      <c r="D147" s="175"/>
      <c r="E147" s="175"/>
      <c r="F147" s="175"/>
      <c r="G147" s="175"/>
      <c r="H147" s="175"/>
      <c r="I147" s="175"/>
      <c r="J147" s="175"/>
      <c r="K147" s="175"/>
      <c r="L147" s="175"/>
      <c r="M147" s="175"/>
      <c r="N147" s="175"/>
      <c r="O147" s="175"/>
      <c r="P147" s="175"/>
      <c r="Q147" s="175"/>
      <c r="R147" s="175"/>
      <c r="S147" s="175"/>
      <c r="T147" s="175"/>
      <c r="U147" s="175"/>
      <c r="V147" s="175"/>
      <c r="W147" s="175"/>
      <c r="X147" s="175"/>
      <c r="Y147" s="175"/>
      <c r="Z147" s="175"/>
      <c r="AA147" s="175"/>
      <c r="AB147" s="175"/>
      <c r="AC147" s="175"/>
      <c r="AD147" s="175"/>
      <c r="AE147" s="175"/>
      <c r="AF147" s="175"/>
      <c r="AG147" s="175"/>
      <c r="AH147" s="175"/>
      <c r="AI147" s="175"/>
      <c r="AJ147" s="175"/>
      <c r="AK147" s="175"/>
      <c r="AL147" s="175"/>
      <c r="AM147" s="175"/>
      <c r="AN147" s="175"/>
      <c r="AO147" s="175"/>
      <c r="AP147" s="175"/>
      <c r="AQ147" s="175"/>
      <c r="AR147" s="175"/>
      <c r="AS147" s="175"/>
      <c r="AT147" s="175"/>
      <c r="AU147" s="175"/>
      <c r="AV147" s="175"/>
      <c r="AW147" s="175"/>
      <c r="AX147" s="175"/>
      <c r="AY147" s="175"/>
      <c r="AZ147" s="175"/>
      <c r="BA147" s="175"/>
      <c r="BB147" s="175"/>
      <c r="BC147" s="175"/>
      <c r="BD147" s="175"/>
      <c r="BE147" s="175"/>
      <c r="BF147" s="175"/>
      <c r="BG147" s="175"/>
      <c r="BH147" s="175"/>
      <c r="BI147" s="175"/>
      <c r="BJ147" s="175"/>
      <c r="BK147" s="175"/>
      <c r="BL147" s="175"/>
      <c r="BM147" s="175"/>
      <c r="BN147" s="175"/>
      <c r="BO147" s="175"/>
      <c r="BP147" s="175"/>
      <c r="BQ147" s="175"/>
      <c r="BR147" s="175"/>
      <c r="BS147" s="175"/>
      <c r="BT147" s="175"/>
      <c r="BU147" s="175"/>
      <c r="BV147" s="175"/>
      <c r="BW147" s="175"/>
      <c r="BX147" s="175"/>
      <c r="BY147" s="175"/>
      <c r="BZ147" s="175"/>
      <c r="CA147" s="175"/>
      <c r="CB147" s="175"/>
      <c r="CC147" s="175"/>
      <c r="CD147" s="175"/>
      <c r="CE147" s="175"/>
      <c r="CF147" s="175"/>
      <c r="CG147" s="175"/>
    </row>
    <row r="148" spans="1:85" x14ac:dyDescent="0.2">
      <c r="A148" s="175"/>
      <c r="B148" s="175"/>
      <c r="C148" s="175"/>
      <c r="D148" s="175"/>
      <c r="E148" s="175"/>
      <c r="F148" s="175"/>
      <c r="G148" s="175"/>
      <c r="H148" s="175"/>
      <c r="I148" s="175"/>
      <c r="J148" s="175"/>
      <c r="K148" s="175"/>
      <c r="L148" s="175"/>
      <c r="M148" s="175"/>
      <c r="N148" s="175"/>
      <c r="O148" s="175"/>
      <c r="P148" s="175"/>
      <c r="Q148" s="175"/>
      <c r="R148" s="175"/>
      <c r="S148" s="175"/>
      <c r="T148" s="175"/>
      <c r="U148" s="175"/>
      <c r="V148" s="175"/>
      <c r="W148" s="175"/>
      <c r="X148" s="175"/>
      <c r="Y148" s="175"/>
      <c r="Z148" s="175"/>
      <c r="AA148" s="175"/>
      <c r="AB148" s="175"/>
      <c r="AC148" s="175"/>
      <c r="AD148" s="175"/>
      <c r="AE148" s="175"/>
      <c r="AF148" s="175"/>
      <c r="AG148" s="175"/>
      <c r="AH148" s="175"/>
      <c r="AI148" s="175"/>
      <c r="AJ148" s="175"/>
      <c r="AK148" s="175"/>
      <c r="AL148" s="175"/>
      <c r="AM148" s="175"/>
      <c r="AN148" s="175"/>
      <c r="AO148" s="175"/>
      <c r="AP148" s="175"/>
      <c r="AQ148" s="175"/>
      <c r="AR148" s="175"/>
      <c r="AS148" s="175"/>
      <c r="AT148" s="175"/>
      <c r="AU148" s="175"/>
      <c r="AV148" s="175"/>
      <c r="AW148" s="175"/>
      <c r="AX148" s="175"/>
      <c r="AY148" s="175"/>
      <c r="AZ148" s="175"/>
      <c r="BA148" s="175"/>
      <c r="BB148" s="175"/>
      <c r="BC148" s="175"/>
      <c r="BD148" s="175"/>
      <c r="BE148" s="175"/>
      <c r="BF148" s="175"/>
      <c r="BG148" s="175"/>
      <c r="BH148" s="175"/>
      <c r="BI148" s="175"/>
      <c r="BJ148" s="175"/>
      <c r="BK148" s="175"/>
      <c r="BL148" s="175"/>
      <c r="BM148" s="175"/>
      <c r="BN148" s="175"/>
      <c r="BO148" s="175"/>
      <c r="BP148" s="175"/>
      <c r="BQ148" s="175"/>
      <c r="BR148" s="175"/>
      <c r="BS148" s="175"/>
      <c r="BT148" s="175"/>
      <c r="BU148" s="175"/>
      <c r="BV148" s="175"/>
      <c r="BW148" s="175"/>
      <c r="BX148" s="175"/>
      <c r="BY148" s="175"/>
      <c r="BZ148" s="175"/>
      <c r="CA148" s="175"/>
      <c r="CB148" s="175"/>
      <c r="CC148" s="175"/>
      <c r="CD148" s="175"/>
      <c r="CE148" s="175"/>
      <c r="CF148" s="175"/>
      <c r="CG148" s="175"/>
    </row>
    <row r="149" spans="1:85" x14ac:dyDescent="0.2">
      <c r="A149" s="175"/>
      <c r="B149" s="175"/>
      <c r="C149" s="175"/>
      <c r="D149" s="175"/>
      <c r="E149" s="175"/>
      <c r="F149" s="175"/>
      <c r="G149" s="175"/>
      <c r="H149" s="175"/>
      <c r="I149" s="175"/>
      <c r="J149" s="175"/>
      <c r="K149" s="175"/>
      <c r="L149" s="175"/>
      <c r="M149" s="175"/>
      <c r="N149" s="175"/>
      <c r="O149" s="175"/>
      <c r="P149" s="175"/>
      <c r="Q149" s="175"/>
      <c r="R149" s="175"/>
      <c r="S149" s="175"/>
      <c r="T149" s="175"/>
      <c r="U149" s="175"/>
      <c r="V149" s="175"/>
      <c r="W149" s="175"/>
      <c r="X149" s="175"/>
      <c r="Y149" s="175"/>
      <c r="Z149" s="175"/>
      <c r="AA149" s="175"/>
      <c r="AB149" s="175"/>
      <c r="AC149" s="175"/>
      <c r="AD149" s="175"/>
      <c r="AE149" s="175"/>
      <c r="AF149" s="175"/>
      <c r="AG149" s="175"/>
      <c r="AH149" s="175"/>
      <c r="AI149" s="175"/>
      <c r="AJ149" s="175"/>
      <c r="AK149" s="175"/>
      <c r="AL149" s="175"/>
      <c r="AM149" s="175"/>
      <c r="AN149" s="175"/>
      <c r="AO149" s="175"/>
      <c r="AP149" s="175"/>
      <c r="AQ149" s="175"/>
      <c r="AR149" s="175"/>
      <c r="AS149" s="175"/>
      <c r="AT149" s="175"/>
      <c r="AU149" s="175"/>
      <c r="AV149" s="175"/>
      <c r="AW149" s="175"/>
      <c r="AX149" s="175"/>
      <c r="AY149" s="175"/>
      <c r="AZ149" s="175"/>
      <c r="BA149" s="175"/>
      <c r="BB149" s="175"/>
      <c r="BC149" s="175"/>
      <c r="BD149" s="175"/>
      <c r="BE149" s="175"/>
      <c r="BF149" s="175"/>
      <c r="BG149" s="175"/>
      <c r="BH149" s="175"/>
      <c r="BI149" s="175"/>
      <c r="BJ149" s="175"/>
      <c r="BK149" s="175"/>
      <c r="BL149" s="175"/>
      <c r="BM149" s="175"/>
      <c r="BN149" s="175"/>
      <c r="BO149" s="175"/>
      <c r="BP149" s="175"/>
      <c r="BQ149" s="175"/>
      <c r="BR149" s="175"/>
      <c r="BS149" s="175"/>
      <c r="BT149" s="175"/>
      <c r="BU149" s="175"/>
      <c r="BV149" s="175"/>
      <c r="BW149" s="175"/>
      <c r="BX149" s="175"/>
      <c r="BY149" s="175"/>
      <c r="BZ149" s="175"/>
      <c r="CA149" s="175"/>
      <c r="CB149" s="175"/>
      <c r="CC149" s="175"/>
      <c r="CD149" s="175"/>
      <c r="CE149" s="175"/>
      <c r="CF149" s="175"/>
      <c r="CG149" s="175"/>
    </row>
    <row r="150" spans="1:85" x14ac:dyDescent="0.2">
      <c r="A150" s="175"/>
      <c r="B150" s="175"/>
      <c r="C150" s="175"/>
      <c r="D150" s="175"/>
      <c r="E150" s="175"/>
      <c r="F150" s="175"/>
      <c r="G150" s="175"/>
      <c r="H150" s="175"/>
      <c r="I150" s="175"/>
      <c r="J150" s="175"/>
      <c r="K150" s="175"/>
      <c r="L150" s="175"/>
      <c r="M150" s="175"/>
      <c r="N150" s="175"/>
      <c r="O150" s="175"/>
      <c r="P150" s="175"/>
      <c r="Q150" s="175"/>
      <c r="R150" s="175"/>
      <c r="S150" s="175"/>
      <c r="T150" s="175"/>
      <c r="U150" s="175"/>
      <c r="V150" s="175"/>
      <c r="W150" s="175"/>
      <c r="X150" s="175"/>
      <c r="Y150" s="175"/>
      <c r="Z150" s="175"/>
      <c r="AA150" s="175"/>
      <c r="AB150" s="175"/>
      <c r="AC150" s="175"/>
      <c r="AD150" s="175"/>
      <c r="AE150" s="175"/>
      <c r="AF150" s="175"/>
      <c r="AG150" s="175"/>
      <c r="AH150" s="175"/>
      <c r="AI150" s="175"/>
      <c r="AJ150" s="175"/>
      <c r="AK150" s="175"/>
      <c r="AL150" s="175"/>
      <c r="AM150" s="175"/>
      <c r="AN150" s="175"/>
      <c r="AO150" s="175"/>
      <c r="AP150" s="175"/>
      <c r="AQ150" s="175"/>
      <c r="AR150" s="175"/>
      <c r="AS150" s="175"/>
      <c r="AT150" s="175"/>
      <c r="AU150" s="175"/>
      <c r="AV150" s="175"/>
      <c r="AW150" s="175"/>
      <c r="AX150" s="175"/>
      <c r="AY150" s="175"/>
      <c r="AZ150" s="175"/>
      <c r="BA150" s="175"/>
      <c r="BB150" s="175"/>
      <c r="BC150" s="175"/>
      <c r="BD150" s="175"/>
      <c r="BE150" s="175"/>
      <c r="BF150" s="175"/>
      <c r="BG150" s="175"/>
      <c r="BH150" s="175"/>
      <c r="BI150" s="175"/>
      <c r="BJ150" s="175"/>
      <c r="BK150" s="175"/>
      <c r="BL150" s="175"/>
      <c r="BM150" s="175"/>
      <c r="BN150" s="175"/>
      <c r="BO150" s="175"/>
      <c r="BP150" s="175"/>
      <c r="BQ150" s="175"/>
      <c r="BR150" s="175"/>
      <c r="BS150" s="175"/>
      <c r="BT150" s="175"/>
      <c r="BU150" s="175"/>
      <c r="BV150" s="175"/>
      <c r="BW150" s="175"/>
      <c r="BX150" s="175"/>
      <c r="BY150" s="175"/>
      <c r="BZ150" s="175"/>
      <c r="CA150" s="175"/>
      <c r="CB150" s="175"/>
      <c r="CC150" s="175"/>
      <c r="CD150" s="175"/>
      <c r="CE150" s="175"/>
      <c r="CF150" s="175"/>
      <c r="CG150" s="175"/>
    </row>
    <row r="151" spans="1:85" x14ac:dyDescent="0.2">
      <c r="A151" s="175"/>
      <c r="B151" s="175"/>
      <c r="C151" s="175"/>
      <c r="D151" s="175"/>
      <c r="E151" s="175"/>
      <c r="F151" s="175"/>
      <c r="G151" s="175"/>
      <c r="H151" s="175"/>
      <c r="I151" s="175"/>
      <c r="J151" s="175"/>
      <c r="K151" s="175"/>
      <c r="L151" s="175"/>
      <c r="M151" s="175"/>
      <c r="N151" s="175"/>
      <c r="O151" s="175"/>
      <c r="P151" s="175"/>
      <c r="Q151" s="175"/>
      <c r="R151" s="175"/>
      <c r="S151" s="175"/>
      <c r="T151" s="175"/>
      <c r="U151" s="175"/>
      <c r="V151" s="175"/>
      <c r="W151" s="175"/>
      <c r="X151" s="175"/>
      <c r="Y151" s="175"/>
      <c r="Z151" s="175"/>
      <c r="AA151" s="175"/>
      <c r="AB151" s="175"/>
      <c r="AC151" s="175"/>
      <c r="AD151" s="175"/>
      <c r="AE151" s="175"/>
      <c r="AF151" s="175"/>
      <c r="AG151" s="175"/>
      <c r="AH151" s="175"/>
      <c r="AI151" s="175"/>
      <c r="AJ151" s="175"/>
      <c r="AK151" s="175"/>
      <c r="AL151" s="175"/>
      <c r="AM151" s="175"/>
      <c r="AN151" s="175"/>
      <c r="AO151" s="175"/>
      <c r="AP151" s="175"/>
      <c r="AQ151" s="175"/>
      <c r="AR151" s="175"/>
      <c r="AS151" s="175"/>
      <c r="AT151" s="175"/>
      <c r="AU151" s="175"/>
      <c r="AV151" s="175"/>
      <c r="AW151" s="175"/>
      <c r="AX151" s="175"/>
      <c r="AY151" s="175"/>
      <c r="AZ151" s="175"/>
      <c r="BA151" s="175"/>
      <c r="BB151" s="175"/>
      <c r="BC151" s="175"/>
      <c r="BD151" s="175"/>
      <c r="BE151" s="175"/>
      <c r="BF151" s="175"/>
      <c r="BG151" s="175"/>
      <c r="BH151" s="175"/>
      <c r="BI151" s="175"/>
      <c r="BJ151" s="175"/>
      <c r="BK151" s="175"/>
      <c r="BL151" s="175"/>
      <c r="BM151" s="175"/>
      <c r="BN151" s="175"/>
      <c r="BO151" s="175"/>
      <c r="BP151" s="175"/>
      <c r="BQ151" s="175"/>
      <c r="BR151" s="175"/>
      <c r="BS151" s="175"/>
      <c r="BT151" s="175"/>
      <c r="BU151" s="175"/>
      <c r="BV151" s="175"/>
      <c r="BW151" s="175"/>
      <c r="BX151" s="175"/>
      <c r="BY151" s="175"/>
      <c r="BZ151" s="175"/>
      <c r="CA151" s="175"/>
      <c r="CB151" s="175"/>
      <c r="CC151" s="175"/>
      <c r="CD151" s="175"/>
      <c r="CE151" s="175"/>
      <c r="CF151" s="175"/>
      <c r="CG151" s="175"/>
    </row>
    <row r="152" spans="1:85" x14ac:dyDescent="0.2">
      <c r="A152" s="175"/>
      <c r="B152" s="175"/>
      <c r="C152" s="175"/>
      <c r="D152" s="175"/>
      <c r="E152" s="175"/>
      <c r="F152" s="175"/>
      <c r="G152" s="175"/>
      <c r="H152" s="175"/>
      <c r="I152" s="175"/>
      <c r="J152" s="175"/>
      <c r="K152" s="175"/>
      <c r="L152" s="175"/>
      <c r="M152" s="175"/>
      <c r="N152" s="175"/>
      <c r="O152" s="175"/>
      <c r="P152" s="175"/>
      <c r="Q152" s="175"/>
      <c r="R152" s="175"/>
      <c r="S152" s="175"/>
      <c r="T152" s="175"/>
      <c r="U152" s="175"/>
      <c r="V152" s="175"/>
      <c r="W152" s="175"/>
      <c r="X152" s="175"/>
      <c r="Y152" s="175"/>
      <c r="Z152" s="175"/>
      <c r="AA152" s="175"/>
      <c r="AB152" s="175"/>
      <c r="AC152" s="175"/>
      <c r="AD152" s="175"/>
      <c r="AE152" s="175"/>
      <c r="AF152" s="175"/>
      <c r="AG152" s="175"/>
      <c r="AH152" s="175"/>
      <c r="AI152" s="175"/>
      <c r="AJ152" s="175"/>
      <c r="AK152" s="175"/>
      <c r="AL152" s="175"/>
      <c r="AM152" s="175"/>
      <c r="AN152" s="175"/>
      <c r="AO152" s="175"/>
      <c r="AP152" s="175"/>
      <c r="AQ152" s="175"/>
      <c r="AR152" s="175"/>
      <c r="AS152" s="175"/>
      <c r="AT152" s="175"/>
      <c r="AU152" s="175"/>
      <c r="AV152" s="175"/>
      <c r="AW152" s="175"/>
      <c r="AX152" s="175"/>
      <c r="AY152" s="175"/>
      <c r="AZ152" s="175"/>
      <c r="BA152" s="175"/>
      <c r="BB152" s="175"/>
      <c r="BC152" s="175"/>
      <c r="BD152" s="175"/>
      <c r="BE152" s="175"/>
      <c r="BF152" s="175"/>
      <c r="BG152" s="175"/>
      <c r="BH152" s="175"/>
      <c r="BI152" s="175"/>
      <c r="BJ152" s="175"/>
      <c r="BK152" s="175"/>
      <c r="BL152" s="175"/>
      <c r="BM152" s="175"/>
      <c r="BN152" s="175"/>
      <c r="BO152" s="175"/>
      <c r="BP152" s="175"/>
      <c r="BQ152" s="175"/>
      <c r="BR152" s="175"/>
      <c r="BS152" s="175"/>
      <c r="BT152" s="175"/>
      <c r="BU152" s="175"/>
      <c r="BV152" s="175"/>
      <c r="BW152" s="175"/>
      <c r="BX152" s="175"/>
      <c r="BY152" s="175"/>
      <c r="BZ152" s="175"/>
      <c r="CA152" s="175"/>
      <c r="CB152" s="175"/>
      <c r="CC152" s="175"/>
      <c r="CD152" s="175"/>
      <c r="CE152" s="175"/>
      <c r="CF152" s="175"/>
      <c r="CG152" s="175"/>
    </row>
    <row r="153" spans="1:85" x14ac:dyDescent="0.2">
      <c r="A153" s="175"/>
      <c r="B153" s="175"/>
      <c r="C153" s="175"/>
      <c r="D153" s="175"/>
      <c r="E153" s="175"/>
      <c r="F153" s="175"/>
      <c r="G153" s="175"/>
      <c r="H153" s="175"/>
      <c r="I153" s="175"/>
      <c r="J153" s="175"/>
      <c r="K153" s="175"/>
      <c r="L153" s="175"/>
      <c r="M153" s="175"/>
      <c r="N153" s="175"/>
      <c r="O153" s="175"/>
      <c r="P153" s="175"/>
      <c r="Q153" s="175"/>
      <c r="R153" s="175"/>
      <c r="S153" s="175"/>
      <c r="T153" s="175"/>
      <c r="U153" s="175"/>
      <c r="V153" s="175"/>
      <c r="W153" s="175"/>
      <c r="X153" s="175"/>
      <c r="Y153" s="175"/>
      <c r="Z153" s="175"/>
      <c r="AA153" s="175"/>
      <c r="AB153" s="175"/>
      <c r="AC153" s="175"/>
      <c r="AD153" s="175"/>
      <c r="AE153" s="175"/>
      <c r="AF153" s="175"/>
      <c r="AG153" s="175"/>
      <c r="AH153" s="175"/>
      <c r="AI153" s="175"/>
      <c r="AJ153" s="175"/>
      <c r="AK153" s="175"/>
      <c r="AL153" s="175"/>
      <c r="AM153" s="175"/>
      <c r="AN153" s="175"/>
      <c r="AO153" s="175"/>
      <c r="AP153" s="175"/>
      <c r="AQ153" s="175"/>
      <c r="AR153" s="175"/>
      <c r="AS153" s="175"/>
      <c r="AT153" s="175"/>
      <c r="AU153" s="175"/>
      <c r="AV153" s="175"/>
      <c r="AW153" s="175"/>
      <c r="AX153" s="175"/>
      <c r="AY153" s="175"/>
      <c r="AZ153" s="175"/>
      <c r="BA153" s="175"/>
      <c r="BB153" s="175"/>
      <c r="BC153" s="175"/>
      <c r="BD153" s="175"/>
      <c r="BE153" s="175"/>
      <c r="BF153" s="175"/>
      <c r="BG153" s="175"/>
      <c r="BH153" s="175"/>
      <c r="BI153" s="175"/>
      <c r="BJ153" s="175"/>
      <c r="BK153" s="175"/>
      <c r="BL153" s="175"/>
      <c r="BM153" s="175"/>
      <c r="BN153" s="175"/>
      <c r="BO153" s="175"/>
      <c r="BP153" s="175"/>
      <c r="BQ153" s="175"/>
      <c r="BR153" s="175"/>
      <c r="BS153" s="175"/>
      <c r="BT153" s="175"/>
      <c r="BU153" s="175"/>
      <c r="BV153" s="175"/>
      <c r="BW153" s="175"/>
      <c r="BX153" s="175"/>
      <c r="BY153" s="175"/>
      <c r="BZ153" s="175"/>
      <c r="CA153" s="175"/>
      <c r="CB153" s="175"/>
      <c r="CC153" s="175"/>
      <c r="CD153" s="175"/>
      <c r="CE153" s="175"/>
      <c r="CF153" s="175"/>
      <c r="CG153" s="175"/>
    </row>
    <row r="154" spans="1:85" x14ac:dyDescent="0.2">
      <c r="A154" s="175"/>
      <c r="B154" s="175"/>
      <c r="C154" s="175"/>
      <c r="D154" s="175"/>
      <c r="E154" s="175"/>
      <c r="F154" s="175"/>
      <c r="G154" s="175"/>
      <c r="H154" s="175"/>
      <c r="I154" s="175"/>
      <c r="J154" s="175"/>
      <c r="K154" s="175"/>
      <c r="L154" s="175"/>
      <c r="M154" s="175"/>
      <c r="N154" s="175"/>
      <c r="O154" s="175"/>
      <c r="P154" s="175"/>
      <c r="Q154" s="175"/>
      <c r="R154" s="175"/>
      <c r="S154" s="175"/>
      <c r="T154" s="175"/>
      <c r="U154" s="175"/>
      <c r="V154" s="175"/>
      <c r="W154" s="175"/>
      <c r="X154" s="175"/>
      <c r="Y154" s="175"/>
      <c r="Z154" s="175"/>
      <c r="AA154" s="175"/>
      <c r="AB154" s="175"/>
      <c r="AC154" s="175"/>
      <c r="AD154" s="175"/>
      <c r="AE154" s="175"/>
      <c r="AF154" s="175"/>
      <c r="AG154" s="175"/>
      <c r="AH154" s="175"/>
      <c r="AI154" s="175"/>
      <c r="AJ154" s="175"/>
      <c r="AK154" s="175"/>
      <c r="AL154" s="175"/>
      <c r="AM154" s="175"/>
      <c r="AN154" s="175"/>
      <c r="AO154" s="175"/>
      <c r="AP154" s="175"/>
      <c r="AQ154" s="175"/>
      <c r="AR154" s="175"/>
      <c r="AS154" s="175"/>
      <c r="AT154" s="175"/>
      <c r="AU154" s="175"/>
      <c r="AV154" s="175"/>
      <c r="AW154" s="175"/>
      <c r="AX154" s="175"/>
      <c r="AY154" s="175"/>
      <c r="AZ154" s="175"/>
      <c r="BA154" s="175"/>
      <c r="BB154" s="175"/>
      <c r="BC154" s="175"/>
      <c r="BD154" s="175"/>
      <c r="BE154" s="175"/>
      <c r="BF154" s="175"/>
      <c r="BG154" s="175"/>
      <c r="BH154" s="175"/>
      <c r="BI154" s="175"/>
      <c r="BJ154" s="175"/>
      <c r="BK154" s="175"/>
      <c r="BL154" s="175"/>
      <c r="BM154" s="175"/>
      <c r="BN154" s="175"/>
      <c r="BO154" s="175"/>
      <c r="BP154" s="175"/>
      <c r="BQ154" s="175"/>
      <c r="BR154" s="175"/>
      <c r="BS154" s="175"/>
      <c r="BT154" s="175"/>
      <c r="BU154" s="175"/>
      <c r="BV154" s="175"/>
      <c r="BW154" s="175"/>
      <c r="BX154" s="175"/>
      <c r="BY154" s="175"/>
      <c r="BZ154" s="175"/>
      <c r="CA154" s="175"/>
      <c r="CB154" s="175"/>
      <c r="CC154" s="175"/>
      <c r="CD154" s="175"/>
      <c r="CE154" s="175"/>
      <c r="CF154" s="175"/>
      <c r="CG154" s="175"/>
    </row>
    <row r="155" spans="1:85" x14ac:dyDescent="0.2">
      <c r="A155" s="175"/>
      <c r="B155" s="175"/>
      <c r="C155" s="175"/>
      <c r="D155" s="175"/>
      <c r="E155" s="175"/>
      <c r="F155" s="175"/>
      <c r="G155" s="175"/>
      <c r="H155" s="175"/>
      <c r="I155" s="175"/>
      <c r="J155" s="175"/>
      <c r="K155" s="175"/>
      <c r="L155" s="175"/>
      <c r="M155" s="175"/>
      <c r="N155" s="175"/>
      <c r="O155" s="175"/>
      <c r="P155" s="175"/>
      <c r="Q155" s="175"/>
      <c r="R155" s="175"/>
      <c r="S155" s="175"/>
      <c r="T155" s="175"/>
      <c r="U155" s="175"/>
      <c r="V155" s="175"/>
      <c r="W155" s="175"/>
      <c r="X155" s="175"/>
      <c r="Y155" s="175"/>
      <c r="Z155" s="175"/>
      <c r="AA155" s="175"/>
      <c r="AB155" s="175"/>
      <c r="AC155" s="175"/>
      <c r="AD155" s="175"/>
      <c r="AE155" s="175"/>
      <c r="AF155" s="175"/>
      <c r="AG155" s="175"/>
      <c r="AH155" s="175"/>
      <c r="AI155" s="175"/>
      <c r="AJ155" s="175"/>
      <c r="AK155" s="175"/>
      <c r="AL155" s="175"/>
      <c r="AM155" s="175"/>
      <c r="AN155" s="175"/>
      <c r="AO155" s="175"/>
      <c r="AP155" s="175"/>
      <c r="AQ155" s="175"/>
      <c r="AR155" s="175"/>
      <c r="AS155" s="175"/>
      <c r="AT155" s="175"/>
      <c r="AU155" s="175"/>
      <c r="AV155" s="175"/>
      <c r="AW155" s="175"/>
      <c r="AX155" s="175"/>
      <c r="AY155" s="175"/>
      <c r="AZ155" s="175"/>
      <c r="BA155" s="175"/>
      <c r="BB155" s="175"/>
      <c r="BC155" s="175"/>
      <c r="BD155" s="175"/>
      <c r="BE155" s="175"/>
      <c r="BF155" s="175"/>
      <c r="BG155" s="175"/>
      <c r="BH155" s="175"/>
      <c r="BI155" s="175"/>
      <c r="BJ155" s="175"/>
      <c r="BK155" s="175"/>
      <c r="BL155" s="175"/>
      <c r="BM155" s="175"/>
      <c r="BN155" s="175"/>
      <c r="BO155" s="175"/>
      <c r="BP155" s="175"/>
      <c r="BQ155" s="175"/>
      <c r="BR155" s="175"/>
      <c r="BS155" s="175"/>
      <c r="BT155" s="175"/>
      <c r="BU155" s="175"/>
      <c r="BV155" s="175"/>
      <c r="BW155" s="175"/>
      <c r="BX155" s="175"/>
      <c r="BY155" s="175"/>
      <c r="BZ155" s="175"/>
      <c r="CA155" s="175"/>
      <c r="CB155" s="175"/>
      <c r="CC155" s="175"/>
      <c r="CD155" s="175"/>
      <c r="CE155" s="175"/>
      <c r="CF155" s="175"/>
      <c r="CG155" s="175"/>
    </row>
    <row r="156" spans="1:85" x14ac:dyDescent="0.2">
      <c r="A156" s="175"/>
      <c r="B156" s="175"/>
      <c r="C156" s="175"/>
      <c r="D156" s="175"/>
      <c r="E156" s="175"/>
      <c r="F156" s="175"/>
      <c r="G156" s="175"/>
      <c r="H156" s="175"/>
      <c r="I156" s="175"/>
      <c r="J156" s="175"/>
      <c r="K156" s="175"/>
      <c r="L156" s="175"/>
      <c r="M156" s="175"/>
      <c r="N156" s="175"/>
      <c r="O156" s="175"/>
      <c r="P156" s="175"/>
      <c r="Q156" s="175"/>
      <c r="R156" s="175"/>
      <c r="S156" s="175"/>
      <c r="T156" s="175"/>
      <c r="U156" s="175"/>
      <c r="V156" s="175"/>
      <c r="W156" s="175"/>
      <c r="X156" s="175"/>
      <c r="Y156" s="175"/>
      <c r="Z156" s="175"/>
      <c r="AA156" s="175"/>
      <c r="AB156" s="175"/>
      <c r="AC156" s="175"/>
      <c r="AD156" s="175"/>
      <c r="AE156" s="175"/>
      <c r="AF156" s="175"/>
      <c r="AG156" s="175"/>
      <c r="AH156" s="175"/>
      <c r="AI156" s="175"/>
      <c r="AJ156" s="175"/>
      <c r="AK156" s="175"/>
      <c r="AL156" s="175"/>
      <c r="AM156" s="175"/>
      <c r="AN156" s="175"/>
      <c r="AO156" s="175"/>
      <c r="AP156" s="175"/>
      <c r="AQ156" s="175"/>
      <c r="AR156" s="175"/>
      <c r="AS156" s="175"/>
      <c r="AT156" s="175"/>
      <c r="AU156" s="175"/>
      <c r="AV156" s="175"/>
      <c r="AW156" s="175"/>
      <c r="AX156" s="175"/>
      <c r="AY156" s="175"/>
      <c r="AZ156" s="175"/>
      <c r="BA156" s="175"/>
      <c r="BB156" s="175"/>
      <c r="BC156" s="175"/>
      <c r="BD156" s="175"/>
      <c r="BE156" s="175"/>
      <c r="BF156" s="175"/>
      <c r="BG156" s="175"/>
      <c r="BH156" s="175"/>
      <c r="BI156" s="175"/>
      <c r="BJ156" s="175"/>
      <c r="BK156" s="175"/>
      <c r="BL156" s="175"/>
      <c r="BM156" s="175"/>
      <c r="BN156" s="175"/>
      <c r="BO156" s="175"/>
      <c r="BP156" s="175"/>
      <c r="BQ156" s="175"/>
      <c r="BR156" s="175"/>
      <c r="BS156" s="175"/>
      <c r="BT156" s="175"/>
      <c r="BU156" s="175"/>
      <c r="BV156" s="175"/>
      <c r="BW156" s="175"/>
      <c r="BX156" s="175"/>
      <c r="BY156" s="175"/>
      <c r="BZ156" s="175"/>
      <c r="CA156" s="175"/>
      <c r="CB156" s="175"/>
      <c r="CC156" s="175"/>
      <c r="CD156" s="175"/>
      <c r="CE156" s="175"/>
      <c r="CF156" s="175"/>
      <c r="CG156" s="175"/>
    </row>
  </sheetData>
  <mergeCells count="16">
    <mergeCell ref="B11:X11"/>
    <mergeCell ref="B13:X13"/>
    <mergeCell ref="C15:X15"/>
    <mergeCell ref="C16:X16"/>
    <mergeCell ref="B3:X4"/>
    <mergeCell ref="B6:X6"/>
    <mergeCell ref="B7:X8"/>
    <mergeCell ref="B9:X9"/>
    <mergeCell ref="B10:X10"/>
    <mergeCell ref="C20:X20"/>
    <mergeCell ref="C21:X21"/>
    <mergeCell ref="B25:X25"/>
    <mergeCell ref="B32:X32"/>
    <mergeCell ref="C17:X17"/>
    <mergeCell ref="C18:X18"/>
    <mergeCell ref="C19:X19"/>
  </mergeCells>
  <hyperlinks>
    <hyperlink ref="B9:X9" r:id="rId1" display="This project was originally possible through funding from the Carolyn Foundation." xr:uid="{B3263F3A-45F3-4B1B-985E-2F75BDE9AADE}"/>
    <hyperlink ref="B10:X10" r:id="rId2" display="The work itself was completed by staff at the Great Plains Institute. With questions on this document or how to use it, please contact Jessi Wyatt (jwyatt@gpids.net) or Brian Ross (bross@gpisd.net)." xr:uid="{79EAEECB-761A-4AD8-B8DB-1712C7D23B0D}"/>
    <hyperlink ref="B25:X25" r:id="rId3" display="The work itself was completed by staff at the Great Plains Institute. With questions on this document or how to use it, please contact Jessi Wyatt (jwyatt@gpids.net) or Brian Ross (bross@gpisd.net)." xr:uid="{3C5AA98A-36C7-44A4-BE29-080CEC21CD54}"/>
  </hyperlinks>
  <pageMargins left="0.7" right="0.7" top="0.75" bottom="0.75" header="0.3" footer="0.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6F230-85CC-4B36-952E-A2DA5669E699}">
  <sheetPr>
    <tabColor rgb="FF92D050"/>
  </sheetPr>
  <dimension ref="A2:AA213"/>
  <sheetViews>
    <sheetView topLeftCell="A4" zoomScale="55" zoomScaleNormal="55" workbookViewId="0">
      <selection activeCell="AB58" sqref="AB58"/>
    </sheetView>
  </sheetViews>
  <sheetFormatPr defaultColWidth="9.140625" defaultRowHeight="14.25" x14ac:dyDescent="0.2"/>
  <cols>
    <col min="1" max="2" width="3.85546875" style="11" customWidth="1"/>
    <col min="3" max="3" width="72.7109375" style="183" customWidth="1"/>
    <col min="4" max="4" width="31.42578125" style="183" bestFit="1" customWidth="1"/>
    <col min="5" max="5" width="17.42578125" style="15" bestFit="1" customWidth="1"/>
    <col min="6" max="6" width="13.5703125" style="15" customWidth="1"/>
    <col min="7" max="7" width="13.85546875" style="15" customWidth="1"/>
    <col min="8" max="8" width="34.28515625" style="15" bestFit="1" customWidth="1"/>
    <col min="9" max="9" width="28.140625" style="15" bestFit="1" customWidth="1"/>
    <col min="10" max="12" width="10.85546875" style="15" bestFit="1" customWidth="1"/>
    <col min="13" max="13" width="17.28515625" style="15" customWidth="1"/>
    <col min="14" max="15" width="10.85546875" style="15" customWidth="1"/>
    <col min="16" max="16" width="13.5703125" style="15" customWidth="1"/>
    <col min="17" max="20" width="10.85546875" style="15" customWidth="1"/>
    <col min="21" max="21" width="3.7109375" style="15" customWidth="1"/>
    <col min="22" max="22" width="56.28515625" style="116" customWidth="1"/>
    <col min="23" max="23" width="68.28515625" style="15" customWidth="1"/>
    <col min="24" max="24" width="68.7109375" style="108" bestFit="1" customWidth="1"/>
    <col min="25" max="5570" width="9.140625" style="11"/>
    <col min="5571" max="5571" width="9.140625" style="11" customWidth="1"/>
    <col min="5572" max="16384" width="9.140625" style="11"/>
  </cols>
  <sheetData>
    <row r="2" spans="2:27" ht="23.25" x14ac:dyDescent="0.35">
      <c r="B2" s="124"/>
      <c r="C2" s="390" t="s">
        <v>9</v>
      </c>
      <c r="D2" s="391"/>
      <c r="E2" s="391"/>
      <c r="F2" s="391"/>
      <c r="G2" s="391"/>
      <c r="H2" s="391"/>
      <c r="I2" s="391"/>
      <c r="J2" s="391"/>
      <c r="K2" s="391"/>
      <c r="L2" s="391"/>
      <c r="M2" s="391"/>
      <c r="N2" s="392"/>
      <c r="X2" s="182"/>
      <c r="Y2" s="13"/>
      <c r="Z2" s="13"/>
      <c r="AA2" s="13"/>
    </row>
    <row r="3" spans="2:27" ht="18" x14ac:dyDescent="0.25">
      <c r="B3" s="124"/>
      <c r="C3" s="395" t="s">
        <v>24</v>
      </c>
      <c r="D3" s="396"/>
      <c r="E3" s="396"/>
      <c r="F3" s="396"/>
      <c r="G3" s="396"/>
      <c r="H3" s="396"/>
      <c r="I3" s="396"/>
      <c r="J3" s="396"/>
      <c r="K3" s="396"/>
      <c r="L3" s="396"/>
      <c r="M3" s="396"/>
      <c r="N3" s="396"/>
      <c r="O3" s="396"/>
      <c r="P3" s="396"/>
      <c r="Q3" s="396"/>
      <c r="R3" s="396"/>
      <c r="S3" s="396"/>
      <c r="T3" s="396"/>
      <c r="U3" s="225"/>
      <c r="V3" s="117"/>
      <c r="W3" s="225"/>
      <c r="X3" s="13"/>
      <c r="Y3" s="13"/>
      <c r="Z3" s="13"/>
      <c r="AA3" s="13"/>
    </row>
    <row r="4" spans="2:27" ht="15" thickBot="1" x14ac:dyDescent="0.25">
      <c r="B4" s="124"/>
      <c r="C4" s="184"/>
      <c r="D4" s="189"/>
      <c r="X4" s="15"/>
      <c r="Y4" s="13"/>
      <c r="Z4" s="13"/>
      <c r="AA4" s="13"/>
    </row>
    <row r="5" spans="2:27" ht="18.75" thickBot="1" x14ac:dyDescent="0.3">
      <c r="B5" s="36">
        <v>1</v>
      </c>
      <c r="C5" s="28" t="s">
        <v>25</v>
      </c>
      <c r="D5" s="246" t="s">
        <v>26</v>
      </c>
      <c r="E5" s="30"/>
      <c r="O5" s="34"/>
      <c r="P5" s="47"/>
      <c r="Q5" s="34"/>
      <c r="R5" s="34"/>
      <c r="S5" s="34"/>
      <c r="T5" s="34"/>
      <c r="U5" s="34"/>
      <c r="V5" s="118"/>
      <c r="W5" s="34"/>
      <c r="X5" s="15"/>
      <c r="Y5" s="13"/>
      <c r="Z5" s="13"/>
      <c r="AA5" s="13"/>
    </row>
    <row r="6" spans="2:27" ht="15.75" thickBot="1" x14ac:dyDescent="0.3">
      <c r="B6" s="211"/>
      <c r="C6" s="212"/>
      <c r="D6" s="190"/>
      <c r="E6" s="30"/>
      <c r="F6" s="30"/>
      <c r="O6" s="34"/>
      <c r="P6" s="47"/>
      <c r="Q6" s="34"/>
      <c r="R6" s="34"/>
      <c r="S6" s="34"/>
      <c r="T6" s="34"/>
      <c r="U6" s="34"/>
      <c r="V6" s="118"/>
      <c r="W6" s="34"/>
      <c r="X6" s="15"/>
      <c r="Y6" s="13"/>
      <c r="Z6" s="13"/>
      <c r="AA6" s="13"/>
    </row>
    <row r="7" spans="2:27" ht="18.75" thickBot="1" x14ac:dyDescent="0.3">
      <c r="B7" s="36">
        <v>2</v>
      </c>
      <c r="C7" s="28" t="s">
        <v>27</v>
      </c>
      <c r="D7" s="187">
        <v>2011</v>
      </c>
      <c r="E7" s="30"/>
      <c r="F7" s="30"/>
      <c r="M7" s="264" t="s">
        <v>23</v>
      </c>
      <c r="O7" s="34"/>
      <c r="P7" s="34"/>
      <c r="Q7" s="34"/>
      <c r="R7" s="34"/>
      <c r="S7" s="34"/>
      <c r="T7" s="34"/>
      <c r="U7" s="34"/>
      <c r="V7" s="118"/>
      <c r="W7" s="34"/>
      <c r="X7" s="15"/>
      <c r="Y7" s="19"/>
      <c r="Z7" s="182"/>
      <c r="AA7" s="182"/>
    </row>
    <row r="8" spans="2:27" ht="18" x14ac:dyDescent="0.25">
      <c r="B8" s="37"/>
      <c r="C8" s="191"/>
      <c r="D8" s="192"/>
      <c r="E8" s="32"/>
      <c r="F8" s="29"/>
      <c r="G8" s="29"/>
      <c r="H8" s="29"/>
      <c r="I8" s="29"/>
      <c r="J8" s="29"/>
      <c r="K8" s="29"/>
      <c r="L8" s="29"/>
      <c r="M8" s="29"/>
      <c r="N8" s="29"/>
      <c r="O8" s="35"/>
      <c r="P8" s="35"/>
      <c r="Q8" s="34"/>
      <c r="R8" s="35"/>
      <c r="S8" s="35"/>
      <c r="T8" s="35"/>
      <c r="U8" s="35"/>
      <c r="V8" s="119"/>
      <c r="W8" s="35"/>
      <c r="X8" s="29"/>
      <c r="Y8" s="17"/>
      <c r="Z8" s="182"/>
      <c r="AA8" s="182"/>
    </row>
    <row r="9" spans="2:27" ht="18.75" thickBot="1" x14ac:dyDescent="0.3">
      <c r="B9" s="55">
        <v>3</v>
      </c>
      <c r="C9" s="296" t="s">
        <v>28</v>
      </c>
      <c r="D9" s="193"/>
      <c r="E9" s="58"/>
      <c r="F9" s="33"/>
      <c r="G9" s="33"/>
      <c r="H9" s="33"/>
      <c r="I9" s="33"/>
      <c r="J9" s="33"/>
      <c r="K9" s="29"/>
      <c r="L9" s="29"/>
      <c r="M9" s="29"/>
      <c r="N9" s="29"/>
      <c r="O9" s="35"/>
      <c r="P9" s="35"/>
      <c r="Q9" s="34"/>
      <c r="R9" s="35"/>
      <c r="S9" s="35"/>
      <c r="T9" s="35"/>
      <c r="U9" s="35"/>
      <c r="V9" s="119"/>
      <c r="W9" s="35"/>
      <c r="X9" s="29"/>
      <c r="Y9" s="17"/>
      <c r="Z9" s="182"/>
      <c r="AA9" s="182"/>
    </row>
    <row r="10" spans="2:27" ht="18" x14ac:dyDescent="0.25">
      <c r="B10" s="54"/>
      <c r="C10" s="194"/>
      <c r="D10" s="195" t="s">
        <v>29</v>
      </c>
      <c r="E10" s="77"/>
      <c r="F10" s="76" t="s">
        <v>30</v>
      </c>
      <c r="G10" s="77"/>
      <c r="H10" s="84"/>
      <c r="I10" s="76" t="s">
        <v>31</v>
      </c>
      <c r="J10" s="78"/>
      <c r="K10" s="60"/>
      <c r="L10" s="29"/>
      <c r="M10" s="29"/>
      <c r="N10" s="29"/>
      <c r="O10" s="35"/>
      <c r="P10" s="35"/>
      <c r="Q10" s="34"/>
      <c r="R10" s="35"/>
      <c r="S10" s="35"/>
      <c r="T10" s="35"/>
      <c r="U10" s="35"/>
      <c r="V10" s="119"/>
      <c r="W10" s="35"/>
      <c r="X10" s="29"/>
      <c r="Y10" s="17"/>
      <c r="Z10" s="182"/>
      <c r="AA10" s="182"/>
    </row>
    <row r="11" spans="2:27" ht="18" x14ac:dyDescent="0.25">
      <c r="B11" s="54"/>
      <c r="C11" s="196" t="s">
        <v>32</v>
      </c>
      <c r="D11" s="197">
        <v>0.5</v>
      </c>
      <c r="E11" s="32" t="s">
        <v>33</v>
      </c>
      <c r="F11" s="59">
        <v>2025</v>
      </c>
      <c r="G11" s="60"/>
      <c r="H11" s="56" t="s">
        <v>34</v>
      </c>
      <c r="I11" s="59">
        <v>0</v>
      </c>
      <c r="J11" s="82"/>
      <c r="K11" s="60"/>
      <c r="L11" s="29"/>
      <c r="M11" s="29"/>
      <c r="N11" s="29"/>
      <c r="O11" s="35"/>
      <c r="P11" s="35"/>
      <c r="Q11" s="34"/>
      <c r="R11" s="35"/>
      <c r="S11" s="35"/>
      <c r="T11" s="35"/>
      <c r="U11" s="35"/>
      <c r="V11" s="119"/>
      <c r="W11" s="35"/>
      <c r="X11" s="29"/>
      <c r="Y11" s="17"/>
      <c r="Z11" s="182"/>
      <c r="AA11" s="182"/>
    </row>
    <row r="12" spans="2:27" ht="18" x14ac:dyDescent="0.25">
      <c r="B12" s="54"/>
      <c r="C12" s="196"/>
      <c r="D12" s="32"/>
      <c r="E12" s="57"/>
      <c r="F12" s="57"/>
      <c r="G12" s="60"/>
      <c r="H12" s="83"/>
      <c r="I12" s="32"/>
      <c r="J12" s="82"/>
      <c r="K12" s="60"/>
      <c r="L12" s="29"/>
      <c r="M12" s="29"/>
      <c r="N12" s="29"/>
      <c r="O12" s="35"/>
      <c r="P12" s="35"/>
      <c r="Q12" s="34"/>
      <c r="R12" s="35"/>
      <c r="S12" s="35"/>
      <c r="T12" s="35"/>
      <c r="U12" s="35"/>
      <c r="V12" s="119"/>
      <c r="W12" s="35"/>
      <c r="X12" s="29"/>
      <c r="Y12" s="17"/>
      <c r="Z12" s="182"/>
      <c r="AA12" s="182"/>
    </row>
    <row r="13" spans="2:27" ht="18" x14ac:dyDescent="0.25">
      <c r="B13" s="54"/>
      <c r="C13" s="196"/>
      <c r="D13" s="263" t="s">
        <v>35</v>
      </c>
      <c r="E13" s="29"/>
      <c r="F13" s="29" t="s">
        <v>30</v>
      </c>
      <c r="G13" s="29"/>
      <c r="H13" s="83"/>
      <c r="I13" s="33" t="s">
        <v>36</v>
      </c>
      <c r="J13" s="82"/>
      <c r="K13" s="60"/>
      <c r="L13" s="29"/>
      <c r="M13" s="29"/>
      <c r="N13" s="29"/>
      <c r="O13" s="35"/>
      <c r="P13" s="35"/>
      <c r="Q13" s="34"/>
      <c r="R13" s="35"/>
      <c r="S13" s="35"/>
      <c r="T13" s="35"/>
      <c r="U13" s="35"/>
      <c r="V13" s="119"/>
      <c r="W13" s="35"/>
      <c r="X13" s="29"/>
      <c r="Y13" s="17"/>
      <c r="Z13" s="182"/>
      <c r="AA13" s="182"/>
    </row>
    <row r="14" spans="2:27" ht="18" x14ac:dyDescent="0.25">
      <c r="B14" s="54"/>
      <c r="C14" s="196" t="s">
        <v>37</v>
      </c>
      <c r="D14" s="199">
        <v>30</v>
      </c>
      <c r="E14" s="32" t="s">
        <v>33</v>
      </c>
      <c r="F14" s="59">
        <v>2030</v>
      </c>
      <c r="G14" s="29"/>
      <c r="H14" s="86" t="s">
        <v>38</v>
      </c>
      <c r="I14" s="59">
        <v>0</v>
      </c>
      <c r="J14" s="82"/>
      <c r="K14" s="60"/>
      <c r="L14" s="29"/>
      <c r="M14" s="29"/>
      <c r="N14" s="29"/>
      <c r="O14" s="35"/>
      <c r="P14" s="35"/>
      <c r="Q14" s="34"/>
      <c r="R14" s="35"/>
      <c r="S14" s="35"/>
      <c r="T14" s="35"/>
      <c r="U14" s="35"/>
      <c r="V14" s="119"/>
      <c r="W14" s="35"/>
      <c r="X14" s="29"/>
      <c r="Y14" s="17"/>
      <c r="Z14" s="182"/>
      <c r="AA14" s="182"/>
    </row>
    <row r="15" spans="2:27" ht="25.5" x14ac:dyDescent="0.25">
      <c r="B15" s="54"/>
      <c r="C15" s="295" t="s">
        <v>39</v>
      </c>
      <c r="D15" s="188">
        <v>0.3</v>
      </c>
      <c r="E15" s="57"/>
      <c r="F15" s="29"/>
      <c r="G15" s="29"/>
      <c r="H15" s="83"/>
      <c r="I15" s="32"/>
      <c r="J15" s="82"/>
      <c r="K15" s="60"/>
      <c r="L15" s="29"/>
      <c r="M15" s="29"/>
      <c r="N15" s="29"/>
      <c r="O15" s="35"/>
      <c r="P15" s="35"/>
      <c r="Q15" s="34"/>
      <c r="R15" s="35"/>
      <c r="S15" s="35"/>
      <c r="T15" s="35"/>
      <c r="U15" s="35"/>
      <c r="V15" s="119"/>
      <c r="W15" s="35"/>
      <c r="X15" s="29"/>
      <c r="Y15" s="17"/>
      <c r="Z15" s="182"/>
      <c r="AA15" s="182"/>
    </row>
    <row r="16" spans="2:27" ht="18.75" thickBot="1" x14ac:dyDescent="0.3">
      <c r="B16" s="54"/>
      <c r="C16" s="200"/>
      <c r="D16" s="201"/>
      <c r="E16" s="79"/>
      <c r="F16" s="80"/>
      <c r="G16" s="80"/>
      <c r="H16" s="85"/>
      <c r="I16" s="80"/>
      <c r="J16" s="81"/>
      <c r="K16" s="60"/>
      <c r="L16" s="29"/>
      <c r="M16" s="29"/>
      <c r="N16" s="29"/>
      <c r="O16" s="35"/>
      <c r="P16" s="35"/>
      <c r="Q16" s="34"/>
      <c r="R16" s="35"/>
      <c r="S16" s="35"/>
      <c r="T16" s="35"/>
      <c r="U16" s="35"/>
      <c r="V16" s="119"/>
      <c r="W16" s="35"/>
      <c r="X16" s="29"/>
      <c r="Y16" s="17"/>
      <c r="Z16" s="182"/>
      <c r="AA16" s="182"/>
    </row>
    <row r="17" spans="1:25" ht="18" x14ac:dyDescent="0.25">
      <c r="A17" s="182"/>
      <c r="B17" s="54"/>
      <c r="C17" s="202"/>
      <c r="D17" s="192"/>
      <c r="E17" s="32"/>
      <c r="F17" s="32"/>
      <c r="G17" s="32"/>
      <c r="H17" s="32"/>
      <c r="I17" s="32"/>
      <c r="J17" s="32"/>
      <c r="K17" s="29"/>
      <c r="L17" s="29"/>
      <c r="M17" s="29"/>
      <c r="N17" s="29"/>
      <c r="O17" s="35"/>
      <c r="P17" s="35"/>
      <c r="Q17" s="34"/>
      <c r="R17" s="35"/>
      <c r="S17" s="35"/>
      <c r="T17" s="35"/>
      <c r="U17" s="35"/>
      <c r="V17" s="119"/>
      <c r="W17" s="35"/>
      <c r="X17" s="29"/>
      <c r="Y17" s="17"/>
    </row>
    <row r="18" spans="1:25" ht="18" x14ac:dyDescent="0.25">
      <c r="A18" s="182"/>
      <c r="B18" s="36">
        <v>4</v>
      </c>
      <c r="C18" s="294" t="s">
        <v>40</v>
      </c>
      <c r="D18" s="184"/>
      <c r="O18" s="34"/>
      <c r="P18" s="34"/>
      <c r="Q18" s="34"/>
      <c r="R18" s="34"/>
      <c r="S18" s="34"/>
      <c r="T18" s="34"/>
      <c r="U18" s="34"/>
      <c r="V18" s="118"/>
      <c r="W18" s="34"/>
      <c r="X18" s="29"/>
      <c r="Y18" s="17"/>
    </row>
    <row r="19" spans="1:25" ht="15" x14ac:dyDescent="0.25">
      <c r="A19" s="182"/>
      <c r="B19" s="124"/>
      <c r="C19" s="212"/>
      <c r="D19" s="189"/>
      <c r="E19" s="285"/>
      <c r="F19" s="285"/>
      <c r="G19" s="285"/>
      <c r="I19" s="285"/>
      <c r="J19" s="285"/>
      <c r="K19" s="285"/>
      <c r="L19" s="285"/>
      <c r="O19" s="34"/>
      <c r="P19" s="34"/>
      <c r="Q19" s="34"/>
      <c r="R19" s="34"/>
      <c r="S19" s="34"/>
      <c r="T19" s="34"/>
      <c r="U19" s="34"/>
      <c r="V19" s="118"/>
      <c r="W19" s="34"/>
      <c r="X19" s="29"/>
      <c r="Y19" s="17"/>
    </row>
    <row r="20" spans="1:25" ht="15" x14ac:dyDescent="0.25">
      <c r="A20" s="182"/>
      <c r="B20" s="48"/>
      <c r="C20" s="203" t="s">
        <v>41</v>
      </c>
      <c r="D20" s="291" t="s">
        <v>42</v>
      </c>
      <c r="E20" s="292"/>
      <c r="F20" s="292"/>
      <c r="G20" s="293"/>
      <c r="H20" s="289"/>
      <c r="I20" s="286" t="s">
        <v>43</v>
      </c>
      <c r="J20" s="287"/>
      <c r="K20" s="287"/>
      <c r="L20" s="288"/>
      <c r="M20" s="30"/>
      <c r="O20" s="34"/>
      <c r="P20" s="34"/>
      <c r="Q20" s="34"/>
      <c r="R20" s="34"/>
      <c r="S20" s="34"/>
      <c r="T20" s="34"/>
      <c r="U20" s="34"/>
      <c r="V20" s="118"/>
      <c r="W20" s="34"/>
      <c r="X20" s="29"/>
      <c r="Y20" s="17"/>
    </row>
    <row r="21" spans="1:25" ht="15" x14ac:dyDescent="0.25">
      <c r="A21" s="182"/>
      <c r="B21" s="124"/>
      <c r="C21" s="184"/>
      <c r="D21" s="290"/>
      <c r="E21" s="31"/>
      <c r="F21" s="31"/>
      <c r="G21" s="31"/>
      <c r="I21" s="31"/>
      <c r="J21" s="31"/>
      <c r="K21" s="31"/>
      <c r="L21" s="31"/>
      <c r="X21" s="15"/>
      <c r="Y21" s="17"/>
    </row>
    <row r="22" spans="1:25" ht="18" x14ac:dyDescent="0.25">
      <c r="A22" s="182"/>
      <c r="B22" s="124"/>
      <c r="C22" s="401" t="s">
        <v>44</v>
      </c>
      <c r="D22" s="402"/>
      <c r="E22" s="402"/>
      <c r="F22" s="402"/>
      <c r="G22" s="402"/>
      <c r="H22" s="402"/>
      <c r="I22" s="402"/>
      <c r="J22" s="402"/>
      <c r="K22" s="402"/>
      <c r="L22" s="402"/>
      <c r="M22" s="402"/>
      <c r="N22" s="402"/>
      <c r="O22" s="402"/>
      <c r="P22" s="402"/>
      <c r="Q22" s="402"/>
      <c r="R22" s="402"/>
      <c r="S22" s="402"/>
      <c r="T22" s="403"/>
      <c r="U22" s="228"/>
      <c r="V22" s="120" t="s">
        <v>45</v>
      </c>
      <c r="W22" s="105" t="s">
        <v>46</v>
      </c>
      <c r="X22" s="182"/>
      <c r="Y22" s="18"/>
    </row>
    <row r="23" spans="1:25" ht="15" x14ac:dyDescent="0.25">
      <c r="A23" s="182"/>
      <c r="B23" s="182"/>
      <c r="C23" s="205"/>
      <c r="D23" s="205" t="s">
        <v>47</v>
      </c>
      <c r="E23" s="33" t="s">
        <v>48</v>
      </c>
      <c r="F23" s="33">
        <v>2016</v>
      </c>
      <c r="G23" s="33">
        <f>F23+1</f>
        <v>2017</v>
      </c>
      <c r="H23" s="33">
        <f t="shared" ref="H23:T23" si="0">G23+1</f>
        <v>2018</v>
      </c>
      <c r="I23" s="33">
        <f t="shared" si="0"/>
        <v>2019</v>
      </c>
      <c r="J23" s="33">
        <f t="shared" si="0"/>
        <v>2020</v>
      </c>
      <c r="K23" s="33">
        <f t="shared" si="0"/>
        <v>2021</v>
      </c>
      <c r="L23" s="33">
        <f t="shared" si="0"/>
        <v>2022</v>
      </c>
      <c r="M23" s="33">
        <f t="shared" si="0"/>
        <v>2023</v>
      </c>
      <c r="N23" s="33">
        <f t="shared" si="0"/>
        <v>2024</v>
      </c>
      <c r="O23" s="33">
        <f t="shared" si="0"/>
        <v>2025</v>
      </c>
      <c r="P23" s="33">
        <f t="shared" si="0"/>
        <v>2026</v>
      </c>
      <c r="Q23" s="33">
        <f t="shared" si="0"/>
        <v>2027</v>
      </c>
      <c r="R23" s="33">
        <f t="shared" si="0"/>
        <v>2028</v>
      </c>
      <c r="S23" s="33">
        <f>R23+1</f>
        <v>2029</v>
      </c>
      <c r="T23" s="33">
        <f t="shared" si="0"/>
        <v>2030</v>
      </c>
      <c r="U23" s="33"/>
      <c r="V23" s="121"/>
      <c r="W23" s="33"/>
      <c r="X23" s="12"/>
      <c r="Y23" s="182"/>
    </row>
    <row r="24" spans="1:25" ht="15" x14ac:dyDescent="0.25">
      <c r="A24" s="182"/>
      <c r="B24" s="182"/>
      <c r="C24" s="205" t="s">
        <v>49</v>
      </c>
      <c r="D24" s="203" t="s">
        <v>31</v>
      </c>
      <c r="E24" s="93">
        <f>I11</f>
        <v>0</v>
      </c>
      <c r="F24" s="93">
        <f t="shared" ref="F24:J24" si="1">SUM(F25:F28)</f>
        <v>0</v>
      </c>
      <c r="G24" s="93">
        <f t="shared" si="1"/>
        <v>0</v>
      </c>
      <c r="H24" s="93">
        <f t="shared" si="1"/>
        <v>0</v>
      </c>
      <c r="I24" s="93">
        <f t="shared" si="1"/>
        <v>0</v>
      </c>
      <c r="J24" s="93">
        <f t="shared" si="1"/>
        <v>0</v>
      </c>
      <c r="K24" s="93">
        <f t="shared" ref="K24:T24" si="2">SUM(K25:K28)</f>
        <v>0</v>
      </c>
      <c r="L24" s="93">
        <f t="shared" si="2"/>
        <v>0</v>
      </c>
      <c r="M24" s="93">
        <f t="shared" si="2"/>
        <v>0</v>
      </c>
      <c r="N24" s="93">
        <f t="shared" si="2"/>
        <v>0</v>
      </c>
      <c r="O24" s="93">
        <f t="shared" si="2"/>
        <v>0</v>
      </c>
      <c r="P24" s="93">
        <f t="shared" si="2"/>
        <v>0</v>
      </c>
      <c r="Q24" s="93">
        <f t="shared" si="2"/>
        <v>0</v>
      </c>
      <c r="R24" s="93">
        <f t="shared" si="2"/>
        <v>0</v>
      </c>
      <c r="S24" s="93">
        <f t="shared" si="2"/>
        <v>0</v>
      </c>
      <c r="T24" s="93">
        <f t="shared" si="2"/>
        <v>0</v>
      </c>
      <c r="U24" s="33"/>
      <c r="V24" s="122"/>
      <c r="W24" s="416"/>
      <c r="X24" s="210"/>
      <c r="Y24" s="19"/>
    </row>
    <row r="25" spans="1:25" ht="15" x14ac:dyDescent="0.25">
      <c r="A25" s="182"/>
      <c r="B25" s="182"/>
      <c r="C25" s="205" t="s">
        <v>50</v>
      </c>
      <c r="D25" s="203" t="s">
        <v>31</v>
      </c>
      <c r="E25" s="93">
        <f>E50</f>
        <v>0</v>
      </c>
      <c r="F25" s="93">
        <f t="shared" ref="F25:J25" si="3">F50</f>
        <v>0</v>
      </c>
      <c r="G25" s="93">
        <f t="shared" si="3"/>
        <v>0</v>
      </c>
      <c r="H25" s="93">
        <f t="shared" si="3"/>
        <v>0</v>
      </c>
      <c r="I25" s="93">
        <f t="shared" si="3"/>
        <v>0</v>
      </c>
      <c r="J25" s="93">
        <f t="shared" si="3"/>
        <v>0</v>
      </c>
      <c r="K25" s="93">
        <f t="shared" ref="K25:T25" si="4">K50</f>
        <v>0</v>
      </c>
      <c r="L25" s="93">
        <f t="shared" si="4"/>
        <v>0</v>
      </c>
      <c r="M25" s="93">
        <f t="shared" si="4"/>
        <v>0</v>
      </c>
      <c r="N25" s="93">
        <f t="shared" si="4"/>
        <v>0</v>
      </c>
      <c r="O25" s="93">
        <f t="shared" si="4"/>
        <v>0</v>
      </c>
      <c r="P25" s="93">
        <f t="shared" si="4"/>
        <v>0</v>
      </c>
      <c r="Q25" s="93">
        <f t="shared" si="4"/>
        <v>0</v>
      </c>
      <c r="R25" s="93">
        <f t="shared" si="4"/>
        <v>0</v>
      </c>
      <c r="S25" s="93">
        <f t="shared" si="4"/>
        <v>0</v>
      </c>
      <c r="T25" s="93">
        <f t="shared" si="4"/>
        <v>0</v>
      </c>
      <c r="U25" s="33"/>
      <c r="V25" s="122"/>
      <c r="W25" s="416"/>
      <c r="X25" s="210"/>
      <c r="Y25" s="17"/>
    </row>
    <row r="26" spans="1:25" ht="15" x14ac:dyDescent="0.25">
      <c r="A26" s="182"/>
      <c r="B26" s="182"/>
      <c r="C26" s="205" t="s">
        <v>51</v>
      </c>
      <c r="D26" s="203" t="s">
        <v>31</v>
      </c>
      <c r="E26" s="93">
        <f>E80</f>
        <v>0</v>
      </c>
      <c r="F26" s="93">
        <f t="shared" ref="F26:T26" si="5">F80</f>
        <v>0</v>
      </c>
      <c r="G26" s="93">
        <f t="shared" si="5"/>
        <v>0</v>
      </c>
      <c r="H26" s="93">
        <f t="shared" si="5"/>
        <v>0</v>
      </c>
      <c r="I26" s="93">
        <f t="shared" si="5"/>
        <v>0</v>
      </c>
      <c r="J26" s="93">
        <f t="shared" si="5"/>
        <v>0</v>
      </c>
      <c r="K26" s="93">
        <f t="shared" si="5"/>
        <v>0</v>
      </c>
      <c r="L26" s="93">
        <f t="shared" si="5"/>
        <v>0</v>
      </c>
      <c r="M26" s="93">
        <f t="shared" si="5"/>
        <v>0</v>
      </c>
      <c r="N26" s="93">
        <f t="shared" si="5"/>
        <v>0</v>
      </c>
      <c r="O26" s="93">
        <f t="shared" si="5"/>
        <v>0</v>
      </c>
      <c r="P26" s="93">
        <f t="shared" si="5"/>
        <v>0</v>
      </c>
      <c r="Q26" s="93">
        <f t="shared" si="5"/>
        <v>0</v>
      </c>
      <c r="R26" s="93">
        <f t="shared" si="5"/>
        <v>0</v>
      </c>
      <c r="S26" s="93">
        <f t="shared" si="5"/>
        <v>0</v>
      </c>
      <c r="T26" s="93">
        <f t="shared" si="5"/>
        <v>0</v>
      </c>
      <c r="U26" s="33"/>
      <c r="V26" s="122"/>
      <c r="W26" s="416"/>
      <c r="X26" s="210"/>
      <c r="Y26" s="19"/>
    </row>
    <row r="27" spans="1:25" ht="15" x14ac:dyDescent="0.25">
      <c r="A27" s="182"/>
      <c r="B27" s="182"/>
      <c r="C27" s="205" t="s">
        <v>52</v>
      </c>
      <c r="D27" s="203" t="s">
        <v>31</v>
      </c>
      <c r="E27" s="93">
        <f>E125</f>
        <v>0</v>
      </c>
      <c r="F27" s="93">
        <f t="shared" ref="F27:J27" si="6">F125</f>
        <v>0</v>
      </c>
      <c r="G27" s="93">
        <f t="shared" si="6"/>
        <v>0</v>
      </c>
      <c r="H27" s="93">
        <f t="shared" si="6"/>
        <v>0</v>
      </c>
      <c r="I27" s="93">
        <f t="shared" si="6"/>
        <v>0</v>
      </c>
      <c r="J27" s="93">
        <f t="shared" si="6"/>
        <v>0</v>
      </c>
      <c r="K27" s="93">
        <f t="shared" ref="K27:T27" si="7">K125</f>
        <v>0</v>
      </c>
      <c r="L27" s="93">
        <f t="shared" si="7"/>
        <v>0</v>
      </c>
      <c r="M27" s="93">
        <f t="shared" si="7"/>
        <v>0</v>
      </c>
      <c r="N27" s="93">
        <f t="shared" si="7"/>
        <v>0</v>
      </c>
      <c r="O27" s="93">
        <f t="shared" si="7"/>
        <v>0</v>
      </c>
      <c r="P27" s="93">
        <f t="shared" si="7"/>
        <v>0</v>
      </c>
      <c r="Q27" s="93">
        <f t="shared" si="7"/>
        <v>0</v>
      </c>
      <c r="R27" s="93">
        <f t="shared" si="7"/>
        <v>0</v>
      </c>
      <c r="S27" s="93">
        <f t="shared" si="7"/>
        <v>0</v>
      </c>
      <c r="T27" s="93">
        <f t="shared" si="7"/>
        <v>0</v>
      </c>
      <c r="U27" s="33"/>
      <c r="V27" s="122"/>
      <c r="W27" s="416"/>
      <c r="X27" s="210"/>
      <c r="Y27" s="182"/>
    </row>
    <row r="28" spans="1:25" ht="15" x14ac:dyDescent="0.25">
      <c r="A28" s="182"/>
      <c r="B28" s="182"/>
      <c r="C28" s="205" t="s">
        <v>53</v>
      </c>
      <c r="D28" s="203" t="s">
        <v>31</v>
      </c>
      <c r="E28" s="93">
        <f>E170</f>
        <v>0</v>
      </c>
      <c r="F28" s="93">
        <f t="shared" ref="F28:J28" si="8">F170</f>
        <v>0</v>
      </c>
      <c r="G28" s="93">
        <f t="shared" si="8"/>
        <v>0</v>
      </c>
      <c r="H28" s="93">
        <f t="shared" si="8"/>
        <v>0</v>
      </c>
      <c r="I28" s="93">
        <f t="shared" si="8"/>
        <v>0</v>
      </c>
      <c r="J28" s="93">
        <f t="shared" si="8"/>
        <v>0</v>
      </c>
      <c r="K28" s="93">
        <f t="shared" ref="K28:T28" si="9">K170</f>
        <v>0</v>
      </c>
      <c r="L28" s="93">
        <f t="shared" si="9"/>
        <v>0</v>
      </c>
      <c r="M28" s="93">
        <f t="shared" si="9"/>
        <v>0</v>
      </c>
      <c r="N28" s="93">
        <f t="shared" si="9"/>
        <v>0</v>
      </c>
      <c r="O28" s="93">
        <f t="shared" si="9"/>
        <v>0</v>
      </c>
      <c r="P28" s="93">
        <f t="shared" si="9"/>
        <v>0</v>
      </c>
      <c r="Q28" s="93">
        <f t="shared" si="9"/>
        <v>0</v>
      </c>
      <c r="R28" s="93">
        <f t="shared" si="9"/>
        <v>0</v>
      </c>
      <c r="S28" s="93">
        <f t="shared" si="9"/>
        <v>0</v>
      </c>
      <c r="T28" s="93">
        <f t="shared" si="9"/>
        <v>0</v>
      </c>
      <c r="U28" s="33"/>
      <c r="V28" s="122"/>
      <c r="W28" s="416"/>
      <c r="X28" s="210"/>
      <c r="Y28" s="18"/>
    </row>
    <row r="29" spans="1:25" ht="15" x14ac:dyDescent="0.25">
      <c r="A29" s="182"/>
      <c r="B29" s="182"/>
      <c r="C29" s="213"/>
      <c r="D29" s="213"/>
      <c r="E29" s="31"/>
      <c r="F29" s="31"/>
      <c r="G29" s="31"/>
      <c r="H29" s="31"/>
      <c r="I29" s="31"/>
      <c r="J29" s="31"/>
      <c r="K29" s="31"/>
      <c r="L29" s="31"/>
      <c r="M29" s="31"/>
      <c r="N29" s="31"/>
      <c r="O29" s="31"/>
      <c r="P29" s="31"/>
      <c r="Q29" s="31"/>
      <c r="R29" s="31"/>
      <c r="S29" s="31"/>
      <c r="T29" s="31"/>
      <c r="U29" s="33"/>
      <c r="V29" s="122"/>
      <c r="W29" s="416"/>
      <c r="X29" s="182"/>
      <c r="Y29" s="182"/>
    </row>
    <row r="30" spans="1:25" ht="15" x14ac:dyDescent="0.25">
      <c r="A30" s="182"/>
      <c r="B30" s="124"/>
      <c r="C30" s="203" t="s">
        <v>54</v>
      </c>
      <c r="D30" s="203" t="s">
        <v>31</v>
      </c>
      <c r="E30" s="66">
        <f>SUM(E24:E28)</f>
        <v>0</v>
      </c>
      <c r="F30" s="66">
        <f t="shared" ref="F30:T30" si="10">($E$30-((F$23-$D$7)*(($E$30*$D$11)/($F$11-$D$7))))</f>
        <v>0</v>
      </c>
      <c r="G30" s="66">
        <f t="shared" si="10"/>
        <v>0</v>
      </c>
      <c r="H30" s="66">
        <f t="shared" si="10"/>
        <v>0</v>
      </c>
      <c r="I30" s="66">
        <f t="shared" si="10"/>
        <v>0</v>
      </c>
      <c r="J30" s="66">
        <f t="shared" si="10"/>
        <v>0</v>
      </c>
      <c r="K30" s="66">
        <f t="shared" si="10"/>
        <v>0</v>
      </c>
      <c r="L30" s="66">
        <f t="shared" si="10"/>
        <v>0</v>
      </c>
      <c r="M30" s="66">
        <f t="shared" si="10"/>
        <v>0</v>
      </c>
      <c r="N30" s="66">
        <f t="shared" si="10"/>
        <v>0</v>
      </c>
      <c r="O30" s="66">
        <f t="shared" si="10"/>
        <v>0</v>
      </c>
      <c r="P30" s="66">
        <f t="shared" si="10"/>
        <v>0</v>
      </c>
      <c r="Q30" s="66">
        <f t="shared" si="10"/>
        <v>0</v>
      </c>
      <c r="R30" s="66">
        <f t="shared" si="10"/>
        <v>0</v>
      </c>
      <c r="S30" s="66">
        <f t="shared" si="10"/>
        <v>0</v>
      </c>
      <c r="T30" s="66">
        <f t="shared" si="10"/>
        <v>0</v>
      </c>
      <c r="U30" s="33"/>
      <c r="V30" s="122"/>
      <c r="W30" s="417"/>
      <c r="X30" s="124"/>
      <c r="Y30" s="182"/>
    </row>
    <row r="31" spans="1:25" x14ac:dyDescent="0.2">
      <c r="A31" s="182"/>
      <c r="B31" s="124"/>
      <c r="C31" s="212"/>
      <c r="D31" s="212"/>
      <c r="E31" s="124"/>
      <c r="F31" s="124"/>
      <c r="G31" s="124"/>
      <c r="H31" s="124"/>
      <c r="I31" s="124"/>
      <c r="J31" s="124"/>
      <c r="K31" s="124"/>
      <c r="L31" s="124"/>
      <c r="M31" s="124"/>
      <c r="N31" s="124"/>
      <c r="O31" s="124"/>
      <c r="P31" s="124"/>
      <c r="Q31" s="124"/>
      <c r="R31" s="124"/>
      <c r="S31" s="124"/>
      <c r="T31" s="124"/>
      <c r="U31" s="124"/>
      <c r="V31" s="123"/>
      <c r="W31" s="124"/>
      <c r="X31" s="124"/>
      <c r="Y31" s="182"/>
    </row>
    <row r="32" spans="1:25" ht="18" x14ac:dyDescent="0.25">
      <c r="A32" s="182"/>
      <c r="B32" s="124"/>
      <c r="C32" s="408" t="s">
        <v>55</v>
      </c>
      <c r="D32" s="409"/>
      <c r="E32" s="409"/>
      <c r="F32" s="409"/>
      <c r="G32" s="409"/>
      <c r="H32" s="409"/>
      <c r="I32" s="409"/>
      <c r="J32" s="409"/>
      <c r="K32" s="409"/>
      <c r="L32" s="409"/>
      <c r="M32" s="409"/>
      <c r="N32" s="409"/>
      <c r="O32" s="409"/>
      <c r="P32" s="409"/>
      <c r="Q32" s="409"/>
      <c r="R32" s="409"/>
      <c r="S32" s="409"/>
      <c r="T32" s="410"/>
      <c r="U32" s="231"/>
      <c r="V32" s="125" t="s">
        <v>45</v>
      </c>
      <c r="W32" s="104" t="s">
        <v>46</v>
      </c>
      <c r="X32" s="182"/>
      <c r="Y32" s="182"/>
    </row>
    <row r="33" spans="1:24" ht="15" x14ac:dyDescent="0.25">
      <c r="A33" s="182"/>
      <c r="B33" s="124"/>
      <c r="C33" s="205"/>
      <c r="D33" s="205" t="s">
        <v>56</v>
      </c>
      <c r="E33" s="33" t="s">
        <v>48</v>
      </c>
      <c r="F33" s="33">
        <v>2016</v>
      </c>
      <c r="G33" s="33">
        <f>F33+1</f>
        <v>2017</v>
      </c>
      <c r="H33" s="33">
        <f t="shared" ref="H33" si="11">G33+1</f>
        <v>2018</v>
      </c>
      <c r="I33" s="33">
        <f t="shared" ref="I33" si="12">H33+1</f>
        <v>2019</v>
      </c>
      <c r="J33" s="33">
        <f t="shared" ref="J33" si="13">I33+1</f>
        <v>2020</v>
      </c>
      <c r="K33" s="33">
        <f t="shared" ref="K33" si="14">J33+1</f>
        <v>2021</v>
      </c>
      <c r="L33" s="33">
        <f t="shared" ref="L33" si="15">K33+1</f>
        <v>2022</v>
      </c>
      <c r="M33" s="33">
        <f t="shared" ref="M33" si="16">L33+1</f>
        <v>2023</v>
      </c>
      <c r="N33" s="33">
        <f t="shared" ref="N33" si="17">M33+1</f>
        <v>2024</v>
      </c>
      <c r="O33" s="33">
        <f t="shared" ref="O33" si="18">N33+1</f>
        <v>2025</v>
      </c>
      <c r="P33" s="33">
        <f t="shared" ref="P33" si="19">O33+1</f>
        <v>2026</v>
      </c>
      <c r="Q33" s="33">
        <f t="shared" ref="Q33" si="20">P33+1</f>
        <v>2027</v>
      </c>
      <c r="R33" s="33">
        <f t="shared" ref="R33" si="21">Q33+1</f>
        <v>2028</v>
      </c>
      <c r="S33" s="33">
        <f>R33+1</f>
        <v>2029</v>
      </c>
      <c r="T33" s="33">
        <f t="shared" ref="T33" si="22">S33+1</f>
        <v>2030</v>
      </c>
      <c r="U33" s="33"/>
      <c r="V33" s="121"/>
      <c r="W33" s="33"/>
      <c r="X33" s="12"/>
    </row>
    <row r="34" spans="1:24" ht="29.25" x14ac:dyDescent="0.25">
      <c r="A34" s="182"/>
      <c r="B34" s="214"/>
      <c r="C34" s="213" t="s">
        <v>57</v>
      </c>
      <c r="D34" s="212" t="s">
        <v>58</v>
      </c>
      <c r="E34" s="61"/>
      <c r="F34" s="61"/>
      <c r="G34" s="61"/>
      <c r="H34" s="61"/>
      <c r="I34" s="61"/>
      <c r="J34" s="61"/>
      <c r="K34" s="61"/>
      <c r="L34" s="61"/>
      <c r="M34" s="61"/>
      <c r="N34" s="61"/>
      <c r="O34" s="61"/>
      <c r="P34" s="61"/>
      <c r="Q34" s="61"/>
      <c r="R34" s="61"/>
      <c r="S34" s="61"/>
      <c r="T34" s="61"/>
      <c r="U34" s="33"/>
      <c r="V34" s="122" t="s">
        <v>59</v>
      </c>
      <c r="W34" s="418"/>
      <c r="X34" s="182"/>
    </row>
    <row r="35" spans="1:24" ht="15" x14ac:dyDescent="0.25">
      <c r="A35" s="182"/>
      <c r="B35" s="124"/>
      <c r="C35" s="213" t="s">
        <v>60</v>
      </c>
      <c r="D35" s="212" t="s">
        <v>58</v>
      </c>
      <c r="E35" s="61"/>
      <c r="F35" s="61"/>
      <c r="G35" s="61"/>
      <c r="H35" s="61"/>
      <c r="I35" s="61"/>
      <c r="J35" s="61"/>
      <c r="K35" s="61"/>
      <c r="L35" s="61"/>
      <c r="M35" s="61"/>
      <c r="N35" s="61"/>
      <c r="O35" s="61"/>
      <c r="P35" s="61"/>
      <c r="Q35" s="61"/>
      <c r="R35" s="61"/>
      <c r="S35" s="61"/>
      <c r="T35" s="61"/>
      <c r="U35" s="33"/>
      <c r="V35" s="110" t="s">
        <v>61</v>
      </c>
      <c r="W35" s="418"/>
      <c r="X35" s="182"/>
    </row>
    <row r="36" spans="1:24" ht="29.25" x14ac:dyDescent="0.25">
      <c r="A36" s="182"/>
      <c r="B36" s="214"/>
      <c r="C36" s="213" t="s">
        <v>62</v>
      </c>
      <c r="D36" s="213" t="s">
        <v>58</v>
      </c>
      <c r="E36" s="61"/>
      <c r="F36" s="61"/>
      <c r="G36" s="61"/>
      <c r="H36" s="61"/>
      <c r="I36" s="61"/>
      <c r="J36" s="61"/>
      <c r="K36" s="61"/>
      <c r="L36" s="61"/>
      <c r="M36" s="61"/>
      <c r="N36" s="61"/>
      <c r="O36" s="61"/>
      <c r="P36" s="61"/>
      <c r="Q36" s="61"/>
      <c r="R36" s="61"/>
      <c r="S36" s="61"/>
      <c r="T36" s="61"/>
      <c r="U36" s="33"/>
      <c r="V36" s="110" t="s">
        <v>63</v>
      </c>
      <c r="W36" s="419"/>
      <c r="X36" s="182"/>
    </row>
    <row r="37" spans="1:24" x14ac:dyDescent="0.2">
      <c r="A37" s="182"/>
      <c r="B37" s="124"/>
      <c r="C37" s="212"/>
      <c r="D37" s="212"/>
      <c r="V37" s="122"/>
      <c r="X37" s="182"/>
    </row>
    <row r="38" spans="1:24" ht="18" x14ac:dyDescent="0.25">
      <c r="A38" s="182"/>
      <c r="B38" s="124"/>
      <c r="C38" s="397" t="s">
        <v>64</v>
      </c>
      <c r="D38" s="398"/>
      <c r="E38" s="398"/>
      <c r="F38" s="398"/>
      <c r="G38" s="398"/>
      <c r="H38" s="398"/>
      <c r="I38" s="398"/>
      <c r="J38" s="398"/>
      <c r="K38" s="398"/>
      <c r="L38" s="398"/>
      <c r="M38" s="398"/>
      <c r="N38" s="398"/>
      <c r="O38" s="398"/>
      <c r="P38" s="398"/>
      <c r="Q38" s="398"/>
      <c r="R38" s="398"/>
      <c r="S38" s="398"/>
      <c r="T38" s="398"/>
      <c r="U38" s="226"/>
      <c r="V38" s="126" t="s">
        <v>45</v>
      </c>
      <c r="W38" s="109" t="s">
        <v>46</v>
      </c>
      <c r="X38" s="182"/>
    </row>
    <row r="39" spans="1:24" ht="15" x14ac:dyDescent="0.25">
      <c r="A39" s="182"/>
      <c r="B39" s="182"/>
      <c r="C39" s="205" t="s">
        <v>56</v>
      </c>
      <c r="D39" s="205" t="s">
        <v>47</v>
      </c>
      <c r="E39" s="33" t="s">
        <v>48</v>
      </c>
      <c r="F39" s="33">
        <v>2016</v>
      </c>
      <c r="G39" s="33">
        <f>F39+1</f>
        <v>2017</v>
      </c>
      <c r="H39" s="33">
        <f t="shared" ref="H39" si="23">G39+1</f>
        <v>2018</v>
      </c>
      <c r="I39" s="33">
        <f t="shared" ref="I39" si="24">H39+1</f>
        <v>2019</v>
      </c>
      <c r="J39" s="33">
        <f t="shared" ref="J39" si="25">I39+1</f>
        <v>2020</v>
      </c>
      <c r="K39" s="33">
        <f t="shared" ref="K39" si="26">J39+1</f>
        <v>2021</v>
      </c>
      <c r="L39" s="33">
        <f t="shared" ref="L39" si="27">K39+1</f>
        <v>2022</v>
      </c>
      <c r="M39" s="33">
        <f t="shared" ref="M39" si="28">L39+1</f>
        <v>2023</v>
      </c>
      <c r="N39" s="33">
        <f t="shared" ref="N39" si="29">M39+1</f>
        <v>2024</v>
      </c>
      <c r="O39" s="33">
        <f t="shared" ref="O39" si="30">N39+1</f>
        <v>2025</v>
      </c>
      <c r="P39" s="33">
        <f t="shared" ref="P39" si="31">O39+1</f>
        <v>2026</v>
      </c>
      <c r="Q39" s="33">
        <f t="shared" ref="Q39" si="32">P39+1</f>
        <v>2027</v>
      </c>
      <c r="R39" s="33">
        <f t="shared" ref="R39" si="33">Q39+1</f>
        <v>2028</v>
      </c>
      <c r="S39" s="33">
        <f>R39+1</f>
        <v>2029</v>
      </c>
      <c r="T39" s="33">
        <f t="shared" ref="T39" si="34">S39+1</f>
        <v>2030</v>
      </c>
      <c r="U39" s="33"/>
      <c r="V39" s="121"/>
      <c r="W39" s="33"/>
      <c r="X39" s="12"/>
    </row>
    <row r="40" spans="1:24" ht="29.25" x14ac:dyDescent="0.25">
      <c r="A40" s="182"/>
      <c r="B40" s="182"/>
      <c r="C40" s="213" t="s">
        <v>65</v>
      </c>
      <c r="D40" s="212" t="s">
        <v>58</v>
      </c>
      <c r="E40" s="266"/>
      <c r="F40" s="266"/>
      <c r="G40" s="266"/>
      <c r="H40" s="266"/>
      <c r="I40" s="266"/>
      <c r="J40" s="265"/>
      <c r="K40" s="265"/>
      <c r="L40" s="265"/>
      <c r="M40" s="265"/>
      <c r="N40" s="265"/>
      <c r="O40" s="265"/>
      <c r="P40" s="265"/>
      <c r="Q40" s="265"/>
      <c r="R40" s="265"/>
      <c r="S40" s="265"/>
      <c r="T40" s="265"/>
      <c r="U40" s="33"/>
      <c r="V40" s="122" t="s">
        <v>66</v>
      </c>
      <c r="W40" s="420"/>
      <c r="X40" s="210"/>
    </row>
    <row r="41" spans="1:24" ht="29.25" x14ac:dyDescent="0.25">
      <c r="A41" s="182"/>
      <c r="B41" s="215"/>
      <c r="C41" s="213" t="s">
        <v>67</v>
      </c>
      <c r="D41" s="212" t="s">
        <v>31</v>
      </c>
      <c r="E41" s="266"/>
      <c r="F41" s="266"/>
      <c r="G41" s="266"/>
      <c r="H41" s="266"/>
      <c r="I41" s="266"/>
      <c r="J41" s="265"/>
      <c r="K41" s="265"/>
      <c r="L41" s="265"/>
      <c r="M41" s="265"/>
      <c r="N41" s="265"/>
      <c r="O41" s="265"/>
      <c r="P41" s="265"/>
      <c r="Q41" s="265"/>
      <c r="R41" s="265"/>
      <c r="S41" s="265"/>
      <c r="T41" s="265"/>
      <c r="U41" s="33"/>
      <c r="V41" s="127" t="s">
        <v>68</v>
      </c>
      <c r="W41" s="420"/>
      <c r="X41" s="210"/>
    </row>
    <row r="42" spans="1:24" ht="29.25" x14ac:dyDescent="0.25">
      <c r="A42" s="182"/>
      <c r="B42" s="215"/>
      <c r="C42" s="213" t="s">
        <v>69</v>
      </c>
      <c r="D42" s="212" t="s">
        <v>70</v>
      </c>
      <c r="E42" s="266"/>
      <c r="F42" s="266"/>
      <c r="G42" s="266"/>
      <c r="H42" s="266"/>
      <c r="I42" s="266"/>
      <c r="J42" s="265"/>
      <c r="K42" s="265"/>
      <c r="L42" s="265"/>
      <c r="M42" s="265"/>
      <c r="N42" s="265"/>
      <c r="O42" s="265"/>
      <c r="P42" s="265"/>
      <c r="Q42" s="265"/>
      <c r="R42" s="265"/>
      <c r="S42" s="265"/>
      <c r="T42" s="265"/>
      <c r="U42" s="33"/>
      <c r="V42" s="110" t="s">
        <v>71</v>
      </c>
      <c r="W42" s="420"/>
      <c r="X42" s="210"/>
    </row>
    <row r="43" spans="1:24" ht="29.25" x14ac:dyDescent="0.25">
      <c r="A43" s="182"/>
      <c r="B43" s="182"/>
      <c r="C43" s="213" t="s">
        <v>69</v>
      </c>
      <c r="D43" s="212" t="s">
        <v>36</v>
      </c>
      <c r="E43" s="267">
        <f>E42*0.003412</f>
        <v>0</v>
      </c>
      <c r="F43" s="267">
        <f t="shared" ref="F43:T43" si="35">F42*0.003412</f>
        <v>0</v>
      </c>
      <c r="G43" s="267">
        <f t="shared" si="35"/>
        <v>0</v>
      </c>
      <c r="H43" s="267">
        <f t="shared" si="35"/>
        <v>0</v>
      </c>
      <c r="I43" s="267">
        <f t="shared" si="35"/>
        <v>0</v>
      </c>
      <c r="J43" s="268">
        <f t="shared" si="35"/>
        <v>0</v>
      </c>
      <c r="K43" s="268">
        <f t="shared" si="35"/>
        <v>0</v>
      </c>
      <c r="L43" s="268">
        <f t="shared" si="35"/>
        <v>0</v>
      </c>
      <c r="M43" s="268">
        <f t="shared" si="35"/>
        <v>0</v>
      </c>
      <c r="N43" s="268">
        <f t="shared" si="35"/>
        <v>0</v>
      </c>
      <c r="O43" s="268">
        <f t="shared" si="35"/>
        <v>0</v>
      </c>
      <c r="P43" s="268">
        <f t="shared" si="35"/>
        <v>0</v>
      </c>
      <c r="Q43" s="268">
        <f t="shared" si="35"/>
        <v>0</v>
      </c>
      <c r="R43" s="268">
        <f t="shared" si="35"/>
        <v>0</v>
      </c>
      <c r="S43" s="268">
        <f t="shared" si="35"/>
        <v>0</v>
      </c>
      <c r="T43" s="268">
        <f t="shared" si="35"/>
        <v>0</v>
      </c>
      <c r="U43" s="33"/>
      <c r="V43" s="110" t="s">
        <v>72</v>
      </c>
      <c r="W43" s="420"/>
      <c r="X43" s="210"/>
    </row>
    <row r="44" spans="1:24" ht="43.5" x14ac:dyDescent="0.25">
      <c r="A44" s="182"/>
      <c r="B44" s="215"/>
      <c r="C44" s="213" t="s">
        <v>73</v>
      </c>
      <c r="D44" s="212" t="s">
        <v>31</v>
      </c>
      <c r="E44" s="266"/>
      <c r="F44" s="266"/>
      <c r="G44" s="266"/>
      <c r="H44" s="266"/>
      <c r="I44" s="266"/>
      <c r="J44" s="265"/>
      <c r="K44" s="265"/>
      <c r="L44" s="265"/>
      <c r="M44" s="265"/>
      <c r="N44" s="265"/>
      <c r="O44" s="265"/>
      <c r="P44" s="265"/>
      <c r="Q44" s="265"/>
      <c r="R44" s="265"/>
      <c r="S44" s="265"/>
      <c r="T44" s="265"/>
      <c r="U44" s="33"/>
      <c r="V44" s="122" t="s">
        <v>74</v>
      </c>
      <c r="W44" s="420"/>
      <c r="X44" s="182"/>
    </row>
    <row r="45" spans="1:24" ht="15" x14ac:dyDescent="0.25">
      <c r="A45" s="182"/>
      <c r="B45" s="215"/>
      <c r="C45" s="213" t="s">
        <v>75</v>
      </c>
      <c r="D45" s="212" t="s">
        <v>76</v>
      </c>
      <c r="E45" s="266"/>
      <c r="F45" s="266"/>
      <c r="G45" s="266"/>
      <c r="H45" s="269"/>
      <c r="I45" s="270"/>
      <c r="J45" s="265"/>
      <c r="K45" s="265"/>
      <c r="L45" s="265"/>
      <c r="M45" s="265"/>
      <c r="N45" s="265"/>
      <c r="O45" s="265"/>
      <c r="P45" s="265"/>
      <c r="Q45" s="265"/>
      <c r="R45" s="265"/>
      <c r="S45" s="265"/>
      <c r="T45" s="265"/>
      <c r="U45" s="33"/>
      <c r="V45" s="110"/>
      <c r="W45" s="420"/>
      <c r="X45" s="182"/>
    </row>
    <row r="46" spans="1:24" ht="15" x14ac:dyDescent="0.25">
      <c r="A46" s="182"/>
      <c r="B46" s="182"/>
      <c r="C46" s="213" t="s">
        <v>75</v>
      </c>
      <c r="D46" s="212" t="s">
        <v>36</v>
      </c>
      <c r="E46" s="267">
        <f>E45*0.1</f>
        <v>0</v>
      </c>
      <c r="F46" s="267">
        <f t="shared" ref="F46:T46" si="36">F45*0.1</f>
        <v>0</v>
      </c>
      <c r="G46" s="267">
        <f t="shared" si="36"/>
        <v>0</v>
      </c>
      <c r="H46" s="267">
        <f t="shared" si="36"/>
        <v>0</v>
      </c>
      <c r="I46" s="267">
        <f t="shared" si="36"/>
        <v>0</v>
      </c>
      <c r="J46" s="268">
        <f t="shared" si="36"/>
        <v>0</v>
      </c>
      <c r="K46" s="268">
        <f t="shared" si="36"/>
        <v>0</v>
      </c>
      <c r="L46" s="268">
        <f t="shared" si="36"/>
        <v>0</v>
      </c>
      <c r="M46" s="268">
        <f t="shared" si="36"/>
        <v>0</v>
      </c>
      <c r="N46" s="268">
        <f t="shared" si="36"/>
        <v>0</v>
      </c>
      <c r="O46" s="268">
        <f t="shared" si="36"/>
        <v>0</v>
      </c>
      <c r="P46" s="268">
        <f t="shared" si="36"/>
        <v>0</v>
      </c>
      <c r="Q46" s="268">
        <f t="shared" si="36"/>
        <v>0</v>
      </c>
      <c r="R46" s="268">
        <f t="shared" si="36"/>
        <v>0</v>
      </c>
      <c r="S46" s="268">
        <f t="shared" si="36"/>
        <v>0</v>
      </c>
      <c r="T46" s="268">
        <f t="shared" si="36"/>
        <v>0</v>
      </c>
      <c r="U46" s="33"/>
      <c r="V46" s="110"/>
      <c r="W46" s="420"/>
      <c r="X46" s="210"/>
    </row>
    <row r="47" spans="1:24" s="98" customFormat="1" ht="15" x14ac:dyDescent="0.25">
      <c r="A47" s="182"/>
      <c r="B47" s="182"/>
      <c r="C47" s="213" t="s">
        <v>77</v>
      </c>
      <c r="D47" s="212" t="s">
        <v>31</v>
      </c>
      <c r="E47" s="265"/>
      <c r="F47" s="265"/>
      <c r="G47" s="265"/>
      <c r="H47" s="265"/>
      <c r="I47" s="265"/>
      <c r="J47" s="265"/>
      <c r="K47" s="265"/>
      <c r="L47" s="265"/>
      <c r="M47" s="265"/>
      <c r="N47" s="265"/>
      <c r="O47" s="265"/>
      <c r="P47" s="265"/>
      <c r="Q47" s="265"/>
      <c r="R47" s="265"/>
      <c r="S47" s="265"/>
      <c r="T47" s="265"/>
      <c r="U47" s="33"/>
      <c r="V47" s="110"/>
      <c r="W47" s="420"/>
      <c r="X47" s="210"/>
    </row>
    <row r="48" spans="1:24" s="98" customFormat="1" ht="15" x14ac:dyDescent="0.25">
      <c r="A48" s="182"/>
      <c r="B48" s="182"/>
      <c r="C48" s="213" t="s">
        <v>78</v>
      </c>
      <c r="D48" s="212" t="s">
        <v>79</v>
      </c>
      <c r="E48" s="265"/>
      <c r="F48" s="265"/>
      <c r="G48" s="265"/>
      <c r="H48" s="265"/>
      <c r="I48" s="265"/>
      <c r="J48" s="265"/>
      <c r="K48" s="265"/>
      <c r="L48" s="265"/>
      <c r="M48" s="265"/>
      <c r="N48" s="265"/>
      <c r="O48" s="265"/>
      <c r="P48" s="265"/>
      <c r="Q48" s="265"/>
      <c r="R48" s="265"/>
      <c r="S48" s="265"/>
      <c r="T48" s="265"/>
      <c r="U48" s="33"/>
      <c r="V48" s="122"/>
      <c r="W48" s="420"/>
      <c r="X48" s="210"/>
    </row>
    <row r="49" spans="1:24" s="98" customFormat="1" ht="15" x14ac:dyDescent="0.25">
      <c r="A49" s="182"/>
      <c r="B49" s="182"/>
      <c r="C49" s="213" t="s">
        <v>78</v>
      </c>
      <c r="D49" s="212" t="s">
        <v>36</v>
      </c>
      <c r="E49" s="268">
        <f>E48/10.917</f>
        <v>0</v>
      </c>
      <c r="F49" s="268">
        <f t="shared" ref="F49:T49" si="37">F48/10.917</f>
        <v>0</v>
      </c>
      <c r="G49" s="268">
        <f t="shared" si="37"/>
        <v>0</v>
      </c>
      <c r="H49" s="268">
        <f t="shared" si="37"/>
        <v>0</v>
      </c>
      <c r="I49" s="268">
        <f t="shared" si="37"/>
        <v>0</v>
      </c>
      <c r="J49" s="268">
        <f t="shared" si="37"/>
        <v>0</v>
      </c>
      <c r="K49" s="268">
        <f t="shared" si="37"/>
        <v>0</v>
      </c>
      <c r="L49" s="268">
        <f t="shared" si="37"/>
        <v>0</v>
      </c>
      <c r="M49" s="268">
        <f t="shared" si="37"/>
        <v>0</v>
      </c>
      <c r="N49" s="268">
        <f t="shared" si="37"/>
        <v>0</v>
      </c>
      <c r="O49" s="268">
        <f t="shared" si="37"/>
        <v>0</v>
      </c>
      <c r="P49" s="268">
        <f t="shared" si="37"/>
        <v>0</v>
      </c>
      <c r="Q49" s="268">
        <f t="shared" si="37"/>
        <v>0</v>
      </c>
      <c r="R49" s="268">
        <f t="shared" si="37"/>
        <v>0</v>
      </c>
      <c r="S49" s="268">
        <f t="shared" si="37"/>
        <v>0</v>
      </c>
      <c r="T49" s="268">
        <f t="shared" si="37"/>
        <v>0</v>
      </c>
      <c r="U49" s="33"/>
      <c r="V49" s="122"/>
      <c r="W49" s="420"/>
      <c r="X49" s="210"/>
    </row>
    <row r="50" spans="1:24" ht="15" x14ac:dyDescent="0.25">
      <c r="A50" s="182"/>
      <c r="B50" s="182"/>
      <c r="C50" s="213" t="s">
        <v>80</v>
      </c>
      <c r="D50" s="212" t="s">
        <v>31</v>
      </c>
      <c r="E50" s="267">
        <f>SUM(E41,E44,E47)</f>
        <v>0</v>
      </c>
      <c r="F50" s="267">
        <f t="shared" ref="F50:T50" si="38">SUM(F41,F44,F47)</f>
        <v>0</v>
      </c>
      <c r="G50" s="267">
        <f t="shared" si="38"/>
        <v>0</v>
      </c>
      <c r="H50" s="267">
        <f t="shared" si="38"/>
        <v>0</v>
      </c>
      <c r="I50" s="267">
        <f t="shared" si="38"/>
        <v>0</v>
      </c>
      <c r="J50" s="268">
        <f t="shared" si="38"/>
        <v>0</v>
      </c>
      <c r="K50" s="268">
        <f t="shared" si="38"/>
        <v>0</v>
      </c>
      <c r="L50" s="268">
        <f t="shared" si="38"/>
        <v>0</v>
      </c>
      <c r="M50" s="268">
        <f t="shared" si="38"/>
        <v>0</v>
      </c>
      <c r="N50" s="268">
        <f t="shared" si="38"/>
        <v>0</v>
      </c>
      <c r="O50" s="268">
        <f t="shared" si="38"/>
        <v>0</v>
      </c>
      <c r="P50" s="268">
        <f t="shared" si="38"/>
        <v>0</v>
      </c>
      <c r="Q50" s="268">
        <f t="shared" si="38"/>
        <v>0</v>
      </c>
      <c r="R50" s="268">
        <f t="shared" si="38"/>
        <v>0</v>
      </c>
      <c r="S50" s="268">
        <f t="shared" si="38"/>
        <v>0</v>
      </c>
      <c r="T50" s="268">
        <f t="shared" si="38"/>
        <v>0</v>
      </c>
      <c r="U50" s="33"/>
      <c r="V50" s="122"/>
      <c r="W50" s="420"/>
      <c r="X50" s="210"/>
    </row>
    <row r="51" spans="1:24" ht="15" x14ac:dyDescent="0.25">
      <c r="A51" s="182"/>
      <c r="B51" s="182"/>
      <c r="C51" s="213" t="s">
        <v>81</v>
      </c>
      <c r="D51" s="212" t="s">
        <v>36</v>
      </c>
      <c r="E51" s="267">
        <f>E43+E46+E49</f>
        <v>0</v>
      </c>
      <c r="F51" s="267">
        <f t="shared" ref="F51:T51" si="39">F43+F46+F49</f>
        <v>0</v>
      </c>
      <c r="G51" s="267">
        <f t="shared" si="39"/>
        <v>0</v>
      </c>
      <c r="H51" s="267">
        <f t="shared" si="39"/>
        <v>0</v>
      </c>
      <c r="I51" s="267">
        <f t="shared" si="39"/>
        <v>0</v>
      </c>
      <c r="J51" s="268">
        <f t="shared" si="39"/>
        <v>0</v>
      </c>
      <c r="K51" s="268">
        <f t="shared" si="39"/>
        <v>0</v>
      </c>
      <c r="L51" s="268">
        <f t="shared" si="39"/>
        <v>0</v>
      </c>
      <c r="M51" s="268">
        <f t="shared" si="39"/>
        <v>0</v>
      </c>
      <c r="N51" s="268">
        <f t="shared" si="39"/>
        <v>0</v>
      </c>
      <c r="O51" s="268">
        <f t="shared" si="39"/>
        <v>0</v>
      </c>
      <c r="P51" s="268">
        <f t="shared" si="39"/>
        <v>0</v>
      </c>
      <c r="Q51" s="268">
        <f t="shared" si="39"/>
        <v>0</v>
      </c>
      <c r="R51" s="268">
        <f t="shared" si="39"/>
        <v>0</v>
      </c>
      <c r="S51" s="268">
        <f t="shared" si="39"/>
        <v>0</v>
      </c>
      <c r="T51" s="268">
        <f t="shared" si="39"/>
        <v>0</v>
      </c>
      <c r="U51" s="33"/>
      <c r="V51" s="122"/>
      <c r="W51" s="420"/>
      <c r="X51" s="210"/>
    </row>
    <row r="52" spans="1:24" ht="15" x14ac:dyDescent="0.25">
      <c r="A52" s="182"/>
      <c r="B52" s="182"/>
      <c r="C52" s="213"/>
      <c r="D52" s="212"/>
      <c r="E52" s="271"/>
      <c r="F52" s="271"/>
      <c r="G52" s="271"/>
      <c r="H52" s="271"/>
      <c r="I52" s="271"/>
      <c r="J52" s="271"/>
      <c r="K52" s="271"/>
      <c r="L52" s="271"/>
      <c r="M52" s="271"/>
      <c r="N52" s="271"/>
      <c r="O52" s="271"/>
      <c r="P52" s="271"/>
      <c r="Q52" s="271"/>
      <c r="R52" s="271"/>
      <c r="S52" s="271"/>
      <c r="T52" s="271"/>
      <c r="U52" s="33"/>
      <c r="V52" s="122"/>
      <c r="W52" s="420"/>
      <c r="X52" s="124"/>
    </row>
    <row r="53" spans="1:24" ht="15" x14ac:dyDescent="0.25">
      <c r="A53" s="182"/>
      <c r="B53" s="182"/>
      <c r="C53" s="213" t="s">
        <v>82</v>
      </c>
      <c r="D53" s="212" t="s">
        <v>36</v>
      </c>
      <c r="E53" s="267">
        <f>E51</f>
        <v>0</v>
      </c>
      <c r="F53" s="267">
        <f>($E$54-((F$40-$D$7)*(($E$54*$D$15)/($F$14-$D$7))))</f>
        <v>0</v>
      </c>
      <c r="G53" s="267">
        <f t="shared" ref="G53:T53" si="40">(F53-(($E$54*$D$15))/($F$14-$D$7))</f>
        <v>0</v>
      </c>
      <c r="H53" s="267">
        <f t="shared" si="40"/>
        <v>0</v>
      </c>
      <c r="I53" s="267">
        <f t="shared" si="40"/>
        <v>0</v>
      </c>
      <c r="J53" s="267">
        <f t="shared" si="40"/>
        <v>0</v>
      </c>
      <c r="K53" s="267">
        <f t="shared" si="40"/>
        <v>0</v>
      </c>
      <c r="L53" s="267">
        <f t="shared" si="40"/>
        <v>0</v>
      </c>
      <c r="M53" s="267">
        <f t="shared" si="40"/>
        <v>0</v>
      </c>
      <c r="N53" s="267">
        <f t="shared" si="40"/>
        <v>0</v>
      </c>
      <c r="O53" s="267">
        <f t="shared" si="40"/>
        <v>0</v>
      </c>
      <c r="P53" s="267">
        <f t="shared" si="40"/>
        <v>0</v>
      </c>
      <c r="Q53" s="267">
        <f t="shared" si="40"/>
        <v>0</v>
      </c>
      <c r="R53" s="267">
        <f t="shared" si="40"/>
        <v>0</v>
      </c>
      <c r="S53" s="267">
        <f t="shared" si="40"/>
        <v>0</v>
      </c>
      <c r="T53" s="267">
        <f t="shared" si="40"/>
        <v>0</v>
      </c>
      <c r="U53" s="33"/>
      <c r="V53" s="122"/>
      <c r="W53" s="420"/>
      <c r="X53" s="124"/>
    </row>
    <row r="54" spans="1:24" ht="28.5" x14ac:dyDescent="0.25">
      <c r="A54" s="182"/>
      <c r="B54" s="182"/>
      <c r="C54" s="216" t="s">
        <v>83</v>
      </c>
      <c r="D54" s="212" t="s">
        <v>84</v>
      </c>
      <c r="E54" s="265"/>
      <c r="F54" s="265"/>
      <c r="G54" s="265"/>
      <c r="H54" s="265"/>
      <c r="I54" s="265"/>
      <c r="J54" s="265"/>
      <c r="K54" s="265"/>
      <c r="L54" s="265"/>
      <c r="M54" s="265"/>
      <c r="N54" s="265"/>
      <c r="O54" s="265"/>
      <c r="P54" s="265"/>
      <c r="Q54" s="265"/>
      <c r="R54" s="265"/>
      <c r="S54" s="265"/>
      <c r="T54" s="265"/>
      <c r="U54" s="33"/>
      <c r="V54" s="122"/>
      <c r="W54" s="420"/>
      <c r="X54" s="124"/>
    </row>
    <row r="55" spans="1:24" ht="15" x14ac:dyDescent="0.25">
      <c r="A55" s="182"/>
      <c r="B55" s="182"/>
      <c r="C55" s="213"/>
      <c r="D55" s="212"/>
      <c r="E55" s="272"/>
      <c r="F55" s="272"/>
      <c r="G55" s="272"/>
      <c r="H55" s="272"/>
      <c r="I55" s="272"/>
      <c r="J55" s="272"/>
      <c r="K55" s="272"/>
      <c r="L55" s="272"/>
      <c r="M55" s="272"/>
      <c r="N55" s="272"/>
      <c r="O55" s="272"/>
      <c r="P55" s="272"/>
      <c r="Q55" s="272"/>
      <c r="R55" s="272"/>
      <c r="S55" s="272"/>
      <c r="T55" s="272"/>
      <c r="U55" s="33"/>
      <c r="V55" s="122"/>
      <c r="W55" s="420"/>
      <c r="X55" s="124"/>
    </row>
    <row r="56" spans="1:24" s="103" customFormat="1" ht="29.25" x14ac:dyDescent="0.25">
      <c r="A56" s="182"/>
      <c r="B56" s="182"/>
      <c r="C56" s="184" t="s">
        <v>85</v>
      </c>
      <c r="D56" s="185" t="s">
        <v>86</v>
      </c>
      <c r="E56" s="265"/>
      <c r="F56" s="265"/>
      <c r="G56" s="265"/>
      <c r="H56" s="265"/>
      <c r="I56" s="265"/>
      <c r="J56" s="265"/>
      <c r="K56" s="265"/>
      <c r="L56" s="265"/>
      <c r="M56" s="265"/>
      <c r="N56" s="265"/>
      <c r="O56" s="265"/>
      <c r="P56" s="265"/>
      <c r="Q56" s="265"/>
      <c r="R56" s="265"/>
      <c r="S56" s="265"/>
      <c r="T56" s="265"/>
      <c r="U56" s="33"/>
      <c r="V56" s="110" t="s">
        <v>87</v>
      </c>
      <c r="W56" s="420"/>
      <c r="X56" s="217"/>
    </row>
    <row r="57" spans="1:24" s="103" customFormat="1" ht="43.5" x14ac:dyDescent="0.25">
      <c r="A57" s="182"/>
      <c r="B57" s="182"/>
      <c r="C57" s="184" t="s">
        <v>88</v>
      </c>
      <c r="D57" s="185" t="s">
        <v>89</v>
      </c>
      <c r="E57" s="268">
        <f>IFERROR((((E43+E46+E49)/1000)/E56),0)</f>
        <v>0</v>
      </c>
      <c r="F57" s="268">
        <f t="shared" ref="F57:T57" si="41">IFERROR((((F43+F46+F49)/1000)/F56),0)</f>
        <v>0</v>
      </c>
      <c r="G57" s="268">
        <f t="shared" si="41"/>
        <v>0</v>
      </c>
      <c r="H57" s="268">
        <f t="shared" si="41"/>
        <v>0</v>
      </c>
      <c r="I57" s="268">
        <f t="shared" si="41"/>
        <v>0</v>
      </c>
      <c r="J57" s="268">
        <f t="shared" si="41"/>
        <v>0</v>
      </c>
      <c r="K57" s="268">
        <f t="shared" si="41"/>
        <v>0</v>
      </c>
      <c r="L57" s="268">
        <f t="shared" si="41"/>
        <v>0</v>
      </c>
      <c r="M57" s="268">
        <f t="shared" si="41"/>
        <v>0</v>
      </c>
      <c r="N57" s="268">
        <f t="shared" si="41"/>
        <v>0</v>
      </c>
      <c r="O57" s="268">
        <f t="shared" si="41"/>
        <v>0</v>
      </c>
      <c r="P57" s="268">
        <f t="shared" si="41"/>
        <v>0</v>
      </c>
      <c r="Q57" s="268">
        <f t="shared" si="41"/>
        <v>0</v>
      </c>
      <c r="R57" s="268">
        <f t="shared" si="41"/>
        <v>0</v>
      </c>
      <c r="S57" s="268">
        <f t="shared" si="41"/>
        <v>0</v>
      </c>
      <c r="T57" s="268">
        <f t="shared" si="41"/>
        <v>0</v>
      </c>
      <c r="U57" s="33"/>
      <c r="V57" s="110" t="s">
        <v>90</v>
      </c>
      <c r="W57" s="420"/>
      <c r="X57" s="217"/>
    </row>
    <row r="58" spans="1:24" ht="29.25" x14ac:dyDescent="0.25">
      <c r="A58" s="182"/>
      <c r="B58" s="182"/>
      <c r="C58" s="213" t="s">
        <v>91</v>
      </c>
      <c r="D58" s="212" t="s">
        <v>58</v>
      </c>
      <c r="E58" s="265"/>
      <c r="F58" s="265"/>
      <c r="G58" s="265"/>
      <c r="H58" s="265"/>
      <c r="I58" s="265"/>
      <c r="J58" s="265"/>
      <c r="K58" s="265"/>
      <c r="L58" s="265"/>
      <c r="M58" s="265"/>
      <c r="N58" s="265"/>
      <c r="O58" s="265"/>
      <c r="P58" s="265"/>
      <c r="Q58" s="265"/>
      <c r="R58" s="265"/>
      <c r="S58" s="265"/>
      <c r="T58" s="265"/>
      <c r="U58" s="33"/>
      <c r="V58" s="128" t="s">
        <v>92</v>
      </c>
      <c r="W58" s="420"/>
      <c r="X58" s="210"/>
    </row>
    <row r="59" spans="1:24" ht="15" x14ac:dyDescent="0.25">
      <c r="A59" s="182"/>
      <c r="B59" s="182"/>
      <c r="C59" s="213" t="s">
        <v>93</v>
      </c>
      <c r="D59" s="212" t="s">
        <v>58</v>
      </c>
      <c r="E59" s="265"/>
      <c r="F59" s="265"/>
      <c r="G59" s="265"/>
      <c r="H59" s="265"/>
      <c r="I59" s="265"/>
      <c r="J59" s="265"/>
      <c r="K59" s="265"/>
      <c r="L59" s="265"/>
      <c r="M59" s="265"/>
      <c r="N59" s="265"/>
      <c r="O59" s="265"/>
      <c r="P59" s="265"/>
      <c r="Q59" s="265"/>
      <c r="R59" s="265"/>
      <c r="S59" s="265"/>
      <c r="T59" s="265"/>
      <c r="U59" s="33"/>
      <c r="V59" s="110"/>
      <c r="W59" s="420"/>
      <c r="X59" s="210"/>
    </row>
    <row r="60" spans="1:24" ht="15" x14ac:dyDescent="0.25">
      <c r="A60" s="182"/>
      <c r="B60" s="182"/>
      <c r="C60" s="206" t="s">
        <v>94</v>
      </c>
      <c r="D60" s="212" t="s">
        <v>58</v>
      </c>
      <c r="E60" s="265"/>
      <c r="F60" s="265"/>
      <c r="G60" s="265"/>
      <c r="H60" s="265"/>
      <c r="I60" s="265"/>
      <c r="J60" s="265"/>
      <c r="K60" s="265"/>
      <c r="L60" s="265"/>
      <c r="M60" s="265"/>
      <c r="N60" s="265"/>
      <c r="O60" s="265"/>
      <c r="P60" s="265"/>
      <c r="Q60" s="265"/>
      <c r="R60" s="265"/>
      <c r="S60" s="265"/>
      <c r="T60" s="265"/>
      <c r="U60" s="33"/>
      <c r="V60" s="122"/>
      <c r="W60" s="420"/>
      <c r="X60" s="210"/>
    </row>
    <row r="61" spans="1:24" ht="15" x14ac:dyDescent="0.25">
      <c r="A61" s="182"/>
      <c r="B61" s="182"/>
      <c r="C61" s="213" t="s">
        <v>95</v>
      </c>
      <c r="D61" s="212" t="s">
        <v>58</v>
      </c>
      <c r="E61" s="265"/>
      <c r="F61" s="265"/>
      <c r="G61" s="265"/>
      <c r="H61" s="265"/>
      <c r="I61" s="265"/>
      <c r="J61" s="265"/>
      <c r="K61" s="265"/>
      <c r="L61" s="265"/>
      <c r="M61" s="265"/>
      <c r="N61" s="265"/>
      <c r="O61" s="265"/>
      <c r="P61" s="265"/>
      <c r="Q61" s="265"/>
      <c r="R61" s="265"/>
      <c r="S61" s="265"/>
      <c r="T61" s="265"/>
      <c r="U61" s="33"/>
      <c r="V61" s="122"/>
      <c r="W61" s="420"/>
      <c r="X61" s="210"/>
    </row>
    <row r="62" spans="1:24" ht="15" x14ac:dyDescent="0.25">
      <c r="A62" s="182"/>
      <c r="B62" s="182"/>
      <c r="C62" s="213" t="s">
        <v>95</v>
      </c>
      <c r="D62" s="212" t="s">
        <v>70</v>
      </c>
      <c r="E62" s="266"/>
      <c r="F62" s="266"/>
      <c r="G62" s="266"/>
      <c r="H62" s="266"/>
      <c r="I62" s="266"/>
      <c r="J62" s="265"/>
      <c r="K62" s="265"/>
      <c r="L62" s="265"/>
      <c r="M62" s="265"/>
      <c r="N62" s="265"/>
      <c r="O62" s="265"/>
      <c r="P62" s="265"/>
      <c r="Q62" s="265"/>
      <c r="R62" s="265"/>
      <c r="S62" s="265"/>
      <c r="T62" s="265"/>
      <c r="U62" s="33"/>
      <c r="V62" s="122"/>
      <c r="W62" s="420"/>
      <c r="X62" s="210"/>
    </row>
    <row r="63" spans="1:24" ht="15" x14ac:dyDescent="0.25">
      <c r="A63" s="182"/>
      <c r="B63" s="182"/>
      <c r="C63" s="213" t="s">
        <v>95</v>
      </c>
      <c r="D63" s="212" t="s">
        <v>96</v>
      </c>
      <c r="E63" s="265"/>
      <c r="F63" s="265"/>
      <c r="G63" s="265"/>
      <c r="H63" s="265"/>
      <c r="I63" s="265"/>
      <c r="J63" s="265"/>
      <c r="K63" s="265"/>
      <c r="L63" s="265"/>
      <c r="M63" s="265"/>
      <c r="N63" s="265"/>
      <c r="O63" s="265"/>
      <c r="P63" s="265"/>
      <c r="Q63" s="265"/>
      <c r="R63" s="265"/>
      <c r="S63" s="265"/>
      <c r="T63" s="265"/>
      <c r="U63" s="33"/>
      <c r="V63" s="122"/>
      <c r="W63" s="420"/>
      <c r="X63" s="210"/>
    </row>
    <row r="64" spans="1:24" ht="15" x14ac:dyDescent="0.25">
      <c r="A64" s="182"/>
      <c r="B64" s="182"/>
      <c r="C64" s="213"/>
      <c r="D64" s="213"/>
      <c r="E64" s="31"/>
      <c r="F64" s="31"/>
      <c r="G64" s="31"/>
      <c r="H64" s="31"/>
      <c r="I64" s="31"/>
      <c r="J64" s="31"/>
      <c r="K64" s="31"/>
      <c r="L64" s="31"/>
      <c r="M64" s="31"/>
      <c r="N64" s="31"/>
      <c r="O64" s="31"/>
      <c r="P64" s="31"/>
      <c r="Q64" s="31"/>
      <c r="R64" s="31"/>
      <c r="S64" s="31"/>
      <c r="T64" s="31"/>
      <c r="U64" s="33"/>
      <c r="V64" s="129"/>
      <c r="W64" s="111"/>
      <c r="X64" s="182"/>
    </row>
    <row r="65" spans="1:24" ht="18" x14ac:dyDescent="0.25">
      <c r="A65" s="182"/>
      <c r="B65" s="124"/>
      <c r="C65" s="399" t="s">
        <v>97</v>
      </c>
      <c r="D65" s="400"/>
      <c r="E65" s="400"/>
      <c r="F65" s="400"/>
      <c r="G65" s="400"/>
      <c r="H65" s="400"/>
      <c r="I65" s="400"/>
      <c r="J65" s="400"/>
      <c r="K65" s="400"/>
      <c r="L65" s="400"/>
      <c r="M65" s="400"/>
      <c r="N65" s="400"/>
      <c r="O65" s="400"/>
      <c r="P65" s="400"/>
      <c r="Q65" s="400"/>
      <c r="R65" s="400"/>
      <c r="S65" s="400"/>
      <c r="T65" s="400"/>
      <c r="U65" s="245"/>
      <c r="V65" s="243" t="s">
        <v>45</v>
      </c>
      <c r="W65" s="244" t="s">
        <v>46</v>
      </c>
      <c r="X65" s="182"/>
    </row>
    <row r="66" spans="1:24" s="182" customFormat="1" ht="15" x14ac:dyDescent="0.25">
      <c r="C66" s="205" t="s">
        <v>56</v>
      </c>
      <c r="D66" s="205" t="s">
        <v>47</v>
      </c>
      <c r="E66" s="33" t="s">
        <v>48</v>
      </c>
      <c r="F66" s="33">
        <v>2016</v>
      </c>
      <c r="G66" s="33">
        <f>F66+1</f>
        <v>2017</v>
      </c>
      <c r="H66" s="33">
        <f t="shared" ref="H66:R66" si="42">G66+1</f>
        <v>2018</v>
      </c>
      <c r="I66" s="33">
        <f t="shared" si="42"/>
        <v>2019</v>
      </c>
      <c r="J66" s="33">
        <f t="shared" si="42"/>
        <v>2020</v>
      </c>
      <c r="K66" s="33">
        <f t="shared" si="42"/>
        <v>2021</v>
      </c>
      <c r="L66" s="33">
        <f t="shared" si="42"/>
        <v>2022</v>
      </c>
      <c r="M66" s="33">
        <f t="shared" si="42"/>
        <v>2023</v>
      </c>
      <c r="N66" s="33">
        <f t="shared" si="42"/>
        <v>2024</v>
      </c>
      <c r="O66" s="33">
        <f t="shared" si="42"/>
        <v>2025</v>
      </c>
      <c r="P66" s="33">
        <f t="shared" si="42"/>
        <v>2026</v>
      </c>
      <c r="Q66" s="33">
        <f t="shared" si="42"/>
        <v>2027</v>
      </c>
      <c r="R66" s="33">
        <f t="shared" si="42"/>
        <v>2028</v>
      </c>
      <c r="S66" s="33">
        <f>R66+1</f>
        <v>2029</v>
      </c>
      <c r="T66" s="33">
        <f t="shared" ref="T66" si="43">S66+1</f>
        <v>2030</v>
      </c>
      <c r="U66" s="33"/>
      <c r="V66" s="121"/>
      <c r="W66" s="33"/>
      <c r="X66" s="12"/>
    </row>
    <row r="67" spans="1:24" s="182" customFormat="1" ht="41.45" customHeight="1" x14ac:dyDescent="0.25">
      <c r="C67" s="213" t="s">
        <v>98</v>
      </c>
      <c r="D67" s="213" t="s">
        <v>58</v>
      </c>
      <c r="E67" s="67"/>
      <c r="F67" s="67"/>
      <c r="G67" s="251"/>
      <c r="H67" s="67"/>
      <c r="I67" s="67"/>
      <c r="J67" s="67"/>
      <c r="K67" s="67"/>
      <c r="L67" s="67"/>
      <c r="M67" s="67"/>
      <c r="N67" s="67"/>
      <c r="O67" s="67"/>
      <c r="P67" s="67"/>
      <c r="Q67" s="67"/>
      <c r="R67" s="67"/>
      <c r="S67" s="67"/>
      <c r="T67" s="67"/>
      <c r="U67" s="33"/>
      <c r="V67" s="116" t="s">
        <v>66</v>
      </c>
      <c r="W67" s="388"/>
      <c r="X67" s="210"/>
    </row>
    <row r="68" spans="1:24" s="182" customFormat="1" ht="29.25" x14ac:dyDescent="0.25">
      <c r="B68" s="215"/>
      <c r="C68" s="213" t="s">
        <v>67</v>
      </c>
      <c r="D68" s="213" t="s">
        <v>31</v>
      </c>
      <c r="E68" s="67"/>
      <c r="F68" s="67"/>
      <c r="G68" s="251"/>
      <c r="H68" s="252"/>
      <c r="I68" s="67"/>
      <c r="J68" s="67"/>
      <c r="K68" s="67"/>
      <c r="L68" s="67"/>
      <c r="M68" s="67"/>
      <c r="N68" s="67"/>
      <c r="O68" s="67"/>
      <c r="P68" s="67"/>
      <c r="Q68" s="67"/>
      <c r="R68" s="67"/>
      <c r="S68" s="67"/>
      <c r="T68" s="67"/>
      <c r="U68" s="33"/>
      <c r="V68" s="253" t="s">
        <v>68</v>
      </c>
      <c r="W68" s="388"/>
      <c r="X68" s="210"/>
    </row>
    <row r="69" spans="1:24" s="182" customFormat="1" ht="29.25" x14ac:dyDescent="0.25">
      <c r="B69" s="215"/>
      <c r="C69" s="213" t="s">
        <v>69</v>
      </c>
      <c r="D69" s="213" t="s">
        <v>70</v>
      </c>
      <c r="E69" s="67"/>
      <c r="F69" s="67"/>
      <c r="G69" s="67"/>
      <c r="H69" s="254"/>
      <c r="I69" s="254"/>
      <c r="J69" s="67"/>
      <c r="K69" s="67"/>
      <c r="L69" s="67"/>
      <c r="M69" s="67"/>
      <c r="N69" s="67"/>
      <c r="O69" s="67"/>
      <c r="P69" s="67"/>
      <c r="Q69" s="67"/>
      <c r="R69" s="67"/>
      <c r="S69" s="67"/>
      <c r="T69" s="67"/>
      <c r="U69" s="33"/>
      <c r="V69" s="253" t="s">
        <v>71</v>
      </c>
      <c r="W69" s="388"/>
      <c r="X69" s="210"/>
    </row>
    <row r="70" spans="1:24" s="182" customFormat="1" ht="41.45" customHeight="1" x14ac:dyDescent="0.25">
      <c r="C70" s="213" t="s">
        <v>69</v>
      </c>
      <c r="D70" s="213" t="s">
        <v>36</v>
      </c>
      <c r="E70" s="242">
        <f>E69*0.003412</f>
        <v>0</v>
      </c>
      <c r="F70" s="242">
        <f t="shared" ref="F70:T70" si="44">F69*0.003412</f>
        <v>0</v>
      </c>
      <c r="G70" s="242">
        <f t="shared" si="44"/>
        <v>0</v>
      </c>
      <c r="H70" s="242">
        <f t="shared" si="44"/>
        <v>0</v>
      </c>
      <c r="I70" s="242">
        <f t="shared" si="44"/>
        <v>0</v>
      </c>
      <c r="J70" s="242">
        <f t="shared" si="44"/>
        <v>0</v>
      </c>
      <c r="K70" s="242">
        <f t="shared" si="44"/>
        <v>0</v>
      </c>
      <c r="L70" s="242">
        <f t="shared" si="44"/>
        <v>0</v>
      </c>
      <c r="M70" s="242">
        <f t="shared" si="44"/>
        <v>0</v>
      </c>
      <c r="N70" s="242">
        <f t="shared" si="44"/>
        <v>0</v>
      </c>
      <c r="O70" s="242">
        <f t="shared" si="44"/>
        <v>0</v>
      </c>
      <c r="P70" s="242">
        <f t="shared" si="44"/>
        <v>0</v>
      </c>
      <c r="Q70" s="242">
        <f t="shared" si="44"/>
        <v>0</v>
      </c>
      <c r="R70" s="242">
        <f t="shared" si="44"/>
        <v>0</v>
      </c>
      <c r="S70" s="242">
        <f t="shared" si="44"/>
        <v>0</v>
      </c>
      <c r="T70" s="242">
        <f t="shared" si="44"/>
        <v>0</v>
      </c>
      <c r="U70" s="33"/>
      <c r="V70" s="253" t="s">
        <v>72</v>
      </c>
      <c r="W70" s="388"/>
    </row>
    <row r="71" spans="1:24" s="182" customFormat="1" ht="43.5" x14ac:dyDescent="0.25">
      <c r="C71" s="213" t="s">
        <v>99</v>
      </c>
      <c r="D71" s="212" t="s">
        <v>100</v>
      </c>
      <c r="E71" s="242">
        <f t="shared" ref="E71:T71" si="45">IFERROR(E69/E34,0)</f>
        <v>0</v>
      </c>
      <c r="F71" s="242">
        <f t="shared" si="45"/>
        <v>0</v>
      </c>
      <c r="G71" s="242">
        <f t="shared" si="45"/>
        <v>0</v>
      </c>
      <c r="H71" s="242">
        <f t="shared" si="45"/>
        <v>0</v>
      </c>
      <c r="I71" s="242">
        <f t="shared" si="45"/>
        <v>0</v>
      </c>
      <c r="J71" s="242">
        <f t="shared" si="45"/>
        <v>0</v>
      </c>
      <c r="K71" s="242">
        <f t="shared" si="45"/>
        <v>0</v>
      </c>
      <c r="L71" s="242">
        <f t="shared" si="45"/>
        <v>0</v>
      </c>
      <c r="M71" s="242">
        <f t="shared" si="45"/>
        <v>0</v>
      </c>
      <c r="N71" s="242">
        <f t="shared" si="45"/>
        <v>0</v>
      </c>
      <c r="O71" s="242">
        <f t="shared" si="45"/>
        <v>0</v>
      </c>
      <c r="P71" s="242">
        <f t="shared" si="45"/>
        <v>0</v>
      </c>
      <c r="Q71" s="242">
        <f t="shared" si="45"/>
        <v>0</v>
      </c>
      <c r="R71" s="242">
        <f t="shared" si="45"/>
        <v>0</v>
      </c>
      <c r="S71" s="242">
        <f t="shared" si="45"/>
        <v>0</v>
      </c>
      <c r="T71" s="242">
        <f t="shared" si="45"/>
        <v>0</v>
      </c>
      <c r="U71" s="33"/>
      <c r="V71" s="116" t="s">
        <v>74</v>
      </c>
      <c r="W71" s="388"/>
    </row>
    <row r="72" spans="1:24" s="182" customFormat="1" ht="15" x14ac:dyDescent="0.25">
      <c r="B72" s="215"/>
      <c r="C72" s="213" t="s">
        <v>73</v>
      </c>
      <c r="D72" s="213" t="s">
        <v>31</v>
      </c>
      <c r="E72" s="67"/>
      <c r="F72" s="67"/>
      <c r="G72" s="67"/>
      <c r="H72" s="67"/>
      <c r="I72" s="67"/>
      <c r="J72" s="67"/>
      <c r="K72" s="67"/>
      <c r="L72" s="67"/>
      <c r="M72" s="67"/>
      <c r="N72" s="67"/>
      <c r="O72" s="67"/>
      <c r="P72" s="67"/>
      <c r="Q72" s="67"/>
      <c r="R72" s="67"/>
      <c r="S72" s="67"/>
      <c r="T72" s="67"/>
      <c r="U72" s="33"/>
      <c r="V72" s="253"/>
      <c r="W72" s="388"/>
    </row>
    <row r="73" spans="1:24" s="182" customFormat="1" ht="15" x14ac:dyDescent="0.25">
      <c r="B73" s="215"/>
      <c r="C73" s="213" t="s">
        <v>75</v>
      </c>
      <c r="D73" s="213" t="s">
        <v>76</v>
      </c>
      <c r="E73" s="67"/>
      <c r="F73" s="67"/>
      <c r="G73" s="67"/>
      <c r="H73" s="255"/>
      <c r="I73" s="255"/>
      <c r="J73" s="67"/>
      <c r="K73" s="67"/>
      <c r="L73" s="67"/>
      <c r="M73" s="67"/>
      <c r="N73" s="67"/>
      <c r="O73" s="67"/>
      <c r="P73" s="67"/>
      <c r="Q73" s="67"/>
      <c r="R73" s="67"/>
      <c r="S73" s="67"/>
      <c r="T73" s="67"/>
      <c r="U73" s="33"/>
      <c r="V73" s="253"/>
      <c r="W73" s="388"/>
    </row>
    <row r="74" spans="1:24" s="182" customFormat="1" ht="15" x14ac:dyDescent="0.25">
      <c r="C74" s="213" t="s">
        <v>75</v>
      </c>
      <c r="D74" s="213" t="s">
        <v>36</v>
      </c>
      <c r="E74" s="242">
        <f>E73*0.1</f>
        <v>0</v>
      </c>
      <c r="F74" s="242">
        <f t="shared" ref="F74:T74" si="46">F73*0.1</f>
        <v>0</v>
      </c>
      <c r="G74" s="242">
        <f t="shared" si="46"/>
        <v>0</v>
      </c>
      <c r="H74" s="242">
        <f t="shared" si="46"/>
        <v>0</v>
      </c>
      <c r="I74" s="242">
        <f t="shared" si="46"/>
        <v>0</v>
      </c>
      <c r="J74" s="242">
        <f t="shared" si="46"/>
        <v>0</v>
      </c>
      <c r="K74" s="242">
        <f t="shared" si="46"/>
        <v>0</v>
      </c>
      <c r="L74" s="242">
        <f t="shared" si="46"/>
        <v>0</v>
      </c>
      <c r="M74" s="242">
        <f t="shared" si="46"/>
        <v>0</v>
      </c>
      <c r="N74" s="242">
        <f t="shared" si="46"/>
        <v>0</v>
      </c>
      <c r="O74" s="242">
        <f t="shared" si="46"/>
        <v>0</v>
      </c>
      <c r="P74" s="242">
        <f t="shared" si="46"/>
        <v>0</v>
      </c>
      <c r="Q74" s="242">
        <f t="shared" si="46"/>
        <v>0</v>
      </c>
      <c r="R74" s="242">
        <f t="shared" si="46"/>
        <v>0</v>
      </c>
      <c r="S74" s="242">
        <f t="shared" si="46"/>
        <v>0</v>
      </c>
      <c r="T74" s="242">
        <f t="shared" si="46"/>
        <v>0</v>
      </c>
      <c r="U74" s="33"/>
      <c r="V74" s="116"/>
      <c r="W74" s="388"/>
    </row>
    <row r="75" spans="1:24" s="182" customFormat="1" ht="15" x14ac:dyDescent="0.25">
      <c r="C75" s="213" t="s">
        <v>101</v>
      </c>
      <c r="D75" s="212" t="s">
        <v>102</v>
      </c>
      <c r="E75" s="242">
        <f t="shared" ref="E75:T75" si="47">IFERROR(E73/E34,0)</f>
        <v>0</v>
      </c>
      <c r="F75" s="242">
        <f t="shared" si="47"/>
        <v>0</v>
      </c>
      <c r="G75" s="242">
        <f t="shared" si="47"/>
        <v>0</v>
      </c>
      <c r="H75" s="242">
        <f t="shared" si="47"/>
        <v>0</v>
      </c>
      <c r="I75" s="242">
        <f t="shared" si="47"/>
        <v>0</v>
      </c>
      <c r="J75" s="242">
        <f t="shared" si="47"/>
        <v>0</v>
      </c>
      <c r="K75" s="242">
        <f t="shared" si="47"/>
        <v>0</v>
      </c>
      <c r="L75" s="242">
        <f t="shared" si="47"/>
        <v>0</v>
      </c>
      <c r="M75" s="242">
        <f t="shared" si="47"/>
        <v>0</v>
      </c>
      <c r="N75" s="242">
        <f t="shared" si="47"/>
        <v>0</v>
      </c>
      <c r="O75" s="242">
        <f t="shared" si="47"/>
        <v>0</v>
      </c>
      <c r="P75" s="242">
        <f t="shared" si="47"/>
        <v>0</v>
      </c>
      <c r="Q75" s="242">
        <f t="shared" si="47"/>
        <v>0</v>
      </c>
      <c r="R75" s="242">
        <f t="shared" si="47"/>
        <v>0</v>
      </c>
      <c r="S75" s="242">
        <f t="shared" si="47"/>
        <v>0</v>
      </c>
      <c r="T75" s="242">
        <f t="shared" si="47"/>
        <v>0</v>
      </c>
      <c r="U75" s="33"/>
      <c r="V75" s="116"/>
      <c r="W75" s="388"/>
    </row>
    <row r="76" spans="1:24" s="182" customFormat="1" ht="15" x14ac:dyDescent="0.25">
      <c r="B76" s="215"/>
      <c r="C76" s="213" t="s">
        <v>77</v>
      </c>
      <c r="D76" s="212" t="s">
        <v>31</v>
      </c>
      <c r="E76" s="67">
        <v>0</v>
      </c>
      <c r="F76" s="67">
        <v>0</v>
      </c>
      <c r="G76" s="67">
        <v>0</v>
      </c>
      <c r="H76" s="67">
        <v>0</v>
      </c>
      <c r="I76" s="67">
        <v>0</v>
      </c>
      <c r="J76" s="67"/>
      <c r="K76" s="67"/>
      <c r="L76" s="67"/>
      <c r="M76" s="67"/>
      <c r="N76" s="67"/>
      <c r="O76" s="67"/>
      <c r="P76" s="67"/>
      <c r="Q76" s="67"/>
      <c r="R76" s="67"/>
      <c r="S76" s="67"/>
      <c r="T76" s="67"/>
      <c r="U76" s="33"/>
      <c r="V76" s="116"/>
      <c r="W76" s="388"/>
    </row>
    <row r="77" spans="1:24" s="182" customFormat="1" ht="15" x14ac:dyDescent="0.25">
      <c r="B77" s="215"/>
      <c r="C77" s="213" t="s">
        <v>78</v>
      </c>
      <c r="D77" s="212" t="s">
        <v>79</v>
      </c>
      <c r="E77" s="67">
        <v>0</v>
      </c>
      <c r="F77" s="67">
        <v>0</v>
      </c>
      <c r="G77" s="67">
        <v>0</v>
      </c>
      <c r="H77" s="67">
        <v>0</v>
      </c>
      <c r="I77" s="67">
        <v>0</v>
      </c>
      <c r="J77" s="67"/>
      <c r="K77" s="67"/>
      <c r="L77" s="67"/>
      <c r="M77" s="67"/>
      <c r="N77" s="67"/>
      <c r="O77" s="67"/>
      <c r="P77" s="67"/>
      <c r="Q77" s="67"/>
      <c r="R77" s="67"/>
      <c r="S77" s="67"/>
      <c r="T77" s="67"/>
      <c r="U77" s="33"/>
      <c r="V77" s="116"/>
      <c r="W77" s="388"/>
    </row>
    <row r="78" spans="1:24" s="182" customFormat="1" ht="15" x14ac:dyDescent="0.25">
      <c r="C78" s="213" t="s">
        <v>78</v>
      </c>
      <c r="D78" s="212" t="s">
        <v>36</v>
      </c>
      <c r="E78" s="242">
        <f>E77/10.917</f>
        <v>0</v>
      </c>
      <c r="F78" s="242">
        <f t="shared" ref="F78:T78" si="48">F77/10.917</f>
        <v>0</v>
      </c>
      <c r="G78" s="242">
        <f t="shared" si="48"/>
        <v>0</v>
      </c>
      <c r="H78" s="242">
        <f t="shared" si="48"/>
        <v>0</v>
      </c>
      <c r="I78" s="242">
        <f t="shared" si="48"/>
        <v>0</v>
      </c>
      <c r="J78" s="242">
        <f t="shared" si="48"/>
        <v>0</v>
      </c>
      <c r="K78" s="242">
        <f t="shared" si="48"/>
        <v>0</v>
      </c>
      <c r="L78" s="242">
        <f t="shared" si="48"/>
        <v>0</v>
      </c>
      <c r="M78" s="242">
        <f t="shared" si="48"/>
        <v>0</v>
      </c>
      <c r="N78" s="242">
        <f t="shared" si="48"/>
        <v>0</v>
      </c>
      <c r="O78" s="242">
        <f t="shared" si="48"/>
        <v>0</v>
      </c>
      <c r="P78" s="242">
        <f t="shared" si="48"/>
        <v>0</v>
      </c>
      <c r="Q78" s="242">
        <f t="shared" si="48"/>
        <v>0</v>
      </c>
      <c r="R78" s="242">
        <f t="shared" si="48"/>
        <v>0</v>
      </c>
      <c r="S78" s="242">
        <f t="shared" si="48"/>
        <v>0</v>
      </c>
      <c r="T78" s="242">
        <f t="shared" si="48"/>
        <v>0</v>
      </c>
      <c r="U78" s="33"/>
      <c r="V78" s="116"/>
      <c r="W78" s="388"/>
    </row>
    <row r="79" spans="1:24" s="182" customFormat="1" ht="15" x14ac:dyDescent="0.25">
      <c r="C79" s="213" t="s">
        <v>103</v>
      </c>
      <c r="D79" s="212" t="s">
        <v>104</v>
      </c>
      <c r="E79" s="242">
        <f>IFERROR(E77/E34,0)</f>
        <v>0</v>
      </c>
      <c r="F79" s="242">
        <f t="shared" ref="F79:T79" si="49">IFERROR(F77/F34,0)</f>
        <v>0</v>
      </c>
      <c r="G79" s="242">
        <f t="shared" si="49"/>
        <v>0</v>
      </c>
      <c r="H79" s="242">
        <f t="shared" si="49"/>
        <v>0</v>
      </c>
      <c r="I79" s="242">
        <f t="shared" si="49"/>
        <v>0</v>
      </c>
      <c r="J79" s="242">
        <f t="shared" si="49"/>
        <v>0</v>
      </c>
      <c r="K79" s="242">
        <f t="shared" si="49"/>
        <v>0</v>
      </c>
      <c r="L79" s="242">
        <f t="shared" si="49"/>
        <v>0</v>
      </c>
      <c r="M79" s="242">
        <f t="shared" si="49"/>
        <v>0</v>
      </c>
      <c r="N79" s="242">
        <f t="shared" si="49"/>
        <v>0</v>
      </c>
      <c r="O79" s="242">
        <f t="shared" si="49"/>
        <v>0</v>
      </c>
      <c r="P79" s="242">
        <f t="shared" si="49"/>
        <v>0</v>
      </c>
      <c r="Q79" s="242">
        <f t="shared" si="49"/>
        <v>0</v>
      </c>
      <c r="R79" s="242">
        <f t="shared" si="49"/>
        <v>0</v>
      </c>
      <c r="S79" s="242">
        <f t="shared" si="49"/>
        <v>0</v>
      </c>
      <c r="T79" s="242">
        <f t="shared" si="49"/>
        <v>0</v>
      </c>
      <c r="U79" s="33"/>
      <c r="V79" s="116"/>
      <c r="W79" s="388"/>
    </row>
    <row r="80" spans="1:24" s="182" customFormat="1" ht="15" x14ac:dyDescent="0.25">
      <c r="C80" s="213" t="s">
        <v>80</v>
      </c>
      <c r="D80" s="213" t="s">
        <v>31</v>
      </c>
      <c r="E80" s="242">
        <f>SUM(E68,E72)</f>
        <v>0</v>
      </c>
      <c r="F80" s="242">
        <f t="shared" ref="F80:T80" si="50">SUM(F72,F68)</f>
        <v>0</v>
      </c>
      <c r="G80" s="242">
        <f t="shared" si="50"/>
        <v>0</v>
      </c>
      <c r="H80" s="242">
        <f t="shared" si="50"/>
        <v>0</v>
      </c>
      <c r="I80" s="242">
        <f t="shared" si="50"/>
        <v>0</v>
      </c>
      <c r="J80" s="242">
        <f t="shared" si="50"/>
        <v>0</v>
      </c>
      <c r="K80" s="242">
        <f t="shared" si="50"/>
        <v>0</v>
      </c>
      <c r="L80" s="242">
        <f t="shared" si="50"/>
        <v>0</v>
      </c>
      <c r="M80" s="242">
        <f t="shared" si="50"/>
        <v>0</v>
      </c>
      <c r="N80" s="242">
        <f t="shared" si="50"/>
        <v>0</v>
      </c>
      <c r="O80" s="242">
        <f t="shared" si="50"/>
        <v>0</v>
      </c>
      <c r="P80" s="242">
        <f t="shared" si="50"/>
        <v>0</v>
      </c>
      <c r="Q80" s="242">
        <f t="shared" si="50"/>
        <v>0</v>
      </c>
      <c r="R80" s="242">
        <f t="shared" si="50"/>
        <v>0</v>
      </c>
      <c r="S80" s="242">
        <f t="shared" si="50"/>
        <v>0</v>
      </c>
      <c r="T80" s="242">
        <f t="shared" si="50"/>
        <v>0</v>
      </c>
      <c r="U80" s="33"/>
      <c r="V80" s="116"/>
      <c r="W80" s="388"/>
    </row>
    <row r="81" spans="1:23" s="182" customFormat="1" ht="15" x14ac:dyDescent="0.25">
      <c r="C81" s="213" t="s">
        <v>105</v>
      </c>
      <c r="D81" s="213" t="s">
        <v>106</v>
      </c>
      <c r="E81" s="242">
        <f t="shared" ref="E81:T81" si="51">IFERROR(E80/E34,0)</f>
        <v>0</v>
      </c>
      <c r="F81" s="242">
        <f t="shared" si="51"/>
        <v>0</v>
      </c>
      <c r="G81" s="242">
        <f t="shared" si="51"/>
        <v>0</v>
      </c>
      <c r="H81" s="242">
        <f t="shared" si="51"/>
        <v>0</v>
      </c>
      <c r="I81" s="242">
        <f t="shared" si="51"/>
        <v>0</v>
      </c>
      <c r="J81" s="242">
        <f t="shared" si="51"/>
        <v>0</v>
      </c>
      <c r="K81" s="242">
        <f t="shared" si="51"/>
        <v>0</v>
      </c>
      <c r="L81" s="242">
        <f t="shared" si="51"/>
        <v>0</v>
      </c>
      <c r="M81" s="242">
        <f t="shared" si="51"/>
        <v>0</v>
      </c>
      <c r="N81" s="242">
        <f t="shared" si="51"/>
        <v>0</v>
      </c>
      <c r="O81" s="242">
        <f t="shared" si="51"/>
        <v>0</v>
      </c>
      <c r="P81" s="242">
        <f t="shared" si="51"/>
        <v>0</v>
      </c>
      <c r="Q81" s="242">
        <f t="shared" si="51"/>
        <v>0</v>
      </c>
      <c r="R81" s="242">
        <f t="shared" si="51"/>
        <v>0</v>
      </c>
      <c r="S81" s="242">
        <f t="shared" si="51"/>
        <v>0</v>
      </c>
      <c r="T81" s="242">
        <f t="shared" si="51"/>
        <v>0</v>
      </c>
      <c r="U81" s="33"/>
      <c r="V81" s="116"/>
      <c r="W81" s="388"/>
    </row>
    <row r="82" spans="1:23" s="182" customFormat="1" ht="15" x14ac:dyDescent="0.25">
      <c r="C82" s="213" t="s">
        <v>107</v>
      </c>
      <c r="D82" s="213" t="s">
        <v>108</v>
      </c>
      <c r="E82" s="242">
        <f t="shared" ref="E82:T82" si="52">IFERROR(E80/E36,0)</f>
        <v>0</v>
      </c>
      <c r="F82" s="242">
        <f t="shared" si="52"/>
        <v>0</v>
      </c>
      <c r="G82" s="242">
        <f t="shared" si="52"/>
        <v>0</v>
      </c>
      <c r="H82" s="242">
        <f t="shared" si="52"/>
        <v>0</v>
      </c>
      <c r="I82" s="242">
        <f t="shared" si="52"/>
        <v>0</v>
      </c>
      <c r="J82" s="242">
        <f t="shared" si="52"/>
        <v>0</v>
      </c>
      <c r="K82" s="242">
        <f t="shared" si="52"/>
        <v>0</v>
      </c>
      <c r="L82" s="242">
        <f t="shared" si="52"/>
        <v>0</v>
      </c>
      <c r="M82" s="242">
        <f t="shared" si="52"/>
        <v>0</v>
      </c>
      <c r="N82" s="242">
        <f t="shared" si="52"/>
        <v>0</v>
      </c>
      <c r="O82" s="242">
        <f t="shared" si="52"/>
        <v>0</v>
      </c>
      <c r="P82" s="242">
        <f t="shared" si="52"/>
        <v>0</v>
      </c>
      <c r="Q82" s="242">
        <f t="shared" si="52"/>
        <v>0</v>
      </c>
      <c r="R82" s="242">
        <f t="shared" si="52"/>
        <v>0</v>
      </c>
      <c r="S82" s="242">
        <f t="shared" si="52"/>
        <v>0</v>
      </c>
      <c r="T82" s="242">
        <f t="shared" si="52"/>
        <v>0</v>
      </c>
      <c r="U82" s="33"/>
      <c r="V82" s="116"/>
      <c r="W82" s="388"/>
    </row>
    <row r="83" spans="1:23" s="182" customFormat="1" ht="15" x14ac:dyDescent="0.25">
      <c r="C83" s="213" t="s">
        <v>81</v>
      </c>
      <c r="D83" s="213" t="s">
        <v>36</v>
      </c>
      <c r="E83" s="242">
        <f>E70+E74</f>
        <v>0</v>
      </c>
      <c r="F83" s="242">
        <f t="shared" ref="F83:T83" si="53">SUM(F70,F74)</f>
        <v>0</v>
      </c>
      <c r="G83" s="242">
        <f t="shared" si="53"/>
        <v>0</v>
      </c>
      <c r="H83" s="242">
        <f t="shared" si="53"/>
        <v>0</v>
      </c>
      <c r="I83" s="242">
        <f t="shared" si="53"/>
        <v>0</v>
      </c>
      <c r="J83" s="242">
        <f t="shared" si="53"/>
        <v>0</v>
      </c>
      <c r="K83" s="242">
        <f t="shared" si="53"/>
        <v>0</v>
      </c>
      <c r="L83" s="242">
        <f t="shared" si="53"/>
        <v>0</v>
      </c>
      <c r="M83" s="242">
        <f t="shared" si="53"/>
        <v>0</v>
      </c>
      <c r="N83" s="242">
        <f t="shared" si="53"/>
        <v>0</v>
      </c>
      <c r="O83" s="242">
        <f t="shared" si="53"/>
        <v>0</v>
      </c>
      <c r="P83" s="242">
        <f t="shared" si="53"/>
        <v>0</v>
      </c>
      <c r="Q83" s="242">
        <f t="shared" si="53"/>
        <v>0</v>
      </c>
      <c r="R83" s="242">
        <f t="shared" si="53"/>
        <v>0</v>
      </c>
      <c r="S83" s="242">
        <f t="shared" si="53"/>
        <v>0</v>
      </c>
      <c r="T83" s="242">
        <f t="shared" si="53"/>
        <v>0</v>
      </c>
      <c r="U83" s="33"/>
      <c r="V83" s="116"/>
      <c r="W83" s="388"/>
    </row>
    <row r="84" spans="1:23" s="182" customFormat="1" ht="15" x14ac:dyDescent="0.25">
      <c r="C84" s="213"/>
      <c r="D84" s="213"/>
      <c r="E84" s="69"/>
      <c r="F84" s="69"/>
      <c r="G84" s="69"/>
      <c r="H84" s="69"/>
      <c r="I84" s="69"/>
      <c r="J84" s="69"/>
      <c r="K84" s="69"/>
      <c r="L84" s="69"/>
      <c r="M84" s="69"/>
      <c r="N84" s="69"/>
      <c r="O84" s="69"/>
      <c r="P84" s="69"/>
      <c r="Q84" s="69"/>
      <c r="R84" s="69"/>
      <c r="S84" s="69"/>
      <c r="T84" s="69"/>
      <c r="U84" s="33"/>
      <c r="V84" s="116"/>
      <c r="W84" s="388"/>
    </row>
    <row r="85" spans="1:23" s="182" customFormat="1" ht="15" x14ac:dyDescent="0.25">
      <c r="C85" s="213" t="s">
        <v>82</v>
      </c>
      <c r="D85" s="212" t="s">
        <v>36</v>
      </c>
      <c r="E85" s="242">
        <f>E83</f>
        <v>0</v>
      </c>
      <c r="F85" s="242">
        <f t="shared" ref="F85:S85" si="54">($E$86-((F$67-$D$7)*(($E$86*$D$15)/($F$14-$D$7))))</f>
        <v>0</v>
      </c>
      <c r="G85" s="242">
        <f t="shared" si="54"/>
        <v>0</v>
      </c>
      <c r="H85" s="242">
        <f t="shared" si="54"/>
        <v>0</v>
      </c>
      <c r="I85" s="242">
        <f t="shared" si="54"/>
        <v>0</v>
      </c>
      <c r="J85" s="242">
        <f t="shared" si="54"/>
        <v>0</v>
      </c>
      <c r="K85" s="242">
        <f t="shared" si="54"/>
        <v>0</v>
      </c>
      <c r="L85" s="242">
        <f t="shared" si="54"/>
        <v>0</v>
      </c>
      <c r="M85" s="242">
        <f t="shared" si="54"/>
        <v>0</v>
      </c>
      <c r="N85" s="242">
        <f t="shared" si="54"/>
        <v>0</v>
      </c>
      <c r="O85" s="242">
        <f t="shared" si="54"/>
        <v>0</v>
      </c>
      <c r="P85" s="242">
        <f t="shared" si="54"/>
        <v>0</v>
      </c>
      <c r="Q85" s="242">
        <f t="shared" si="54"/>
        <v>0</v>
      </c>
      <c r="R85" s="242">
        <f t="shared" si="54"/>
        <v>0</v>
      </c>
      <c r="S85" s="242">
        <f t="shared" si="54"/>
        <v>0</v>
      </c>
      <c r="T85" s="242">
        <f>($E$86-((T$67-$D$7)*(($E$86*$D$15)/($F$14-$D$7))))</f>
        <v>0</v>
      </c>
      <c r="U85" s="33"/>
      <c r="V85" s="116"/>
      <c r="W85" s="388"/>
    </row>
    <row r="86" spans="1:23" s="182" customFormat="1" ht="28.5" x14ac:dyDescent="0.25">
      <c r="C86" s="216" t="s">
        <v>109</v>
      </c>
      <c r="D86" s="212" t="s">
        <v>110</v>
      </c>
      <c r="E86" s="67"/>
      <c r="F86" s="67"/>
      <c r="G86" s="67"/>
      <c r="H86" s="67"/>
      <c r="I86" s="67"/>
      <c r="J86" s="67"/>
      <c r="K86" s="67"/>
      <c r="L86" s="67"/>
      <c r="M86" s="67"/>
      <c r="N86" s="67"/>
      <c r="O86" s="67"/>
      <c r="P86" s="67"/>
      <c r="Q86" s="67"/>
      <c r="R86" s="67"/>
      <c r="S86" s="67"/>
      <c r="T86" s="67"/>
      <c r="U86" s="33"/>
      <c r="V86" s="116"/>
      <c r="W86" s="388"/>
    </row>
    <row r="87" spans="1:23" s="182" customFormat="1" ht="15" x14ac:dyDescent="0.25">
      <c r="C87" s="216"/>
      <c r="D87" s="212"/>
      <c r="E87" s="256"/>
      <c r="F87" s="256"/>
      <c r="G87" s="256"/>
      <c r="H87" s="256"/>
      <c r="I87" s="256"/>
      <c r="J87" s="256"/>
      <c r="K87" s="256"/>
      <c r="L87" s="256"/>
      <c r="M87" s="256"/>
      <c r="N87" s="256"/>
      <c r="O87" s="256"/>
      <c r="P87" s="256"/>
      <c r="Q87" s="256"/>
      <c r="R87" s="256"/>
      <c r="S87" s="256"/>
      <c r="T87" s="256"/>
      <c r="U87" s="33"/>
      <c r="V87" s="116"/>
      <c r="W87" s="388"/>
    </row>
    <row r="88" spans="1:23" s="182" customFormat="1" ht="15" x14ac:dyDescent="0.2">
      <c r="C88" s="205" t="s">
        <v>111</v>
      </c>
      <c r="D88" s="212"/>
      <c r="E88" s="185"/>
      <c r="F88" s="185"/>
      <c r="G88" s="185"/>
      <c r="H88" s="185"/>
      <c r="I88" s="185"/>
      <c r="J88" s="185"/>
      <c r="K88" s="185"/>
      <c r="L88" s="185"/>
      <c r="M88" s="185"/>
      <c r="N88" s="185"/>
      <c r="O88" s="185"/>
      <c r="P88" s="185"/>
      <c r="Q88" s="185"/>
      <c r="R88" s="185"/>
      <c r="S88" s="185"/>
      <c r="T88" s="185"/>
      <c r="U88" s="185"/>
      <c r="V88" s="116"/>
      <c r="W88" s="388"/>
    </row>
    <row r="89" spans="1:23" s="182" customFormat="1" ht="15" x14ac:dyDescent="0.25">
      <c r="C89" s="216" t="s">
        <v>112</v>
      </c>
      <c r="D89" s="212" t="s">
        <v>113</v>
      </c>
      <c r="E89" s="67">
        <f>IFERROR((((E70+E74+E78)/1000)/E88),0)</f>
        <v>0</v>
      </c>
      <c r="F89" s="67">
        <f t="shared" ref="F89:T89" si="55">IFERROR((((F70+F74+F78)/1000)/F88),0)</f>
        <v>0</v>
      </c>
      <c r="G89" s="67">
        <f t="shared" si="55"/>
        <v>0</v>
      </c>
      <c r="H89" s="67">
        <f t="shared" si="55"/>
        <v>0</v>
      </c>
      <c r="I89" s="67">
        <f t="shared" si="55"/>
        <v>0</v>
      </c>
      <c r="J89" s="67">
        <f t="shared" si="55"/>
        <v>0</v>
      </c>
      <c r="K89" s="67">
        <f t="shared" si="55"/>
        <v>0</v>
      </c>
      <c r="L89" s="67">
        <f t="shared" si="55"/>
        <v>0</v>
      </c>
      <c r="M89" s="67">
        <f t="shared" si="55"/>
        <v>0</v>
      </c>
      <c r="N89" s="67">
        <f t="shared" si="55"/>
        <v>0</v>
      </c>
      <c r="O89" s="67">
        <f t="shared" si="55"/>
        <v>0</v>
      </c>
      <c r="P89" s="67">
        <f t="shared" si="55"/>
        <v>0</v>
      </c>
      <c r="Q89" s="67">
        <f t="shared" si="55"/>
        <v>0</v>
      </c>
      <c r="R89" s="67">
        <f t="shared" si="55"/>
        <v>0</v>
      </c>
      <c r="S89" s="67">
        <f t="shared" si="55"/>
        <v>0</v>
      </c>
      <c r="T89" s="67">
        <f t="shared" si="55"/>
        <v>0</v>
      </c>
      <c r="U89" s="33"/>
      <c r="V89" s="383" t="s">
        <v>114</v>
      </c>
      <c r="W89" s="388"/>
    </row>
    <row r="90" spans="1:23" s="182" customFormat="1" ht="15" x14ac:dyDescent="0.25">
      <c r="C90" s="216" t="s">
        <v>115</v>
      </c>
      <c r="D90" s="212" t="s">
        <v>113</v>
      </c>
      <c r="E90" s="67"/>
      <c r="F90" s="67"/>
      <c r="G90" s="67"/>
      <c r="H90" s="67"/>
      <c r="I90" s="67"/>
      <c r="J90" s="67"/>
      <c r="K90" s="67"/>
      <c r="L90" s="67"/>
      <c r="M90" s="67"/>
      <c r="N90" s="67"/>
      <c r="O90" s="67"/>
      <c r="P90" s="67"/>
      <c r="Q90" s="67"/>
      <c r="R90" s="67"/>
      <c r="S90" s="67"/>
      <c r="T90" s="67"/>
      <c r="U90" s="33"/>
      <c r="V90" s="384"/>
      <c r="W90" s="388"/>
    </row>
    <row r="91" spans="1:23" s="182" customFormat="1" ht="15" x14ac:dyDescent="0.25">
      <c r="C91" s="216" t="s">
        <v>116</v>
      </c>
      <c r="D91" s="212" t="s">
        <v>113</v>
      </c>
      <c r="E91" s="67"/>
      <c r="F91" s="67"/>
      <c r="G91" s="67"/>
      <c r="H91" s="67"/>
      <c r="I91" s="67"/>
      <c r="J91" s="67"/>
      <c r="K91" s="67"/>
      <c r="L91" s="67"/>
      <c r="M91" s="67"/>
      <c r="N91" s="67"/>
      <c r="O91" s="67"/>
      <c r="P91" s="67"/>
      <c r="Q91" s="67"/>
      <c r="R91" s="67"/>
      <c r="S91" s="67"/>
      <c r="T91" s="67"/>
      <c r="U91" s="33"/>
      <c r="V91" s="385"/>
      <c r="W91" s="388"/>
    </row>
    <row r="92" spans="1:23" s="182" customFormat="1" ht="15" x14ac:dyDescent="0.25">
      <c r="C92" s="216" t="s">
        <v>117</v>
      </c>
      <c r="D92" s="212" t="s">
        <v>113</v>
      </c>
      <c r="E92" s="67"/>
      <c r="F92" s="67"/>
      <c r="G92" s="67"/>
      <c r="H92" s="67"/>
      <c r="I92" s="67"/>
      <c r="J92" s="67"/>
      <c r="K92" s="67"/>
      <c r="L92" s="67"/>
      <c r="M92" s="67"/>
      <c r="N92" s="67"/>
      <c r="O92" s="67"/>
      <c r="P92" s="67"/>
      <c r="Q92" s="67"/>
      <c r="R92" s="67"/>
      <c r="S92" s="67"/>
      <c r="T92" s="67"/>
      <c r="U92" s="33"/>
      <c r="V92" s="116"/>
      <c r="W92" s="388"/>
    </row>
    <row r="93" spans="1:23" s="182" customFormat="1" ht="15" x14ac:dyDescent="0.25">
      <c r="C93" s="216" t="s">
        <v>118</v>
      </c>
      <c r="D93" s="212" t="s">
        <v>113</v>
      </c>
      <c r="E93" s="67"/>
      <c r="F93" s="67"/>
      <c r="G93" s="67"/>
      <c r="H93" s="67"/>
      <c r="I93" s="67"/>
      <c r="J93" s="67"/>
      <c r="K93" s="67"/>
      <c r="L93" s="67"/>
      <c r="M93" s="67"/>
      <c r="N93" s="67"/>
      <c r="O93" s="67"/>
      <c r="P93" s="67"/>
      <c r="Q93" s="67"/>
      <c r="R93" s="67"/>
      <c r="S93" s="67"/>
      <c r="T93" s="67"/>
      <c r="U93" s="33"/>
      <c r="V93" s="116"/>
      <c r="W93" s="388"/>
    </row>
    <row r="94" spans="1:23" s="182" customFormat="1" ht="15" x14ac:dyDescent="0.25">
      <c r="C94" s="216" t="s">
        <v>119</v>
      </c>
      <c r="D94" s="212" t="s">
        <v>113</v>
      </c>
      <c r="E94" s="67"/>
      <c r="F94" s="67"/>
      <c r="G94" s="67"/>
      <c r="H94" s="67"/>
      <c r="I94" s="67"/>
      <c r="J94" s="67"/>
      <c r="K94" s="67"/>
      <c r="L94" s="67"/>
      <c r="M94" s="67"/>
      <c r="N94" s="67"/>
      <c r="O94" s="67"/>
      <c r="P94" s="67"/>
      <c r="Q94" s="67"/>
      <c r="R94" s="67"/>
      <c r="S94" s="67"/>
      <c r="T94" s="67"/>
      <c r="U94" s="33"/>
      <c r="V94" s="116"/>
      <c r="W94" s="389"/>
    </row>
    <row r="95" spans="1:23" s="212" customFormat="1" x14ac:dyDescent="0.2">
      <c r="A95" s="182"/>
      <c r="B95" s="182"/>
      <c r="C95" s="216" t="s">
        <v>120</v>
      </c>
      <c r="D95" s="212" t="s">
        <v>113</v>
      </c>
      <c r="E95" s="67"/>
      <c r="F95" s="67"/>
      <c r="G95" s="67"/>
      <c r="H95" s="67"/>
      <c r="I95" s="67"/>
      <c r="J95" s="67"/>
      <c r="K95" s="67"/>
      <c r="L95" s="67"/>
      <c r="M95" s="67"/>
      <c r="N95" s="67"/>
      <c r="O95" s="67"/>
      <c r="P95" s="67"/>
      <c r="Q95" s="67"/>
      <c r="R95" s="67"/>
      <c r="S95" s="67"/>
      <c r="T95" s="67"/>
      <c r="U95" s="185"/>
      <c r="V95" s="185"/>
    </row>
    <row r="96" spans="1:23" s="212" customFormat="1" x14ac:dyDescent="0.2">
      <c r="A96" s="182"/>
      <c r="B96" s="182"/>
      <c r="C96" s="216" t="s">
        <v>121</v>
      </c>
      <c r="D96" s="212" t="s">
        <v>113</v>
      </c>
      <c r="E96" s="67"/>
      <c r="F96" s="67"/>
      <c r="G96" s="67"/>
      <c r="H96" s="67"/>
      <c r="I96" s="67"/>
      <c r="J96" s="67"/>
      <c r="K96" s="67"/>
      <c r="L96" s="67"/>
      <c r="M96" s="67"/>
      <c r="N96" s="67"/>
      <c r="O96" s="67"/>
      <c r="P96" s="67"/>
      <c r="Q96" s="67"/>
      <c r="R96" s="67"/>
      <c r="S96" s="67"/>
      <c r="T96" s="67"/>
      <c r="U96" s="185"/>
      <c r="V96" s="185"/>
    </row>
    <row r="97" spans="1:23" s="212" customFormat="1" x14ac:dyDescent="0.2">
      <c r="A97" s="182"/>
      <c r="B97" s="182"/>
      <c r="C97" s="216" t="s">
        <v>122</v>
      </c>
      <c r="D97" s="212" t="s">
        <v>113</v>
      </c>
      <c r="E97" s="67"/>
      <c r="F97" s="67"/>
      <c r="G97" s="67"/>
      <c r="H97" s="67"/>
      <c r="I97" s="67"/>
      <c r="J97" s="67"/>
      <c r="K97" s="67"/>
      <c r="L97" s="67"/>
      <c r="M97" s="67"/>
      <c r="N97" s="67"/>
      <c r="O97" s="67"/>
      <c r="P97" s="67"/>
      <c r="Q97" s="67"/>
      <c r="R97" s="67"/>
      <c r="S97" s="67"/>
      <c r="T97" s="67"/>
      <c r="U97" s="257"/>
      <c r="V97" s="185"/>
      <c r="W97" s="258"/>
    </row>
    <row r="98" spans="1:23" s="212" customFormat="1" x14ac:dyDescent="0.2">
      <c r="A98" s="182"/>
      <c r="B98" s="182"/>
      <c r="C98" s="216"/>
      <c r="E98" s="216"/>
      <c r="F98" s="216"/>
      <c r="G98" s="216"/>
      <c r="H98" s="216"/>
      <c r="I98" s="216"/>
      <c r="J98" s="216"/>
      <c r="K98" s="216"/>
      <c r="L98" s="216"/>
      <c r="M98" s="216"/>
      <c r="N98" s="216"/>
      <c r="O98" s="216"/>
      <c r="P98" s="216"/>
      <c r="Q98" s="216"/>
      <c r="R98" s="216"/>
      <c r="S98" s="216"/>
      <c r="T98" s="216"/>
      <c r="U98" s="259"/>
      <c r="W98" s="386"/>
    </row>
    <row r="99" spans="1:23" s="182" customFormat="1" ht="15" x14ac:dyDescent="0.25">
      <c r="C99" s="184" t="s">
        <v>123</v>
      </c>
      <c r="D99" s="185" t="s">
        <v>86</v>
      </c>
      <c r="E99" s="250"/>
      <c r="F99" s="250"/>
      <c r="G99" s="250"/>
      <c r="H99" s="250"/>
      <c r="I99" s="250"/>
      <c r="J99" s="250"/>
      <c r="K99" s="250"/>
      <c r="L99" s="250"/>
      <c r="M99" s="250"/>
      <c r="N99" s="250"/>
      <c r="O99" s="250"/>
      <c r="P99" s="250"/>
      <c r="Q99" s="250"/>
      <c r="R99" s="250"/>
      <c r="S99" s="250"/>
      <c r="T99" s="250"/>
      <c r="U99" s="33"/>
      <c r="V99" s="122"/>
      <c r="W99" s="386"/>
    </row>
    <row r="100" spans="1:23" s="182" customFormat="1" ht="57.75" x14ac:dyDescent="0.25">
      <c r="C100" s="184" t="s">
        <v>124</v>
      </c>
      <c r="D100" s="185" t="s">
        <v>89</v>
      </c>
      <c r="E100" s="262"/>
      <c r="F100" s="262"/>
      <c r="G100" s="262"/>
      <c r="H100" s="262"/>
      <c r="I100" s="262"/>
      <c r="J100" s="262"/>
      <c r="K100" s="262"/>
      <c r="L100" s="262"/>
      <c r="M100" s="262"/>
      <c r="N100" s="262"/>
      <c r="O100" s="262"/>
      <c r="P100" s="262"/>
      <c r="Q100" s="262"/>
      <c r="R100" s="262"/>
      <c r="S100" s="262"/>
      <c r="T100" s="262"/>
      <c r="U100" s="33"/>
      <c r="V100" s="110" t="s">
        <v>125</v>
      </c>
      <c r="W100" s="386"/>
    </row>
    <row r="101" spans="1:23" s="182" customFormat="1" ht="29.25" x14ac:dyDescent="0.25">
      <c r="C101" s="213" t="s">
        <v>91</v>
      </c>
      <c r="D101" s="213" t="s">
        <v>58</v>
      </c>
      <c r="E101" s="250"/>
      <c r="F101" s="250"/>
      <c r="G101" s="250"/>
      <c r="H101" s="250"/>
      <c r="I101" s="250"/>
      <c r="J101" s="250"/>
      <c r="K101" s="250"/>
      <c r="L101" s="250"/>
      <c r="M101" s="250"/>
      <c r="N101" s="250"/>
      <c r="O101" s="250"/>
      <c r="P101" s="250"/>
      <c r="Q101" s="250"/>
      <c r="R101" s="250"/>
      <c r="S101" s="250"/>
      <c r="T101" s="250"/>
      <c r="U101" s="33"/>
      <c r="V101" s="128" t="s">
        <v>92</v>
      </c>
      <c r="W101" s="386"/>
    </row>
    <row r="102" spans="1:23" s="182" customFormat="1" ht="15" x14ac:dyDescent="0.25">
      <c r="C102" s="213" t="s">
        <v>93</v>
      </c>
      <c r="D102" s="213" t="s">
        <v>58</v>
      </c>
      <c r="E102" s="250"/>
      <c r="F102" s="250"/>
      <c r="G102" s="250"/>
      <c r="H102" s="250"/>
      <c r="I102" s="250"/>
      <c r="J102" s="250"/>
      <c r="K102" s="250"/>
      <c r="L102" s="250"/>
      <c r="M102" s="250"/>
      <c r="N102" s="250"/>
      <c r="O102" s="250"/>
      <c r="P102" s="250"/>
      <c r="Q102" s="250"/>
      <c r="R102" s="250"/>
      <c r="S102" s="250"/>
      <c r="T102" s="250"/>
      <c r="U102" s="33"/>
      <c r="V102" s="110"/>
      <c r="W102" s="386"/>
    </row>
    <row r="103" spans="1:23" s="182" customFormat="1" ht="15" x14ac:dyDescent="0.25">
      <c r="C103" s="213" t="s">
        <v>126</v>
      </c>
      <c r="D103" s="213" t="s">
        <v>127</v>
      </c>
      <c r="E103" s="250"/>
      <c r="F103" s="250"/>
      <c r="G103" s="250"/>
      <c r="H103" s="250"/>
      <c r="I103" s="250"/>
      <c r="J103" s="250"/>
      <c r="K103" s="250"/>
      <c r="L103" s="250"/>
      <c r="M103" s="250"/>
      <c r="N103" s="250"/>
      <c r="O103" s="250"/>
      <c r="P103" s="250"/>
      <c r="Q103" s="250"/>
      <c r="R103" s="250"/>
      <c r="S103" s="250"/>
      <c r="T103" s="250"/>
      <c r="U103" s="33"/>
      <c r="V103" s="110"/>
      <c r="W103" s="386"/>
    </row>
    <row r="104" spans="1:23" s="182" customFormat="1" ht="15" x14ac:dyDescent="0.25">
      <c r="C104" s="213" t="s">
        <v>128</v>
      </c>
      <c r="D104" s="213" t="s">
        <v>129</v>
      </c>
      <c r="E104" s="250"/>
      <c r="F104" s="250"/>
      <c r="G104" s="250"/>
      <c r="H104" s="250"/>
      <c r="I104" s="250"/>
      <c r="J104" s="250"/>
      <c r="K104" s="250"/>
      <c r="L104" s="250"/>
      <c r="M104" s="250"/>
      <c r="N104" s="250"/>
      <c r="O104" s="250"/>
      <c r="P104" s="250"/>
      <c r="Q104" s="250"/>
      <c r="R104" s="250"/>
      <c r="S104" s="250"/>
      <c r="T104" s="250"/>
      <c r="U104" s="33"/>
      <c r="V104" s="122"/>
      <c r="W104" s="386"/>
    </row>
    <row r="105" spans="1:23" s="182" customFormat="1" ht="15" x14ac:dyDescent="0.25">
      <c r="C105" s="213" t="s">
        <v>126</v>
      </c>
      <c r="D105" s="213" t="s">
        <v>130</v>
      </c>
      <c r="E105" s="250"/>
      <c r="F105" s="250"/>
      <c r="G105" s="250"/>
      <c r="H105" s="250"/>
      <c r="I105" s="250"/>
      <c r="J105" s="250"/>
      <c r="K105" s="250"/>
      <c r="L105" s="250"/>
      <c r="M105" s="250"/>
      <c r="N105" s="250"/>
      <c r="O105" s="250"/>
      <c r="P105" s="250"/>
      <c r="Q105" s="250"/>
      <c r="R105" s="250"/>
      <c r="S105" s="250"/>
      <c r="T105" s="250"/>
      <c r="U105" s="33"/>
      <c r="V105" s="122"/>
      <c r="W105" s="386"/>
    </row>
    <row r="106" spans="1:23" s="182" customFormat="1" ht="15" x14ac:dyDescent="0.25">
      <c r="C106" s="213" t="s">
        <v>131</v>
      </c>
      <c r="D106" s="213" t="s">
        <v>58</v>
      </c>
      <c r="E106" s="250"/>
      <c r="F106" s="250"/>
      <c r="G106" s="250"/>
      <c r="H106" s="250"/>
      <c r="I106" s="250"/>
      <c r="J106" s="250"/>
      <c r="K106" s="250"/>
      <c r="L106" s="250"/>
      <c r="M106" s="250"/>
      <c r="N106" s="250"/>
      <c r="O106" s="250"/>
      <c r="P106" s="250"/>
      <c r="Q106" s="250"/>
      <c r="R106" s="250"/>
      <c r="S106" s="250"/>
      <c r="T106" s="250"/>
      <c r="U106" s="33"/>
      <c r="V106" s="122"/>
      <c r="W106" s="386"/>
    </row>
    <row r="107" spans="1:23" s="182" customFormat="1" ht="15" x14ac:dyDescent="0.25">
      <c r="C107" s="213" t="s">
        <v>131</v>
      </c>
      <c r="D107" s="213" t="s">
        <v>70</v>
      </c>
      <c r="E107" s="250"/>
      <c r="F107" s="250"/>
      <c r="G107" s="250"/>
      <c r="H107" s="250"/>
      <c r="I107" s="250"/>
      <c r="J107" s="250"/>
      <c r="K107" s="250"/>
      <c r="L107" s="250"/>
      <c r="M107" s="250"/>
      <c r="N107" s="250"/>
      <c r="O107" s="250"/>
      <c r="P107" s="250"/>
      <c r="Q107" s="250"/>
      <c r="R107" s="250"/>
      <c r="S107" s="250"/>
      <c r="T107" s="250"/>
      <c r="U107" s="33"/>
      <c r="V107" s="122"/>
      <c r="W107" s="386"/>
    </row>
    <row r="108" spans="1:23" s="182" customFormat="1" ht="15" x14ac:dyDescent="0.25">
      <c r="C108" s="213" t="s">
        <v>131</v>
      </c>
      <c r="D108" s="213" t="s">
        <v>96</v>
      </c>
      <c r="E108" s="250"/>
      <c r="F108" s="250"/>
      <c r="G108" s="250"/>
      <c r="H108" s="250"/>
      <c r="I108" s="250"/>
      <c r="J108" s="250"/>
      <c r="K108" s="250"/>
      <c r="L108" s="250"/>
      <c r="M108" s="250"/>
      <c r="N108" s="250"/>
      <c r="O108" s="250"/>
      <c r="P108" s="250"/>
      <c r="Q108" s="250"/>
      <c r="R108" s="250"/>
      <c r="S108" s="250"/>
      <c r="T108" s="250"/>
      <c r="U108" s="33"/>
      <c r="V108" s="122"/>
      <c r="W108" s="386"/>
    </row>
    <row r="109" spans="1:23" s="182" customFormat="1" ht="15" x14ac:dyDescent="0.25">
      <c r="C109" s="213" t="s">
        <v>132</v>
      </c>
      <c r="D109" s="213" t="s">
        <v>58</v>
      </c>
      <c r="E109" s="250"/>
      <c r="F109" s="250"/>
      <c r="G109" s="250"/>
      <c r="H109" s="250"/>
      <c r="I109" s="250"/>
      <c r="J109" s="250"/>
      <c r="K109" s="250"/>
      <c r="L109" s="250"/>
      <c r="M109" s="250"/>
      <c r="N109" s="250"/>
      <c r="O109" s="250"/>
      <c r="P109" s="250"/>
      <c r="Q109" s="250"/>
      <c r="R109" s="250"/>
      <c r="S109" s="250"/>
      <c r="T109" s="250"/>
      <c r="U109" s="33"/>
      <c r="V109" s="122"/>
      <c r="W109" s="386"/>
    </row>
    <row r="110" spans="1:23" s="182" customFormat="1" ht="15" x14ac:dyDescent="0.25">
      <c r="C110" s="213" t="s">
        <v>132</v>
      </c>
      <c r="D110" s="213" t="s">
        <v>70</v>
      </c>
      <c r="E110" s="250"/>
      <c r="F110" s="250"/>
      <c r="G110" s="250"/>
      <c r="H110" s="250"/>
      <c r="I110" s="250"/>
      <c r="J110" s="250"/>
      <c r="K110" s="250"/>
      <c r="L110" s="250"/>
      <c r="M110" s="250"/>
      <c r="N110" s="250"/>
      <c r="O110" s="250"/>
      <c r="P110" s="250"/>
      <c r="Q110" s="250"/>
      <c r="R110" s="250"/>
      <c r="S110" s="250"/>
      <c r="T110" s="250"/>
      <c r="U110" s="33"/>
      <c r="V110" s="122"/>
      <c r="W110" s="386"/>
    </row>
    <row r="111" spans="1:23" s="182" customFormat="1" ht="15" x14ac:dyDescent="0.25">
      <c r="C111" s="213" t="s">
        <v>132</v>
      </c>
      <c r="D111" s="213" t="s">
        <v>96</v>
      </c>
      <c r="E111" s="250"/>
      <c r="F111" s="250"/>
      <c r="G111" s="250"/>
      <c r="H111" s="250"/>
      <c r="I111" s="250"/>
      <c r="J111" s="250"/>
      <c r="K111" s="250"/>
      <c r="L111" s="250"/>
      <c r="M111" s="250"/>
      <c r="N111" s="250"/>
      <c r="O111" s="250"/>
      <c r="P111" s="250"/>
      <c r="Q111" s="250"/>
      <c r="R111" s="250"/>
      <c r="S111" s="250"/>
      <c r="T111" s="250"/>
      <c r="U111" s="33"/>
      <c r="V111" s="122"/>
      <c r="W111" s="386"/>
    </row>
    <row r="112" spans="1:23" s="182" customFormat="1" ht="15" x14ac:dyDescent="0.25">
      <c r="C112" s="213" t="s">
        <v>133</v>
      </c>
      <c r="D112" s="213" t="s">
        <v>58</v>
      </c>
      <c r="E112" s="250"/>
      <c r="F112" s="250"/>
      <c r="G112" s="250"/>
      <c r="H112" s="250"/>
      <c r="I112" s="250"/>
      <c r="J112" s="250"/>
      <c r="K112" s="250"/>
      <c r="L112" s="250"/>
      <c r="M112" s="250"/>
      <c r="N112" s="250"/>
      <c r="O112" s="250"/>
      <c r="P112" s="250"/>
      <c r="Q112" s="250"/>
      <c r="R112" s="250"/>
      <c r="S112" s="250"/>
      <c r="T112" s="250"/>
      <c r="U112" s="33"/>
      <c r="V112" s="122"/>
      <c r="W112" s="386"/>
    </row>
    <row r="113" spans="2:25" s="182" customFormat="1" ht="15" x14ac:dyDescent="0.25">
      <c r="C113" s="213" t="s">
        <v>134</v>
      </c>
      <c r="D113" s="213" t="s">
        <v>135</v>
      </c>
      <c r="E113" s="250"/>
      <c r="F113" s="250"/>
      <c r="G113" s="250"/>
      <c r="H113" s="250"/>
      <c r="I113" s="250"/>
      <c r="J113" s="250"/>
      <c r="K113" s="250"/>
      <c r="L113" s="250"/>
      <c r="M113" s="250"/>
      <c r="N113" s="250"/>
      <c r="O113" s="250"/>
      <c r="P113" s="250"/>
      <c r="Q113" s="250"/>
      <c r="R113" s="250"/>
      <c r="S113" s="250"/>
      <c r="T113" s="250"/>
      <c r="U113" s="33"/>
      <c r="V113" s="122"/>
      <c r="W113" s="386"/>
      <c r="Y113" s="14"/>
    </row>
    <row r="114" spans="2:25" s="182" customFormat="1" ht="15" x14ac:dyDescent="0.25">
      <c r="C114" s="213" t="s">
        <v>136</v>
      </c>
      <c r="D114" s="213" t="s">
        <v>135</v>
      </c>
      <c r="E114" s="250"/>
      <c r="F114" s="250"/>
      <c r="G114" s="250"/>
      <c r="H114" s="250"/>
      <c r="I114" s="250"/>
      <c r="J114" s="250"/>
      <c r="K114" s="250"/>
      <c r="L114" s="250"/>
      <c r="M114" s="250"/>
      <c r="N114" s="250"/>
      <c r="O114" s="250"/>
      <c r="P114" s="250"/>
      <c r="Q114" s="250"/>
      <c r="R114" s="250"/>
      <c r="S114" s="250"/>
      <c r="T114" s="250"/>
      <c r="U114" s="33"/>
      <c r="V114" s="122"/>
      <c r="W114" s="386"/>
    </row>
    <row r="115" spans="2:25" s="182" customFormat="1" ht="15" x14ac:dyDescent="0.25">
      <c r="C115" s="186" t="s">
        <v>137</v>
      </c>
      <c r="D115" s="186" t="s">
        <v>135</v>
      </c>
      <c r="E115" s="250"/>
      <c r="F115" s="250"/>
      <c r="G115" s="250"/>
      <c r="H115" s="250"/>
      <c r="I115" s="250"/>
      <c r="J115" s="250"/>
      <c r="K115" s="250"/>
      <c r="L115" s="250"/>
      <c r="M115" s="250"/>
      <c r="N115" s="250"/>
      <c r="O115" s="250"/>
      <c r="P115" s="250"/>
      <c r="Q115" s="250"/>
      <c r="R115" s="250"/>
      <c r="S115" s="250"/>
      <c r="T115" s="250"/>
      <c r="U115" s="33"/>
      <c r="V115" s="122"/>
      <c r="W115" s="387"/>
    </row>
    <row r="117" spans="2:25" ht="18" x14ac:dyDescent="0.25">
      <c r="B117" s="124"/>
      <c r="C117" s="401" t="s">
        <v>52</v>
      </c>
      <c r="D117" s="402"/>
      <c r="E117" s="402"/>
      <c r="F117" s="402"/>
      <c r="G117" s="402"/>
      <c r="H117" s="402"/>
      <c r="I117" s="402"/>
      <c r="J117" s="402"/>
      <c r="K117" s="402"/>
      <c r="L117" s="402"/>
      <c r="M117" s="402"/>
      <c r="N117" s="402"/>
      <c r="O117" s="402"/>
      <c r="P117" s="402"/>
      <c r="Q117" s="402"/>
      <c r="R117" s="402"/>
      <c r="S117" s="402"/>
      <c r="T117" s="402"/>
      <c r="U117" s="227"/>
      <c r="V117" s="130" t="s">
        <v>45</v>
      </c>
      <c r="W117" s="112" t="s">
        <v>46</v>
      </c>
      <c r="X117" s="182"/>
      <c r="Y117" s="182"/>
    </row>
    <row r="118" spans="2:25" s="182" customFormat="1" ht="15" x14ac:dyDescent="0.25">
      <c r="C118" s="205" t="s">
        <v>56</v>
      </c>
      <c r="D118" s="205" t="s">
        <v>47</v>
      </c>
      <c r="E118" s="33" t="s">
        <v>48</v>
      </c>
      <c r="F118" s="33">
        <v>2016</v>
      </c>
      <c r="G118" s="33">
        <f>F118+1</f>
        <v>2017</v>
      </c>
      <c r="H118" s="33">
        <f t="shared" ref="H118:R118" si="56">G118+1</f>
        <v>2018</v>
      </c>
      <c r="I118" s="33">
        <f t="shared" si="56"/>
        <v>2019</v>
      </c>
      <c r="J118" s="33">
        <f t="shared" si="56"/>
        <v>2020</v>
      </c>
      <c r="K118" s="33">
        <f t="shared" si="56"/>
        <v>2021</v>
      </c>
      <c r="L118" s="33">
        <f t="shared" si="56"/>
        <v>2022</v>
      </c>
      <c r="M118" s="33">
        <f t="shared" si="56"/>
        <v>2023</v>
      </c>
      <c r="N118" s="33">
        <f t="shared" si="56"/>
        <v>2024</v>
      </c>
      <c r="O118" s="33">
        <f t="shared" si="56"/>
        <v>2025</v>
      </c>
      <c r="P118" s="33">
        <f t="shared" si="56"/>
        <v>2026</v>
      </c>
      <c r="Q118" s="33">
        <f t="shared" si="56"/>
        <v>2027</v>
      </c>
      <c r="R118" s="33">
        <f t="shared" si="56"/>
        <v>2028</v>
      </c>
      <c r="S118" s="33">
        <f>R118+1</f>
        <v>2029</v>
      </c>
      <c r="T118" s="33">
        <f t="shared" ref="T118" si="57">S118+1</f>
        <v>2030</v>
      </c>
      <c r="U118" s="33"/>
      <c r="V118" s="121"/>
      <c r="W118" s="33"/>
    </row>
    <row r="119" spans="2:25" s="182" customFormat="1" ht="29.25" x14ac:dyDescent="0.25">
      <c r="C119" s="184" t="s">
        <v>138</v>
      </c>
      <c r="D119" s="184" t="s">
        <v>139</v>
      </c>
      <c r="E119" s="70"/>
      <c r="F119" s="70"/>
      <c r="G119" s="70"/>
      <c r="H119" s="70"/>
      <c r="I119" s="70"/>
      <c r="J119" s="70"/>
      <c r="K119" s="70"/>
      <c r="L119" s="70"/>
      <c r="M119" s="70"/>
      <c r="N119" s="70"/>
      <c r="O119" s="70"/>
      <c r="P119" s="70"/>
      <c r="Q119" s="70"/>
      <c r="R119" s="70"/>
      <c r="S119" s="70"/>
      <c r="T119" s="70"/>
      <c r="U119" s="33"/>
      <c r="V119" s="110" t="s">
        <v>140</v>
      </c>
      <c r="W119" s="413"/>
    </row>
    <row r="120" spans="2:25" s="182" customFormat="1" ht="29.25" x14ac:dyDescent="0.25">
      <c r="C120" s="184" t="s">
        <v>141</v>
      </c>
      <c r="D120" s="184" t="s">
        <v>142</v>
      </c>
      <c r="E120" s="70"/>
      <c r="F120" s="70"/>
      <c r="G120" s="70"/>
      <c r="H120" s="70"/>
      <c r="I120" s="70"/>
      <c r="J120" s="70"/>
      <c r="K120" s="70"/>
      <c r="L120" s="70"/>
      <c r="M120" s="70"/>
      <c r="N120" s="70"/>
      <c r="O120" s="70"/>
      <c r="P120" s="70"/>
      <c r="Q120" s="70"/>
      <c r="R120" s="70"/>
      <c r="S120" s="70"/>
      <c r="T120" s="70"/>
      <c r="U120" s="33"/>
      <c r="V120" s="128" t="s">
        <v>92</v>
      </c>
      <c r="W120" s="413"/>
    </row>
    <row r="121" spans="2:25" s="182" customFormat="1" ht="15" x14ac:dyDescent="0.25">
      <c r="C121" s="213" t="s">
        <v>143</v>
      </c>
      <c r="D121" s="213" t="s">
        <v>144</v>
      </c>
      <c r="E121" s="68">
        <f t="shared" ref="E121:T121" si="58">IFERROR(E119/E34,0)</f>
        <v>0</v>
      </c>
      <c r="F121" s="68">
        <f t="shared" si="58"/>
        <v>0</v>
      </c>
      <c r="G121" s="68">
        <f t="shared" si="58"/>
        <v>0</v>
      </c>
      <c r="H121" s="68">
        <f t="shared" si="58"/>
        <v>0</v>
      </c>
      <c r="I121" s="68">
        <f t="shared" si="58"/>
        <v>0</v>
      </c>
      <c r="J121" s="68">
        <f t="shared" si="58"/>
        <v>0</v>
      </c>
      <c r="K121" s="68">
        <f t="shared" si="58"/>
        <v>0</v>
      </c>
      <c r="L121" s="68">
        <f t="shared" si="58"/>
        <v>0</v>
      </c>
      <c r="M121" s="68">
        <f t="shared" si="58"/>
        <v>0</v>
      </c>
      <c r="N121" s="68">
        <f t="shared" si="58"/>
        <v>0</v>
      </c>
      <c r="O121" s="68">
        <f t="shared" si="58"/>
        <v>0</v>
      </c>
      <c r="P121" s="68">
        <f t="shared" si="58"/>
        <v>0</v>
      </c>
      <c r="Q121" s="68">
        <f t="shared" si="58"/>
        <v>0</v>
      </c>
      <c r="R121" s="68">
        <f t="shared" si="58"/>
        <v>0</v>
      </c>
      <c r="S121" s="68">
        <f t="shared" si="58"/>
        <v>0</v>
      </c>
      <c r="T121" s="68">
        <f t="shared" si="58"/>
        <v>0</v>
      </c>
      <c r="U121" s="33"/>
      <c r="V121" s="110"/>
      <c r="W121" s="413"/>
    </row>
    <row r="122" spans="2:25" s="182" customFormat="1" ht="15" x14ac:dyDescent="0.25">
      <c r="C122" s="213" t="s">
        <v>145</v>
      </c>
      <c r="D122" s="213" t="s">
        <v>146</v>
      </c>
      <c r="E122" s="68">
        <f t="shared" ref="E122:T122" si="59">IFERROR(E120/E34,0)</f>
        <v>0</v>
      </c>
      <c r="F122" s="68">
        <f t="shared" si="59"/>
        <v>0</v>
      </c>
      <c r="G122" s="68">
        <f t="shared" si="59"/>
        <v>0</v>
      </c>
      <c r="H122" s="68">
        <f t="shared" si="59"/>
        <v>0</v>
      </c>
      <c r="I122" s="68">
        <f t="shared" si="59"/>
        <v>0</v>
      </c>
      <c r="J122" s="68">
        <f t="shared" si="59"/>
        <v>0</v>
      </c>
      <c r="K122" s="68">
        <f t="shared" si="59"/>
        <v>0</v>
      </c>
      <c r="L122" s="68">
        <f t="shared" si="59"/>
        <v>0</v>
      </c>
      <c r="M122" s="68">
        <f t="shared" si="59"/>
        <v>0</v>
      </c>
      <c r="N122" s="68">
        <f t="shared" si="59"/>
        <v>0</v>
      </c>
      <c r="O122" s="68">
        <f t="shared" si="59"/>
        <v>0</v>
      </c>
      <c r="P122" s="68">
        <f t="shared" si="59"/>
        <v>0</v>
      </c>
      <c r="Q122" s="68">
        <f t="shared" si="59"/>
        <v>0</v>
      </c>
      <c r="R122" s="68">
        <f t="shared" si="59"/>
        <v>0</v>
      </c>
      <c r="S122" s="68">
        <f t="shared" si="59"/>
        <v>0</v>
      </c>
      <c r="T122" s="68">
        <f t="shared" si="59"/>
        <v>0</v>
      </c>
      <c r="U122" s="33"/>
      <c r="V122" s="122"/>
      <c r="W122" s="413"/>
    </row>
    <row r="123" spans="2:25" s="182" customFormat="1" ht="29.25" x14ac:dyDescent="0.25">
      <c r="C123" s="184" t="s">
        <v>147</v>
      </c>
      <c r="D123" s="184" t="s">
        <v>139</v>
      </c>
      <c r="E123" s="67"/>
      <c r="F123" s="67"/>
      <c r="G123" s="67"/>
      <c r="H123" s="67"/>
      <c r="I123" s="67"/>
      <c r="J123" s="67"/>
      <c r="K123" s="67"/>
      <c r="L123" s="67"/>
      <c r="M123" s="67"/>
      <c r="N123" s="67"/>
      <c r="O123" s="67"/>
      <c r="P123" s="67"/>
      <c r="Q123" s="67"/>
      <c r="R123" s="67"/>
      <c r="S123" s="67"/>
      <c r="T123" s="67"/>
      <c r="U123" s="33"/>
      <c r="V123" s="122" t="s">
        <v>148</v>
      </c>
      <c r="W123" s="413"/>
    </row>
    <row r="124" spans="2:25" s="182" customFormat="1" ht="15" x14ac:dyDescent="0.25">
      <c r="C124" s="184" t="s">
        <v>149</v>
      </c>
      <c r="D124" s="184" t="s">
        <v>139</v>
      </c>
      <c r="E124" s="67"/>
      <c r="F124" s="67"/>
      <c r="G124" s="67"/>
      <c r="H124" s="67"/>
      <c r="I124" s="67"/>
      <c r="J124" s="67"/>
      <c r="K124" s="67"/>
      <c r="L124" s="67"/>
      <c r="M124" s="67"/>
      <c r="N124" s="67"/>
      <c r="O124" s="67"/>
      <c r="P124" s="67"/>
      <c r="Q124" s="67"/>
      <c r="R124" s="67"/>
      <c r="S124" s="67"/>
      <c r="T124" s="67"/>
      <c r="U124" s="33"/>
      <c r="V124" s="122"/>
      <c r="W124" s="422"/>
    </row>
    <row r="125" spans="2:25" s="182" customFormat="1" ht="29.25" x14ac:dyDescent="0.25">
      <c r="C125" s="184" t="s">
        <v>150</v>
      </c>
      <c r="D125" s="184" t="s">
        <v>139</v>
      </c>
      <c r="E125" s="67"/>
      <c r="F125" s="67"/>
      <c r="G125" s="67"/>
      <c r="H125" s="67"/>
      <c r="I125" s="67"/>
      <c r="J125" s="67"/>
      <c r="K125" s="67"/>
      <c r="L125" s="67"/>
      <c r="M125" s="67"/>
      <c r="N125" s="67"/>
      <c r="O125" s="67"/>
      <c r="P125" s="67"/>
      <c r="Q125" s="67"/>
      <c r="R125" s="67"/>
      <c r="S125" s="67"/>
      <c r="T125" s="67"/>
      <c r="U125" s="33"/>
      <c r="V125" s="122" t="s">
        <v>148</v>
      </c>
      <c r="W125" s="422"/>
    </row>
    <row r="126" spans="2:25" s="182" customFormat="1" ht="15" x14ac:dyDescent="0.25">
      <c r="C126" s="184" t="s">
        <v>151</v>
      </c>
      <c r="D126" s="184" t="s">
        <v>58</v>
      </c>
      <c r="E126" s="67"/>
      <c r="F126" s="67"/>
      <c r="G126" s="67"/>
      <c r="H126" s="67"/>
      <c r="I126" s="67"/>
      <c r="J126" s="67"/>
      <c r="K126" s="67"/>
      <c r="L126" s="67"/>
      <c r="M126" s="67"/>
      <c r="N126" s="67"/>
      <c r="O126" s="67"/>
      <c r="P126" s="67"/>
      <c r="Q126" s="67"/>
      <c r="R126" s="67"/>
      <c r="S126" s="67"/>
      <c r="T126" s="67"/>
      <c r="U126" s="33"/>
      <c r="V126" s="122"/>
      <c r="W126" s="422"/>
    </row>
    <row r="127" spans="2:25" s="182" customFormat="1" ht="29.25" x14ac:dyDescent="0.25">
      <c r="B127" s="215"/>
      <c r="C127" s="184" t="s">
        <v>152</v>
      </c>
      <c r="D127" s="184" t="s">
        <v>58</v>
      </c>
      <c r="E127" s="67"/>
      <c r="F127" s="67"/>
      <c r="G127" s="67"/>
      <c r="H127" s="67"/>
      <c r="I127" s="67"/>
      <c r="J127" s="67"/>
      <c r="K127" s="67"/>
      <c r="L127" s="67"/>
      <c r="M127" s="67"/>
      <c r="N127" s="67"/>
      <c r="O127" s="67"/>
      <c r="P127" s="67"/>
      <c r="Q127" s="67"/>
      <c r="R127" s="67"/>
      <c r="S127" s="67"/>
      <c r="T127" s="67"/>
      <c r="U127" s="33"/>
      <c r="V127" s="110" t="s">
        <v>153</v>
      </c>
      <c r="W127" s="422"/>
    </row>
    <row r="128" spans="2:25" s="182" customFormat="1" ht="15" x14ac:dyDescent="0.25">
      <c r="B128" s="215"/>
      <c r="C128" s="184" t="s">
        <v>154</v>
      </c>
      <c r="D128" s="184" t="s">
        <v>58</v>
      </c>
      <c r="E128" s="67"/>
      <c r="F128" s="67"/>
      <c r="G128" s="67"/>
      <c r="H128" s="67"/>
      <c r="I128" s="67"/>
      <c r="J128" s="67"/>
      <c r="K128" s="67"/>
      <c r="L128" s="67"/>
      <c r="M128" s="67"/>
      <c r="N128" s="67"/>
      <c r="O128" s="67"/>
      <c r="P128" s="67"/>
      <c r="Q128" s="67"/>
      <c r="R128" s="67"/>
      <c r="S128" s="67"/>
      <c r="T128" s="67"/>
      <c r="U128" s="33"/>
      <c r="V128" s="122"/>
      <c r="W128" s="422"/>
    </row>
    <row r="129" spans="2:23" s="182" customFormat="1" ht="15" x14ac:dyDescent="0.25">
      <c r="B129" s="215"/>
      <c r="C129" s="184" t="s">
        <v>155</v>
      </c>
      <c r="D129" s="213" t="s">
        <v>58</v>
      </c>
      <c r="E129" s="67"/>
      <c r="F129" s="67"/>
      <c r="G129" s="67"/>
      <c r="H129" s="67"/>
      <c r="I129" s="67"/>
      <c r="J129" s="67"/>
      <c r="K129" s="67"/>
      <c r="L129" s="67"/>
      <c r="M129" s="67"/>
      <c r="N129" s="67"/>
      <c r="O129" s="67"/>
      <c r="P129" s="67"/>
      <c r="Q129" s="67"/>
      <c r="R129" s="67"/>
      <c r="S129" s="67"/>
      <c r="T129" s="67"/>
      <c r="U129" s="33"/>
      <c r="V129" s="122"/>
      <c r="W129" s="422"/>
    </row>
    <row r="130" spans="2:23" s="182" customFormat="1" ht="43.5" x14ac:dyDescent="0.25">
      <c r="B130" s="215"/>
      <c r="C130" s="213" t="s">
        <v>156</v>
      </c>
      <c r="D130" s="213" t="s">
        <v>58</v>
      </c>
      <c r="E130" s="67"/>
      <c r="F130" s="67"/>
      <c r="G130" s="67"/>
      <c r="H130" s="67"/>
      <c r="I130" s="67"/>
      <c r="J130" s="67"/>
      <c r="K130" s="67"/>
      <c r="L130" s="67"/>
      <c r="M130" s="67"/>
      <c r="N130" s="67"/>
      <c r="O130" s="67"/>
      <c r="P130" s="67"/>
      <c r="Q130" s="67"/>
      <c r="R130" s="67"/>
      <c r="S130" s="67"/>
      <c r="T130" s="67"/>
      <c r="U130" s="33"/>
      <c r="V130" s="110" t="s">
        <v>157</v>
      </c>
      <c r="W130" s="422"/>
    </row>
    <row r="131" spans="2:23" s="182" customFormat="1" ht="15" x14ac:dyDescent="0.25">
      <c r="C131" s="213" t="s">
        <v>158</v>
      </c>
      <c r="D131" s="213" t="s">
        <v>159</v>
      </c>
      <c r="E131" s="68">
        <f>IFERROR(E130/E126,0)</f>
        <v>0</v>
      </c>
      <c r="F131" s="68">
        <f t="shared" ref="F131:T131" si="60">IFERROR(F130/F126,0)</f>
        <v>0</v>
      </c>
      <c r="G131" s="68">
        <f t="shared" si="60"/>
        <v>0</v>
      </c>
      <c r="H131" s="68">
        <f t="shared" si="60"/>
        <v>0</v>
      </c>
      <c r="I131" s="68">
        <f t="shared" si="60"/>
        <v>0</v>
      </c>
      <c r="J131" s="68">
        <f t="shared" si="60"/>
        <v>0</v>
      </c>
      <c r="K131" s="68">
        <f t="shared" si="60"/>
        <v>0</v>
      </c>
      <c r="L131" s="68">
        <f t="shared" si="60"/>
        <v>0</v>
      </c>
      <c r="M131" s="68">
        <f t="shared" si="60"/>
        <v>0</v>
      </c>
      <c r="N131" s="68">
        <f t="shared" si="60"/>
        <v>0</v>
      </c>
      <c r="O131" s="68">
        <f t="shared" si="60"/>
        <v>0</v>
      </c>
      <c r="P131" s="68">
        <f t="shared" si="60"/>
        <v>0</v>
      </c>
      <c r="Q131" s="68">
        <f t="shared" si="60"/>
        <v>0</v>
      </c>
      <c r="R131" s="68">
        <f t="shared" si="60"/>
        <v>0</v>
      </c>
      <c r="S131" s="68">
        <f t="shared" si="60"/>
        <v>0</v>
      </c>
      <c r="T131" s="68">
        <f t="shared" si="60"/>
        <v>0</v>
      </c>
      <c r="U131" s="33"/>
      <c r="V131" s="122"/>
      <c r="W131" s="422"/>
    </row>
    <row r="132" spans="2:23" s="182" customFormat="1" ht="43.5" x14ac:dyDescent="0.25">
      <c r="C132" s="213" t="s">
        <v>160</v>
      </c>
      <c r="D132" s="213" t="s">
        <v>58</v>
      </c>
      <c r="E132" s="67"/>
      <c r="F132" s="67"/>
      <c r="G132" s="67"/>
      <c r="H132" s="67"/>
      <c r="I132" s="67"/>
      <c r="J132" s="67"/>
      <c r="K132" s="67"/>
      <c r="L132" s="67"/>
      <c r="M132" s="67"/>
      <c r="N132" s="67"/>
      <c r="O132" s="67"/>
      <c r="P132" s="67"/>
      <c r="Q132" s="67"/>
      <c r="R132" s="67"/>
      <c r="S132" s="67"/>
      <c r="T132" s="67"/>
      <c r="U132" s="33"/>
      <c r="V132" s="122" t="s">
        <v>161</v>
      </c>
      <c r="W132" s="422"/>
    </row>
    <row r="133" spans="2:23" s="182" customFormat="1" ht="15" x14ac:dyDescent="0.25">
      <c r="C133" s="213"/>
      <c r="D133" s="213"/>
      <c r="E133" s="69"/>
      <c r="F133" s="69"/>
      <c r="G133" s="69"/>
      <c r="H133" s="69"/>
      <c r="I133" s="69"/>
      <c r="J133" s="69"/>
      <c r="K133" s="69"/>
      <c r="L133" s="69"/>
      <c r="M133" s="69"/>
      <c r="N133" s="69"/>
      <c r="O133" s="69"/>
      <c r="P133" s="69"/>
      <c r="Q133" s="69"/>
      <c r="R133" s="69"/>
      <c r="S133" s="69"/>
      <c r="T133" s="69"/>
      <c r="U133" s="33"/>
      <c r="V133" s="122"/>
      <c r="W133" s="422"/>
    </row>
    <row r="134" spans="2:23" s="182" customFormat="1" ht="15" x14ac:dyDescent="0.25">
      <c r="C134" s="213" t="s">
        <v>162</v>
      </c>
      <c r="D134" s="213" t="s">
        <v>163</v>
      </c>
      <c r="E134" s="68">
        <f>IFERROR(E133/E132,0)</f>
        <v>0</v>
      </c>
      <c r="F134" s="68">
        <f t="shared" ref="F134:T134" si="61">IFERROR(F133/F132,0)</f>
        <v>0</v>
      </c>
      <c r="G134" s="68">
        <f t="shared" si="61"/>
        <v>0</v>
      </c>
      <c r="H134" s="68">
        <f t="shared" si="61"/>
        <v>0</v>
      </c>
      <c r="I134" s="68">
        <f t="shared" si="61"/>
        <v>0</v>
      </c>
      <c r="J134" s="68">
        <f t="shared" si="61"/>
        <v>0</v>
      </c>
      <c r="K134" s="68">
        <f t="shared" si="61"/>
        <v>0</v>
      </c>
      <c r="L134" s="68">
        <f t="shared" si="61"/>
        <v>0</v>
      </c>
      <c r="M134" s="68">
        <f t="shared" si="61"/>
        <v>0</v>
      </c>
      <c r="N134" s="68">
        <f t="shared" si="61"/>
        <v>0</v>
      </c>
      <c r="O134" s="68">
        <f t="shared" si="61"/>
        <v>0</v>
      </c>
      <c r="P134" s="68">
        <f t="shared" si="61"/>
        <v>0</v>
      </c>
      <c r="Q134" s="68">
        <f t="shared" si="61"/>
        <v>0</v>
      </c>
      <c r="R134" s="68">
        <f t="shared" si="61"/>
        <v>0</v>
      </c>
      <c r="S134" s="68">
        <f t="shared" si="61"/>
        <v>0</v>
      </c>
      <c r="T134" s="68">
        <f t="shared" si="61"/>
        <v>0</v>
      </c>
      <c r="U134" s="33"/>
      <c r="V134" s="122"/>
      <c r="W134" s="422"/>
    </row>
    <row r="135" spans="2:23" s="182" customFormat="1" ht="15" x14ac:dyDescent="0.25">
      <c r="C135" s="213"/>
      <c r="D135" s="213"/>
      <c r="E135" s="69"/>
      <c r="F135" s="69"/>
      <c r="G135" s="69"/>
      <c r="H135" s="69"/>
      <c r="I135" s="69"/>
      <c r="J135" s="69"/>
      <c r="K135" s="69"/>
      <c r="L135" s="69"/>
      <c r="M135" s="69"/>
      <c r="N135" s="69"/>
      <c r="O135" s="69"/>
      <c r="P135" s="69"/>
      <c r="Q135" s="69"/>
      <c r="R135" s="69"/>
      <c r="S135" s="69"/>
      <c r="T135" s="69"/>
      <c r="U135" s="33"/>
      <c r="V135" s="122"/>
      <c r="W135" s="422"/>
    </row>
    <row r="136" spans="2:23" s="182" customFormat="1" ht="15" x14ac:dyDescent="0.25">
      <c r="C136" s="205" t="s">
        <v>164</v>
      </c>
      <c r="D136" s="213" t="s">
        <v>139</v>
      </c>
      <c r="E136" s="68">
        <f>E119</f>
        <v>0</v>
      </c>
      <c r="F136" s="68">
        <f t="shared" ref="F136:T136" si="62">($E$137-((F$119-$D$7)*(($E$137*$D$139)/($D$140-$D$7))))</f>
        <v>0</v>
      </c>
      <c r="G136" s="68">
        <f t="shared" si="62"/>
        <v>0</v>
      </c>
      <c r="H136" s="68">
        <f t="shared" si="62"/>
        <v>0</v>
      </c>
      <c r="I136" s="68">
        <f t="shared" si="62"/>
        <v>0</v>
      </c>
      <c r="J136" s="68">
        <f t="shared" si="62"/>
        <v>0</v>
      </c>
      <c r="K136" s="68">
        <f t="shared" si="62"/>
        <v>0</v>
      </c>
      <c r="L136" s="68">
        <f t="shared" si="62"/>
        <v>0</v>
      </c>
      <c r="M136" s="68">
        <f t="shared" si="62"/>
        <v>0</v>
      </c>
      <c r="N136" s="68">
        <f t="shared" si="62"/>
        <v>0</v>
      </c>
      <c r="O136" s="68">
        <f t="shared" si="62"/>
        <v>0</v>
      </c>
      <c r="P136" s="68">
        <f t="shared" si="62"/>
        <v>0</v>
      </c>
      <c r="Q136" s="68">
        <f t="shared" si="62"/>
        <v>0</v>
      </c>
      <c r="R136" s="68">
        <f t="shared" si="62"/>
        <v>0</v>
      </c>
      <c r="S136" s="68">
        <f t="shared" si="62"/>
        <v>0</v>
      </c>
      <c r="T136" s="68">
        <f t="shared" si="62"/>
        <v>0</v>
      </c>
      <c r="U136" s="33"/>
      <c r="V136" s="122"/>
      <c r="W136" s="422"/>
    </row>
    <row r="137" spans="2:23" s="182" customFormat="1" ht="15" x14ac:dyDescent="0.25">
      <c r="C137" s="260"/>
      <c r="D137" s="260"/>
      <c r="E137" s="88"/>
      <c r="F137" s="88"/>
      <c r="G137" s="88"/>
      <c r="H137" s="88"/>
      <c r="I137" s="88"/>
      <c r="J137" s="88"/>
      <c r="K137" s="88"/>
      <c r="L137" s="88"/>
      <c r="M137" s="88"/>
      <c r="N137" s="88"/>
      <c r="O137" s="88"/>
      <c r="P137" s="88"/>
      <c r="Q137" s="88"/>
      <c r="R137" s="88"/>
      <c r="S137" s="88"/>
      <c r="T137" s="88"/>
      <c r="U137" s="33"/>
      <c r="V137" s="122"/>
      <c r="W137" s="422"/>
    </row>
    <row r="138" spans="2:23" s="182" customFormat="1" ht="15" x14ac:dyDescent="0.25">
      <c r="C138" s="207" t="s">
        <v>165</v>
      </c>
      <c r="D138" s="274">
        <v>0</v>
      </c>
      <c r="E138" s="88"/>
      <c r="F138" s="88"/>
      <c r="G138" s="88"/>
      <c r="H138" s="88"/>
      <c r="I138" s="88"/>
      <c r="J138" s="88"/>
      <c r="K138" s="88"/>
      <c r="L138" s="88"/>
      <c r="M138" s="88"/>
      <c r="N138" s="88"/>
      <c r="O138" s="88"/>
      <c r="P138" s="88"/>
      <c r="Q138" s="88"/>
      <c r="R138" s="88"/>
      <c r="S138" s="88"/>
      <c r="T138" s="88"/>
      <c r="U138" s="33"/>
      <c r="V138" s="122"/>
      <c r="W138" s="422"/>
    </row>
    <row r="139" spans="2:23" s="182" customFormat="1" ht="15" x14ac:dyDescent="0.25">
      <c r="C139" s="207" t="s">
        <v>166</v>
      </c>
      <c r="D139" s="275">
        <v>2030</v>
      </c>
      <c r="E139" s="88"/>
      <c r="F139" s="88"/>
      <c r="G139" s="88"/>
      <c r="H139" s="88"/>
      <c r="I139" s="88"/>
      <c r="J139" s="88"/>
      <c r="K139" s="88"/>
      <c r="L139" s="88"/>
      <c r="M139" s="88"/>
      <c r="N139" s="88"/>
      <c r="O139" s="88"/>
      <c r="P139" s="88"/>
      <c r="Q139" s="88"/>
      <c r="R139" s="88"/>
      <c r="S139" s="88"/>
      <c r="T139" s="88"/>
      <c r="U139" s="33"/>
      <c r="V139" s="122"/>
      <c r="W139" s="422"/>
    </row>
    <row r="140" spans="2:23" s="182" customFormat="1" ht="15" x14ac:dyDescent="0.25">
      <c r="C140" s="213"/>
      <c r="D140" s="218"/>
      <c r="E140" s="69"/>
      <c r="F140" s="69"/>
      <c r="G140" s="69"/>
      <c r="H140" s="69"/>
      <c r="I140" s="69"/>
      <c r="J140" s="69"/>
      <c r="K140" s="69"/>
      <c r="L140" s="69"/>
      <c r="M140" s="69"/>
      <c r="N140" s="69"/>
      <c r="O140" s="69"/>
      <c r="P140" s="69"/>
      <c r="Q140" s="69"/>
      <c r="R140" s="69"/>
      <c r="S140" s="69"/>
      <c r="T140" s="69"/>
      <c r="U140" s="33"/>
      <c r="V140" s="122"/>
      <c r="W140" s="422"/>
    </row>
    <row r="141" spans="2:23" s="182" customFormat="1" ht="15" x14ac:dyDescent="0.25">
      <c r="C141" s="205" t="s">
        <v>167</v>
      </c>
      <c r="D141" s="213"/>
      <c r="E141" s="69"/>
      <c r="F141" s="69"/>
      <c r="G141" s="69"/>
      <c r="H141" s="69"/>
      <c r="I141" s="69"/>
      <c r="J141" s="69"/>
      <c r="K141" s="69"/>
      <c r="L141" s="69"/>
      <c r="M141" s="69"/>
      <c r="N141" s="69"/>
      <c r="O141" s="69"/>
      <c r="P141" s="69"/>
      <c r="Q141" s="69"/>
      <c r="R141" s="69"/>
      <c r="S141" s="69"/>
      <c r="T141" s="69"/>
      <c r="U141" s="33"/>
      <c r="V141" s="122"/>
      <c r="W141" s="422"/>
    </row>
    <row r="142" spans="2:23" s="182" customFormat="1" ht="15" x14ac:dyDescent="0.25">
      <c r="C142" s="213" t="s">
        <v>168</v>
      </c>
      <c r="D142" s="213" t="s">
        <v>169</v>
      </c>
      <c r="E142" s="261"/>
      <c r="F142" s="261"/>
      <c r="G142" s="261"/>
      <c r="H142" s="261"/>
      <c r="I142" s="261"/>
      <c r="J142" s="261"/>
      <c r="K142" s="261"/>
      <c r="L142" s="70"/>
      <c r="M142" s="70"/>
      <c r="N142" s="70"/>
      <c r="O142" s="70"/>
      <c r="P142" s="70"/>
      <c r="Q142" s="70"/>
      <c r="R142" s="70"/>
      <c r="S142" s="70"/>
      <c r="T142" s="70"/>
      <c r="U142" s="33"/>
      <c r="V142" s="110"/>
      <c r="W142" s="422"/>
    </row>
    <row r="143" spans="2:23" s="182" customFormat="1" ht="29.25" x14ac:dyDescent="0.25">
      <c r="C143" s="184" t="s">
        <v>170</v>
      </c>
      <c r="D143" s="184" t="s">
        <v>169</v>
      </c>
      <c r="E143" s="261"/>
      <c r="F143" s="261"/>
      <c r="G143" s="261"/>
      <c r="H143" s="261"/>
      <c r="I143" s="261"/>
      <c r="J143" s="261"/>
      <c r="K143" s="261"/>
      <c r="L143" s="70"/>
      <c r="M143" s="70"/>
      <c r="N143" s="70"/>
      <c r="O143" s="70"/>
      <c r="P143" s="70"/>
      <c r="Q143" s="70"/>
      <c r="R143" s="70"/>
      <c r="S143" s="70"/>
      <c r="T143" s="70"/>
      <c r="U143" s="33"/>
      <c r="V143" s="110" t="s">
        <v>171</v>
      </c>
      <c r="W143" s="422"/>
    </row>
    <row r="144" spans="2:23" s="182" customFormat="1" ht="15" x14ac:dyDescent="0.25">
      <c r="C144" s="184" t="s">
        <v>172</v>
      </c>
      <c r="D144" s="184" t="s">
        <v>169</v>
      </c>
      <c r="E144" s="261"/>
      <c r="F144" s="261"/>
      <c r="G144" s="261"/>
      <c r="H144" s="261"/>
      <c r="I144" s="261"/>
      <c r="J144" s="261"/>
      <c r="K144" s="261"/>
      <c r="L144" s="70"/>
      <c r="M144" s="70"/>
      <c r="N144" s="70"/>
      <c r="O144" s="70"/>
      <c r="P144" s="70"/>
      <c r="Q144" s="70"/>
      <c r="R144" s="70"/>
      <c r="S144" s="70"/>
      <c r="T144" s="70"/>
      <c r="U144" s="33"/>
      <c r="V144" s="122"/>
      <c r="W144" s="422"/>
    </row>
    <row r="145" spans="2:24" s="182" customFormat="1" ht="15" x14ac:dyDescent="0.25">
      <c r="C145" s="184" t="s">
        <v>173</v>
      </c>
      <c r="D145" s="184" t="s">
        <v>169</v>
      </c>
      <c r="E145" s="261"/>
      <c r="F145" s="261"/>
      <c r="G145" s="261"/>
      <c r="H145" s="261"/>
      <c r="I145" s="261"/>
      <c r="J145" s="261"/>
      <c r="K145" s="261"/>
      <c r="L145" s="70"/>
      <c r="M145" s="70"/>
      <c r="N145" s="70"/>
      <c r="O145" s="70"/>
      <c r="P145" s="70"/>
      <c r="Q145" s="70"/>
      <c r="R145" s="70"/>
      <c r="S145" s="70"/>
      <c r="T145" s="70"/>
      <c r="U145" s="33"/>
      <c r="V145" s="122"/>
      <c r="W145" s="422"/>
    </row>
    <row r="146" spans="2:24" s="182" customFormat="1" ht="15" x14ac:dyDescent="0.25">
      <c r="C146" s="184" t="s">
        <v>156</v>
      </c>
      <c r="D146" s="184" t="s">
        <v>169</v>
      </c>
      <c r="E146" s="261"/>
      <c r="F146" s="261"/>
      <c r="G146" s="261"/>
      <c r="H146" s="261"/>
      <c r="I146" s="261"/>
      <c r="J146" s="261"/>
      <c r="K146" s="261"/>
      <c r="L146" s="70"/>
      <c r="M146" s="70"/>
      <c r="N146" s="70"/>
      <c r="O146" s="70"/>
      <c r="P146" s="70"/>
      <c r="Q146" s="70"/>
      <c r="R146" s="70"/>
      <c r="S146" s="70"/>
      <c r="T146" s="70"/>
      <c r="U146" s="33"/>
      <c r="V146" s="122"/>
      <c r="W146" s="422"/>
    </row>
    <row r="147" spans="2:24" s="182" customFormat="1" ht="15" x14ac:dyDescent="0.25">
      <c r="C147" s="204"/>
      <c r="D147" s="204"/>
      <c r="E147" s="69"/>
      <c r="F147" s="69"/>
      <c r="G147" s="69"/>
      <c r="H147" s="69"/>
      <c r="I147" s="69"/>
      <c r="J147" s="69"/>
      <c r="K147" s="69"/>
      <c r="L147" s="69"/>
      <c r="M147" s="69"/>
      <c r="N147" s="69"/>
      <c r="O147" s="69"/>
      <c r="P147" s="69"/>
      <c r="Q147" s="69"/>
      <c r="R147" s="69"/>
      <c r="S147" s="69"/>
      <c r="T147" s="69"/>
      <c r="U147" s="33"/>
      <c r="V147" s="122"/>
      <c r="W147" s="422"/>
    </row>
    <row r="148" spans="2:24" s="182" customFormat="1" ht="15" x14ac:dyDescent="0.25">
      <c r="C148" s="205" t="s">
        <v>174</v>
      </c>
      <c r="D148" s="213"/>
      <c r="E148" s="69"/>
      <c r="F148" s="69"/>
      <c r="G148" s="69"/>
      <c r="H148" s="69"/>
      <c r="I148" s="69"/>
      <c r="J148" s="69"/>
      <c r="K148" s="69"/>
      <c r="L148" s="69"/>
      <c r="M148" s="69"/>
      <c r="N148" s="69"/>
      <c r="O148" s="69"/>
      <c r="P148" s="69"/>
      <c r="Q148" s="69"/>
      <c r="R148" s="69"/>
      <c r="S148" s="69"/>
      <c r="T148" s="69"/>
      <c r="U148" s="33"/>
      <c r="V148" s="122"/>
      <c r="W148" s="422"/>
    </row>
    <row r="149" spans="2:24" s="182" customFormat="1" ht="29.25" x14ac:dyDescent="0.25">
      <c r="C149" s="184" t="s">
        <v>175</v>
      </c>
      <c r="D149" s="184" t="s">
        <v>169</v>
      </c>
      <c r="E149" s="261"/>
      <c r="F149" s="261"/>
      <c r="G149" s="261"/>
      <c r="H149" s="261"/>
      <c r="I149" s="261"/>
      <c r="J149" s="261"/>
      <c r="K149" s="261"/>
      <c r="L149" s="70"/>
      <c r="M149" s="70"/>
      <c r="N149" s="70"/>
      <c r="O149" s="70"/>
      <c r="P149" s="70"/>
      <c r="Q149" s="70"/>
      <c r="R149" s="70"/>
      <c r="S149" s="70"/>
      <c r="T149" s="70"/>
      <c r="U149" s="33"/>
      <c r="V149" s="110" t="s">
        <v>176</v>
      </c>
      <c r="W149" s="422"/>
    </row>
    <row r="150" spans="2:24" s="182" customFormat="1" ht="15" x14ac:dyDescent="0.25">
      <c r="C150" s="184" t="s">
        <v>177</v>
      </c>
      <c r="D150" s="184" t="s">
        <v>169</v>
      </c>
      <c r="E150" s="261"/>
      <c r="F150" s="261"/>
      <c r="G150" s="261"/>
      <c r="H150" s="261"/>
      <c r="I150" s="261"/>
      <c r="J150" s="261"/>
      <c r="K150" s="261"/>
      <c r="L150" s="70"/>
      <c r="M150" s="70"/>
      <c r="N150" s="70"/>
      <c r="O150" s="70"/>
      <c r="P150" s="70"/>
      <c r="Q150" s="70"/>
      <c r="R150" s="70"/>
      <c r="S150" s="70"/>
      <c r="T150" s="70"/>
      <c r="U150" s="33"/>
      <c r="V150" s="122"/>
      <c r="W150" s="422"/>
    </row>
    <row r="151" spans="2:24" s="182" customFormat="1" ht="15" x14ac:dyDescent="0.25">
      <c r="C151" s="184" t="s">
        <v>178</v>
      </c>
      <c r="D151" s="184" t="s">
        <v>169</v>
      </c>
      <c r="E151" s="261"/>
      <c r="F151" s="261"/>
      <c r="G151" s="261"/>
      <c r="H151" s="261"/>
      <c r="I151" s="261"/>
      <c r="J151" s="261"/>
      <c r="K151" s="261"/>
      <c r="L151" s="70"/>
      <c r="M151" s="70"/>
      <c r="N151" s="70"/>
      <c r="O151" s="70"/>
      <c r="P151" s="70"/>
      <c r="Q151" s="70"/>
      <c r="R151" s="70"/>
      <c r="S151" s="70"/>
      <c r="T151" s="70"/>
      <c r="U151" s="33"/>
      <c r="V151" s="122"/>
      <c r="W151" s="422"/>
    </row>
    <row r="152" spans="2:24" s="182" customFormat="1" ht="15" x14ac:dyDescent="0.25">
      <c r="C152" s="184" t="s">
        <v>179</v>
      </c>
      <c r="D152" s="184" t="s">
        <v>169</v>
      </c>
      <c r="E152" s="261"/>
      <c r="F152" s="261"/>
      <c r="G152" s="261"/>
      <c r="H152" s="261"/>
      <c r="I152" s="261"/>
      <c r="J152" s="261"/>
      <c r="K152" s="261"/>
      <c r="L152" s="70"/>
      <c r="M152" s="70"/>
      <c r="N152" s="70"/>
      <c r="O152" s="70"/>
      <c r="P152" s="70"/>
      <c r="Q152" s="70"/>
      <c r="R152" s="70"/>
      <c r="S152" s="70"/>
      <c r="T152" s="70"/>
      <c r="U152" s="33"/>
      <c r="V152" s="122"/>
      <c r="W152" s="422"/>
    </row>
    <row r="154" spans="2:24" ht="18" x14ac:dyDescent="0.25">
      <c r="B154" s="124"/>
      <c r="C154" s="404" t="s">
        <v>53</v>
      </c>
      <c r="D154" s="405"/>
      <c r="E154" s="405"/>
      <c r="F154" s="405"/>
      <c r="G154" s="405"/>
      <c r="H154" s="405"/>
      <c r="I154" s="405"/>
      <c r="J154" s="405"/>
      <c r="K154" s="405"/>
      <c r="L154" s="405"/>
      <c r="M154" s="405"/>
      <c r="N154" s="405"/>
      <c r="O154" s="405"/>
      <c r="P154" s="405"/>
      <c r="Q154" s="405"/>
      <c r="R154" s="405"/>
      <c r="S154" s="405"/>
      <c r="T154" s="405"/>
      <c r="U154" s="229"/>
      <c r="V154" s="131" t="s">
        <v>45</v>
      </c>
      <c r="W154" s="113" t="s">
        <v>46</v>
      </c>
      <c r="X154" s="182"/>
    </row>
    <row r="155" spans="2:24" ht="15" x14ac:dyDescent="0.25">
      <c r="B155" s="182"/>
      <c r="C155" s="205" t="s">
        <v>56</v>
      </c>
      <c r="D155" s="205" t="s">
        <v>47</v>
      </c>
      <c r="E155" s="33" t="s">
        <v>48</v>
      </c>
      <c r="F155" s="33">
        <v>2016</v>
      </c>
      <c r="G155" s="33">
        <f>F155+1</f>
        <v>2017</v>
      </c>
      <c r="H155" s="33">
        <f t="shared" ref="H155" si="63">G155+1</f>
        <v>2018</v>
      </c>
      <c r="I155" s="33">
        <f t="shared" ref="I155" si="64">H155+1</f>
        <v>2019</v>
      </c>
      <c r="J155" s="33">
        <f t="shared" ref="J155" si="65">I155+1</f>
        <v>2020</v>
      </c>
      <c r="K155" s="33">
        <f t="shared" ref="K155" si="66">J155+1</f>
        <v>2021</v>
      </c>
      <c r="L155" s="33">
        <f t="shared" ref="L155" si="67">K155+1</f>
        <v>2022</v>
      </c>
      <c r="M155" s="33">
        <f t="shared" ref="M155" si="68">L155+1</f>
        <v>2023</v>
      </c>
      <c r="N155" s="33">
        <f t="shared" ref="N155" si="69">M155+1</f>
        <v>2024</v>
      </c>
      <c r="O155" s="33">
        <f t="shared" ref="O155" si="70">N155+1</f>
        <v>2025</v>
      </c>
      <c r="P155" s="33">
        <f t="shared" ref="P155" si="71">O155+1</f>
        <v>2026</v>
      </c>
      <c r="Q155" s="33">
        <f t="shared" ref="Q155" si="72">P155+1</f>
        <v>2027</v>
      </c>
      <c r="R155" s="33">
        <f t="shared" ref="R155" si="73">Q155+1</f>
        <v>2028</v>
      </c>
      <c r="S155" s="33">
        <f>R155+1</f>
        <v>2029</v>
      </c>
      <c r="T155" s="33">
        <f t="shared" ref="T155" si="74">S155+1</f>
        <v>2030</v>
      </c>
      <c r="U155" s="33"/>
      <c r="V155" s="122"/>
      <c r="W155" s="33"/>
      <c r="X155" s="182"/>
    </row>
    <row r="156" spans="2:24" ht="29.25" x14ac:dyDescent="0.25">
      <c r="B156" s="215"/>
      <c r="C156" s="184" t="s">
        <v>180</v>
      </c>
      <c r="D156" s="185" t="s">
        <v>181</v>
      </c>
      <c r="E156" s="70"/>
      <c r="F156" s="70"/>
      <c r="G156" s="70"/>
      <c r="H156" s="70"/>
      <c r="I156" s="70"/>
      <c r="J156" s="70"/>
      <c r="K156" s="70"/>
      <c r="L156" s="70"/>
      <c r="M156" s="70"/>
      <c r="N156" s="70"/>
      <c r="O156" s="70"/>
      <c r="P156" s="70"/>
      <c r="Q156" s="70"/>
      <c r="R156" s="70"/>
      <c r="S156" s="70"/>
      <c r="T156" s="70"/>
      <c r="U156" s="33"/>
      <c r="V156" s="122" t="s">
        <v>182</v>
      </c>
      <c r="W156" s="421"/>
      <c r="X156" s="182"/>
    </row>
    <row r="157" spans="2:24" ht="29.25" x14ac:dyDescent="0.25">
      <c r="B157" s="182"/>
      <c r="C157" s="184" t="s">
        <v>183</v>
      </c>
      <c r="D157" s="185" t="s">
        <v>184</v>
      </c>
      <c r="E157" s="106">
        <f t="shared" ref="E157:T157" si="75">IFERROR(E156/E34,0)</f>
        <v>0</v>
      </c>
      <c r="F157" s="106">
        <f t="shared" si="75"/>
        <v>0</v>
      </c>
      <c r="G157" s="106">
        <f t="shared" si="75"/>
        <v>0</v>
      </c>
      <c r="H157" s="106">
        <f t="shared" si="75"/>
        <v>0</v>
      </c>
      <c r="I157" s="106">
        <f t="shared" si="75"/>
        <v>0</v>
      </c>
      <c r="J157" s="106">
        <f t="shared" si="75"/>
        <v>0</v>
      </c>
      <c r="K157" s="106">
        <f t="shared" si="75"/>
        <v>0</v>
      </c>
      <c r="L157" s="106">
        <f t="shared" si="75"/>
        <v>0</v>
      </c>
      <c r="M157" s="106">
        <f t="shared" si="75"/>
        <v>0</v>
      </c>
      <c r="N157" s="106">
        <f t="shared" si="75"/>
        <v>0</v>
      </c>
      <c r="O157" s="106">
        <f t="shared" si="75"/>
        <v>0</v>
      </c>
      <c r="P157" s="106">
        <f t="shared" si="75"/>
        <v>0</v>
      </c>
      <c r="Q157" s="106">
        <f t="shared" si="75"/>
        <v>0</v>
      </c>
      <c r="R157" s="106">
        <f t="shared" si="75"/>
        <v>0</v>
      </c>
      <c r="S157" s="106">
        <f t="shared" si="75"/>
        <v>0</v>
      </c>
      <c r="T157" s="106">
        <f t="shared" si="75"/>
        <v>0</v>
      </c>
      <c r="U157" s="33"/>
      <c r="V157" s="122" t="s">
        <v>185</v>
      </c>
      <c r="W157" s="421"/>
      <c r="X157" s="182"/>
    </row>
    <row r="158" spans="2:24" ht="15" x14ac:dyDescent="0.25">
      <c r="B158" s="182"/>
      <c r="C158" s="184" t="s">
        <v>186</v>
      </c>
      <c r="D158" s="185" t="s">
        <v>187</v>
      </c>
      <c r="E158" s="107">
        <f t="shared" ref="E158:T158" si="76">IFERROR(E159/E$156,0)</f>
        <v>0</v>
      </c>
      <c r="F158" s="107">
        <f t="shared" si="76"/>
        <v>0</v>
      </c>
      <c r="G158" s="107">
        <f t="shared" si="76"/>
        <v>0</v>
      </c>
      <c r="H158" s="107">
        <f t="shared" si="76"/>
        <v>0</v>
      </c>
      <c r="I158" s="107">
        <f t="shared" si="76"/>
        <v>0</v>
      </c>
      <c r="J158" s="107">
        <f t="shared" si="76"/>
        <v>0</v>
      </c>
      <c r="K158" s="107">
        <f t="shared" si="76"/>
        <v>0</v>
      </c>
      <c r="L158" s="107">
        <f t="shared" si="76"/>
        <v>0</v>
      </c>
      <c r="M158" s="107">
        <f t="shared" si="76"/>
        <v>0</v>
      </c>
      <c r="N158" s="107">
        <f t="shared" si="76"/>
        <v>0</v>
      </c>
      <c r="O158" s="107">
        <f t="shared" si="76"/>
        <v>0</v>
      </c>
      <c r="P158" s="107">
        <f t="shared" si="76"/>
        <v>0</v>
      </c>
      <c r="Q158" s="107">
        <f t="shared" si="76"/>
        <v>0</v>
      </c>
      <c r="R158" s="107">
        <f t="shared" si="76"/>
        <v>0</v>
      </c>
      <c r="S158" s="107">
        <f t="shared" si="76"/>
        <v>0</v>
      </c>
      <c r="T158" s="107">
        <f t="shared" si="76"/>
        <v>0</v>
      </c>
      <c r="U158" s="33"/>
      <c r="V158" s="122"/>
      <c r="W158" s="421"/>
      <c r="X158" s="182"/>
    </row>
    <row r="159" spans="2:24" ht="15" x14ac:dyDescent="0.25">
      <c r="B159" s="215"/>
      <c r="C159" s="184" t="s">
        <v>186</v>
      </c>
      <c r="D159" s="185" t="s">
        <v>181</v>
      </c>
      <c r="E159" s="70"/>
      <c r="F159" s="70"/>
      <c r="G159" s="70"/>
      <c r="H159" s="70"/>
      <c r="I159" s="70"/>
      <c r="J159" s="70"/>
      <c r="K159" s="70"/>
      <c r="L159" s="70"/>
      <c r="M159" s="70"/>
      <c r="N159" s="70"/>
      <c r="O159" s="70"/>
      <c r="P159" s="70"/>
      <c r="Q159" s="70"/>
      <c r="R159" s="70"/>
      <c r="S159" s="70"/>
      <c r="T159" s="70"/>
      <c r="U159" s="33"/>
      <c r="V159" s="122"/>
      <c r="W159" s="421"/>
      <c r="X159" s="182"/>
    </row>
    <row r="160" spans="2:24" ht="15" x14ac:dyDescent="0.25">
      <c r="B160" s="182"/>
      <c r="C160" s="184" t="s">
        <v>188</v>
      </c>
      <c r="D160" s="185" t="s">
        <v>184</v>
      </c>
      <c r="E160" s="106">
        <f t="shared" ref="E160:T160" si="77">IFERROR(E159/E34,0)</f>
        <v>0</v>
      </c>
      <c r="F160" s="106">
        <f t="shared" si="77"/>
        <v>0</v>
      </c>
      <c r="G160" s="106">
        <f t="shared" si="77"/>
        <v>0</v>
      </c>
      <c r="H160" s="106">
        <f t="shared" si="77"/>
        <v>0</v>
      </c>
      <c r="I160" s="106">
        <f t="shared" si="77"/>
        <v>0</v>
      </c>
      <c r="J160" s="106">
        <f t="shared" si="77"/>
        <v>0</v>
      </c>
      <c r="K160" s="106">
        <f t="shared" si="77"/>
        <v>0</v>
      </c>
      <c r="L160" s="106">
        <f t="shared" si="77"/>
        <v>0</v>
      </c>
      <c r="M160" s="106">
        <f t="shared" si="77"/>
        <v>0</v>
      </c>
      <c r="N160" s="106">
        <f t="shared" si="77"/>
        <v>0</v>
      </c>
      <c r="O160" s="106">
        <f t="shared" si="77"/>
        <v>0</v>
      </c>
      <c r="P160" s="106">
        <f t="shared" si="77"/>
        <v>0</v>
      </c>
      <c r="Q160" s="106">
        <f t="shared" si="77"/>
        <v>0</v>
      </c>
      <c r="R160" s="106">
        <f t="shared" si="77"/>
        <v>0</v>
      </c>
      <c r="S160" s="106">
        <f t="shared" si="77"/>
        <v>0</v>
      </c>
      <c r="T160" s="106">
        <f t="shared" si="77"/>
        <v>0</v>
      </c>
      <c r="U160" s="33"/>
      <c r="V160" s="122"/>
      <c r="W160" s="421"/>
      <c r="X160" s="182"/>
    </row>
    <row r="161" spans="2:24" ht="15" x14ac:dyDescent="0.25">
      <c r="B161" s="182"/>
      <c r="C161" s="184" t="s">
        <v>189</v>
      </c>
      <c r="D161" s="185" t="s">
        <v>187</v>
      </c>
      <c r="E161" s="107">
        <f t="shared" ref="E161:T161" si="78">IFERROR(E162/E$156,0)</f>
        <v>0</v>
      </c>
      <c r="F161" s="107">
        <f t="shared" si="78"/>
        <v>0</v>
      </c>
      <c r="G161" s="107">
        <f t="shared" si="78"/>
        <v>0</v>
      </c>
      <c r="H161" s="107">
        <f t="shared" si="78"/>
        <v>0</v>
      </c>
      <c r="I161" s="107">
        <f t="shared" si="78"/>
        <v>0</v>
      </c>
      <c r="J161" s="107">
        <f t="shared" si="78"/>
        <v>0</v>
      </c>
      <c r="K161" s="107">
        <f t="shared" si="78"/>
        <v>0</v>
      </c>
      <c r="L161" s="107">
        <f t="shared" si="78"/>
        <v>0</v>
      </c>
      <c r="M161" s="107">
        <f t="shared" si="78"/>
        <v>0</v>
      </c>
      <c r="N161" s="107">
        <f t="shared" si="78"/>
        <v>0</v>
      </c>
      <c r="O161" s="107">
        <f t="shared" si="78"/>
        <v>0</v>
      </c>
      <c r="P161" s="107">
        <f t="shared" si="78"/>
        <v>0</v>
      </c>
      <c r="Q161" s="107">
        <f t="shared" si="78"/>
        <v>0</v>
      </c>
      <c r="R161" s="107">
        <f t="shared" si="78"/>
        <v>0</v>
      </c>
      <c r="S161" s="107">
        <f t="shared" si="78"/>
        <v>0</v>
      </c>
      <c r="T161" s="107">
        <f t="shared" si="78"/>
        <v>0</v>
      </c>
      <c r="U161" s="33"/>
      <c r="V161" s="122"/>
      <c r="W161" s="421"/>
      <c r="X161" s="182"/>
    </row>
    <row r="162" spans="2:24" ht="15" x14ac:dyDescent="0.25">
      <c r="B162" s="215"/>
      <c r="C162" s="184" t="s">
        <v>189</v>
      </c>
      <c r="D162" s="185" t="s">
        <v>181</v>
      </c>
      <c r="E162" s="70"/>
      <c r="F162" s="70"/>
      <c r="G162" s="70"/>
      <c r="H162" s="70"/>
      <c r="I162" s="70"/>
      <c r="J162" s="70"/>
      <c r="K162" s="70"/>
      <c r="L162" s="70"/>
      <c r="M162" s="70"/>
      <c r="N162" s="70"/>
      <c r="O162" s="70"/>
      <c r="P162" s="70"/>
      <c r="Q162" s="70"/>
      <c r="R162" s="70"/>
      <c r="S162" s="70"/>
      <c r="T162" s="70"/>
      <c r="U162" s="33"/>
      <c r="V162" s="122"/>
      <c r="W162" s="421"/>
      <c r="X162" s="182"/>
    </row>
    <row r="163" spans="2:24" ht="15" x14ac:dyDescent="0.25">
      <c r="B163" s="182"/>
      <c r="C163" s="184" t="s">
        <v>190</v>
      </c>
      <c r="D163" s="185" t="s">
        <v>184</v>
      </c>
      <c r="E163" s="106">
        <f t="shared" ref="E163:T163" si="79">IFERROR(E162/E34,0)</f>
        <v>0</v>
      </c>
      <c r="F163" s="106">
        <f t="shared" si="79"/>
        <v>0</v>
      </c>
      <c r="G163" s="106">
        <f t="shared" si="79"/>
        <v>0</v>
      </c>
      <c r="H163" s="106">
        <f t="shared" si="79"/>
        <v>0</v>
      </c>
      <c r="I163" s="106">
        <f t="shared" si="79"/>
        <v>0</v>
      </c>
      <c r="J163" s="106">
        <f t="shared" si="79"/>
        <v>0</v>
      </c>
      <c r="K163" s="106">
        <f t="shared" si="79"/>
        <v>0</v>
      </c>
      <c r="L163" s="106">
        <f t="shared" si="79"/>
        <v>0</v>
      </c>
      <c r="M163" s="106">
        <f t="shared" si="79"/>
        <v>0</v>
      </c>
      <c r="N163" s="106">
        <f t="shared" si="79"/>
        <v>0</v>
      </c>
      <c r="O163" s="106">
        <f t="shared" si="79"/>
        <v>0</v>
      </c>
      <c r="P163" s="106">
        <f t="shared" si="79"/>
        <v>0</v>
      </c>
      <c r="Q163" s="106">
        <f t="shared" si="79"/>
        <v>0</v>
      </c>
      <c r="R163" s="106">
        <f t="shared" si="79"/>
        <v>0</v>
      </c>
      <c r="S163" s="106">
        <f t="shared" si="79"/>
        <v>0</v>
      </c>
      <c r="T163" s="106">
        <f t="shared" si="79"/>
        <v>0</v>
      </c>
      <c r="U163" s="33"/>
      <c r="V163" s="122"/>
      <c r="W163" s="421"/>
      <c r="X163" s="182"/>
    </row>
    <row r="164" spans="2:24" ht="15" x14ac:dyDescent="0.25">
      <c r="B164" s="182"/>
      <c r="C164" s="184" t="s">
        <v>191</v>
      </c>
      <c r="D164" s="185" t="s">
        <v>187</v>
      </c>
      <c r="E164" s="107">
        <f t="shared" ref="E164:T164" si="80">IFERROR(E165/E$156,0)</f>
        <v>0</v>
      </c>
      <c r="F164" s="107">
        <f t="shared" si="80"/>
        <v>0</v>
      </c>
      <c r="G164" s="107">
        <f t="shared" si="80"/>
        <v>0</v>
      </c>
      <c r="H164" s="107">
        <f t="shared" si="80"/>
        <v>0</v>
      </c>
      <c r="I164" s="107">
        <f t="shared" si="80"/>
        <v>0</v>
      </c>
      <c r="J164" s="107">
        <f t="shared" si="80"/>
        <v>0</v>
      </c>
      <c r="K164" s="107">
        <f t="shared" si="80"/>
        <v>0</v>
      </c>
      <c r="L164" s="107">
        <f t="shared" si="80"/>
        <v>0</v>
      </c>
      <c r="M164" s="107">
        <f t="shared" si="80"/>
        <v>0</v>
      </c>
      <c r="N164" s="107">
        <f t="shared" si="80"/>
        <v>0</v>
      </c>
      <c r="O164" s="107">
        <f t="shared" si="80"/>
        <v>0</v>
      </c>
      <c r="P164" s="107">
        <f t="shared" si="80"/>
        <v>0</v>
      </c>
      <c r="Q164" s="107">
        <f t="shared" si="80"/>
        <v>0</v>
      </c>
      <c r="R164" s="107">
        <f t="shared" si="80"/>
        <v>0</v>
      </c>
      <c r="S164" s="107">
        <f t="shared" si="80"/>
        <v>0</v>
      </c>
      <c r="T164" s="107">
        <f t="shared" si="80"/>
        <v>0</v>
      </c>
      <c r="U164" s="33"/>
      <c r="V164" s="122"/>
      <c r="W164" s="421"/>
      <c r="X164" s="182"/>
    </row>
    <row r="165" spans="2:24" ht="15" x14ac:dyDescent="0.25">
      <c r="B165" s="215"/>
      <c r="C165" s="184" t="s">
        <v>191</v>
      </c>
      <c r="D165" s="185" t="s">
        <v>181</v>
      </c>
      <c r="E165" s="70"/>
      <c r="F165" s="70"/>
      <c r="G165" s="70"/>
      <c r="H165" s="70"/>
      <c r="I165" s="70"/>
      <c r="J165" s="70"/>
      <c r="K165" s="70"/>
      <c r="L165" s="70"/>
      <c r="M165" s="70"/>
      <c r="N165" s="70"/>
      <c r="O165" s="70"/>
      <c r="P165" s="70"/>
      <c r="Q165" s="70"/>
      <c r="R165" s="70"/>
      <c r="S165" s="70"/>
      <c r="T165" s="70"/>
      <c r="U165" s="33"/>
      <c r="V165" s="122"/>
      <c r="W165" s="421"/>
      <c r="X165" s="182"/>
    </row>
    <row r="166" spans="2:24" ht="15" x14ac:dyDescent="0.25">
      <c r="B166" s="182"/>
      <c r="C166" s="184" t="s">
        <v>192</v>
      </c>
      <c r="D166" s="185" t="s">
        <v>184</v>
      </c>
      <c r="E166" s="106">
        <f t="shared" ref="E166:T166" si="81">IFERROR(E165/E34,0)</f>
        <v>0</v>
      </c>
      <c r="F166" s="106">
        <f t="shared" si="81"/>
        <v>0</v>
      </c>
      <c r="G166" s="106">
        <f t="shared" si="81"/>
        <v>0</v>
      </c>
      <c r="H166" s="106">
        <f t="shared" si="81"/>
        <v>0</v>
      </c>
      <c r="I166" s="106">
        <f t="shared" si="81"/>
        <v>0</v>
      </c>
      <c r="J166" s="106">
        <f t="shared" si="81"/>
        <v>0</v>
      </c>
      <c r="K166" s="106">
        <f t="shared" si="81"/>
        <v>0</v>
      </c>
      <c r="L166" s="106">
        <f t="shared" si="81"/>
        <v>0</v>
      </c>
      <c r="M166" s="106">
        <f t="shared" si="81"/>
        <v>0</v>
      </c>
      <c r="N166" s="106">
        <f t="shared" si="81"/>
        <v>0</v>
      </c>
      <c r="O166" s="106">
        <f t="shared" si="81"/>
        <v>0</v>
      </c>
      <c r="P166" s="106">
        <f t="shared" si="81"/>
        <v>0</v>
      </c>
      <c r="Q166" s="106">
        <f t="shared" si="81"/>
        <v>0</v>
      </c>
      <c r="R166" s="106">
        <f t="shared" si="81"/>
        <v>0</v>
      </c>
      <c r="S166" s="106">
        <f t="shared" si="81"/>
        <v>0</v>
      </c>
      <c r="T166" s="106">
        <f t="shared" si="81"/>
        <v>0</v>
      </c>
      <c r="U166" s="33"/>
      <c r="V166" s="122"/>
      <c r="W166" s="421"/>
      <c r="X166" s="182"/>
    </row>
    <row r="167" spans="2:24" ht="15" x14ac:dyDescent="0.25">
      <c r="B167" s="182"/>
      <c r="C167" s="184" t="s">
        <v>193</v>
      </c>
      <c r="D167" s="185" t="s">
        <v>187</v>
      </c>
      <c r="E167" s="107">
        <f t="shared" ref="E167:T167" si="82">IFERROR(E168/E$156,0)</f>
        <v>0</v>
      </c>
      <c r="F167" s="107">
        <f t="shared" si="82"/>
        <v>0</v>
      </c>
      <c r="G167" s="107">
        <f t="shared" si="82"/>
        <v>0</v>
      </c>
      <c r="H167" s="107">
        <f t="shared" si="82"/>
        <v>0</v>
      </c>
      <c r="I167" s="107">
        <f t="shared" si="82"/>
        <v>0</v>
      </c>
      <c r="J167" s="107">
        <f t="shared" si="82"/>
        <v>0</v>
      </c>
      <c r="K167" s="107">
        <f t="shared" si="82"/>
        <v>0</v>
      </c>
      <c r="L167" s="107">
        <f t="shared" si="82"/>
        <v>0</v>
      </c>
      <c r="M167" s="107">
        <f t="shared" si="82"/>
        <v>0</v>
      </c>
      <c r="N167" s="107">
        <f t="shared" si="82"/>
        <v>0</v>
      </c>
      <c r="O167" s="107">
        <f t="shared" si="82"/>
        <v>0</v>
      </c>
      <c r="P167" s="107">
        <f t="shared" si="82"/>
        <v>0</v>
      </c>
      <c r="Q167" s="107">
        <f t="shared" si="82"/>
        <v>0</v>
      </c>
      <c r="R167" s="107">
        <f t="shared" si="82"/>
        <v>0</v>
      </c>
      <c r="S167" s="107">
        <f t="shared" si="82"/>
        <v>0</v>
      </c>
      <c r="T167" s="107">
        <f t="shared" si="82"/>
        <v>0</v>
      </c>
      <c r="U167" s="33"/>
      <c r="V167" s="122"/>
      <c r="W167" s="421"/>
      <c r="X167" s="182"/>
    </row>
    <row r="168" spans="2:24" ht="15" x14ac:dyDescent="0.25">
      <c r="B168" s="215"/>
      <c r="C168" s="184" t="s">
        <v>193</v>
      </c>
      <c r="D168" s="185" t="s">
        <v>181</v>
      </c>
      <c r="E168" s="70">
        <v>0</v>
      </c>
      <c r="F168" s="70">
        <v>0</v>
      </c>
      <c r="G168" s="70">
        <v>0</v>
      </c>
      <c r="H168" s="70">
        <v>0</v>
      </c>
      <c r="I168" s="70">
        <v>0</v>
      </c>
      <c r="J168" s="70">
        <v>0</v>
      </c>
      <c r="K168" s="70">
        <v>0</v>
      </c>
      <c r="L168" s="70">
        <v>0</v>
      </c>
      <c r="M168" s="70">
        <v>0</v>
      </c>
      <c r="N168" s="70">
        <v>0</v>
      </c>
      <c r="O168" s="70">
        <v>0</v>
      </c>
      <c r="P168" s="70">
        <v>0</v>
      </c>
      <c r="Q168" s="70">
        <v>0</v>
      </c>
      <c r="R168" s="70">
        <v>0</v>
      </c>
      <c r="S168" s="70">
        <v>0</v>
      </c>
      <c r="T168" s="70">
        <v>0</v>
      </c>
      <c r="U168" s="33"/>
      <c r="V168" s="122"/>
      <c r="W168" s="421"/>
      <c r="X168" s="210"/>
    </row>
    <row r="169" spans="2:24" ht="15" x14ac:dyDescent="0.25">
      <c r="B169" s="182"/>
      <c r="C169" s="184" t="s">
        <v>194</v>
      </c>
      <c r="D169" s="185" t="s">
        <v>184</v>
      </c>
      <c r="E169" s="106">
        <f t="shared" ref="E169:T169" si="83">IFERROR(E168/E34,0)</f>
        <v>0</v>
      </c>
      <c r="F169" s="106">
        <f t="shared" si="83"/>
        <v>0</v>
      </c>
      <c r="G169" s="106">
        <f t="shared" si="83"/>
        <v>0</v>
      </c>
      <c r="H169" s="106">
        <f t="shared" si="83"/>
        <v>0</v>
      </c>
      <c r="I169" s="106">
        <f t="shared" si="83"/>
        <v>0</v>
      </c>
      <c r="J169" s="106">
        <f t="shared" si="83"/>
        <v>0</v>
      </c>
      <c r="K169" s="106">
        <f t="shared" si="83"/>
        <v>0</v>
      </c>
      <c r="L169" s="106">
        <f t="shared" si="83"/>
        <v>0</v>
      </c>
      <c r="M169" s="106">
        <f t="shared" si="83"/>
        <v>0</v>
      </c>
      <c r="N169" s="106">
        <f t="shared" si="83"/>
        <v>0</v>
      </c>
      <c r="O169" s="106">
        <f t="shared" si="83"/>
        <v>0</v>
      </c>
      <c r="P169" s="106">
        <f t="shared" si="83"/>
        <v>0</v>
      </c>
      <c r="Q169" s="106">
        <f t="shared" si="83"/>
        <v>0</v>
      </c>
      <c r="R169" s="106">
        <f t="shared" si="83"/>
        <v>0</v>
      </c>
      <c r="S169" s="106">
        <f t="shared" si="83"/>
        <v>0</v>
      </c>
      <c r="T169" s="106">
        <f t="shared" si="83"/>
        <v>0</v>
      </c>
      <c r="U169" s="33"/>
      <c r="V169" s="122"/>
      <c r="W169" s="421"/>
      <c r="X169" s="210"/>
    </row>
    <row r="170" spans="2:24" ht="15" x14ac:dyDescent="0.25">
      <c r="B170" s="215"/>
      <c r="C170" s="184" t="s">
        <v>195</v>
      </c>
      <c r="D170" s="185" t="s">
        <v>142</v>
      </c>
      <c r="E170" s="70"/>
      <c r="F170" s="70"/>
      <c r="G170" s="70"/>
      <c r="H170" s="70"/>
      <c r="I170" s="70"/>
      <c r="J170" s="70"/>
      <c r="K170" s="70"/>
      <c r="L170" s="70"/>
      <c r="M170" s="70"/>
      <c r="N170" s="70"/>
      <c r="O170" s="70"/>
      <c r="P170" s="70"/>
      <c r="Q170" s="70"/>
      <c r="R170" s="70"/>
      <c r="S170" s="70"/>
      <c r="T170" s="70"/>
      <c r="U170" s="33"/>
      <c r="V170" s="122"/>
      <c r="W170" s="421"/>
      <c r="X170" s="210"/>
    </row>
    <row r="171" spans="2:24" ht="15" x14ac:dyDescent="0.25">
      <c r="B171" s="182"/>
      <c r="C171" s="184" t="s">
        <v>196</v>
      </c>
      <c r="D171" s="185" t="s">
        <v>197</v>
      </c>
      <c r="E171" s="106">
        <f t="shared" ref="E171:T171" si="84">IFERROR(E170/E34,0)</f>
        <v>0</v>
      </c>
      <c r="F171" s="106">
        <f t="shared" si="84"/>
        <v>0</v>
      </c>
      <c r="G171" s="106">
        <f t="shared" si="84"/>
        <v>0</v>
      </c>
      <c r="H171" s="106">
        <f t="shared" si="84"/>
        <v>0</v>
      </c>
      <c r="I171" s="106">
        <f t="shared" si="84"/>
        <v>0</v>
      </c>
      <c r="J171" s="106">
        <f t="shared" si="84"/>
        <v>0</v>
      </c>
      <c r="K171" s="106">
        <f t="shared" si="84"/>
        <v>0</v>
      </c>
      <c r="L171" s="106">
        <f t="shared" si="84"/>
        <v>0</v>
      </c>
      <c r="M171" s="106">
        <f t="shared" si="84"/>
        <v>0</v>
      </c>
      <c r="N171" s="106">
        <f t="shared" si="84"/>
        <v>0</v>
      </c>
      <c r="O171" s="106">
        <f t="shared" si="84"/>
        <v>0</v>
      </c>
      <c r="P171" s="106">
        <f t="shared" si="84"/>
        <v>0</v>
      </c>
      <c r="Q171" s="106">
        <f t="shared" si="84"/>
        <v>0</v>
      </c>
      <c r="R171" s="106">
        <f t="shared" si="84"/>
        <v>0</v>
      </c>
      <c r="S171" s="106">
        <f t="shared" si="84"/>
        <v>0</v>
      </c>
      <c r="T171" s="106">
        <f t="shared" si="84"/>
        <v>0</v>
      </c>
      <c r="U171" s="33"/>
      <c r="V171" s="122"/>
      <c r="W171" s="421"/>
      <c r="X171" s="210"/>
    </row>
    <row r="172" spans="2:24" ht="15" x14ac:dyDescent="0.25">
      <c r="B172" s="182"/>
      <c r="C172" s="184" t="s">
        <v>198</v>
      </c>
      <c r="D172" s="185" t="s">
        <v>199</v>
      </c>
      <c r="E172" s="106">
        <f t="shared" ref="E172:T172" si="85">IFERROR(E170/E36,0)</f>
        <v>0</v>
      </c>
      <c r="F172" s="106">
        <f t="shared" si="85"/>
        <v>0</v>
      </c>
      <c r="G172" s="106">
        <f t="shared" si="85"/>
        <v>0</v>
      </c>
      <c r="H172" s="106">
        <f t="shared" si="85"/>
        <v>0</v>
      </c>
      <c r="I172" s="106">
        <f t="shared" si="85"/>
        <v>0</v>
      </c>
      <c r="J172" s="106">
        <f t="shared" si="85"/>
        <v>0</v>
      </c>
      <c r="K172" s="106">
        <f t="shared" si="85"/>
        <v>0</v>
      </c>
      <c r="L172" s="106">
        <f t="shared" si="85"/>
        <v>0</v>
      </c>
      <c r="M172" s="106">
        <f t="shared" si="85"/>
        <v>0</v>
      </c>
      <c r="N172" s="106">
        <f t="shared" si="85"/>
        <v>0</v>
      </c>
      <c r="O172" s="106">
        <f t="shared" si="85"/>
        <v>0</v>
      </c>
      <c r="P172" s="106">
        <f t="shared" si="85"/>
        <v>0</v>
      </c>
      <c r="Q172" s="106">
        <f t="shared" si="85"/>
        <v>0</v>
      </c>
      <c r="R172" s="106">
        <f t="shared" si="85"/>
        <v>0</v>
      </c>
      <c r="S172" s="106">
        <f t="shared" si="85"/>
        <v>0</v>
      </c>
      <c r="T172" s="106">
        <f t="shared" si="85"/>
        <v>0</v>
      </c>
      <c r="U172" s="33"/>
      <c r="V172" s="122"/>
      <c r="W172" s="421"/>
      <c r="X172" s="210"/>
    </row>
    <row r="173" spans="2:24" ht="15" x14ac:dyDescent="0.25">
      <c r="B173" s="182"/>
      <c r="C173" s="213"/>
      <c r="D173" s="213"/>
      <c r="E173" s="31"/>
      <c r="F173" s="31"/>
      <c r="G173" s="31"/>
      <c r="H173" s="31"/>
      <c r="I173" s="31"/>
      <c r="J173" s="31"/>
      <c r="K173" s="31"/>
      <c r="L173" s="31"/>
      <c r="M173" s="31"/>
      <c r="N173" s="31"/>
      <c r="O173" s="31"/>
      <c r="P173" s="31"/>
      <c r="Q173" s="31"/>
      <c r="R173" s="31"/>
      <c r="S173" s="31"/>
      <c r="T173" s="31"/>
      <c r="U173" s="33"/>
      <c r="V173" s="129"/>
      <c r="W173" s="31"/>
      <c r="X173" s="182"/>
    </row>
    <row r="174" spans="2:24" ht="18" x14ac:dyDescent="0.25">
      <c r="B174" s="124"/>
      <c r="C174" s="406" t="s">
        <v>200</v>
      </c>
      <c r="D174" s="407"/>
      <c r="E174" s="407"/>
      <c r="F174" s="407"/>
      <c r="G174" s="407"/>
      <c r="H174" s="407"/>
      <c r="I174" s="407"/>
      <c r="J174" s="407"/>
      <c r="K174" s="407"/>
      <c r="L174" s="407"/>
      <c r="M174" s="407"/>
      <c r="N174" s="407"/>
      <c r="O174" s="407"/>
      <c r="P174" s="407"/>
      <c r="Q174" s="407"/>
      <c r="R174" s="407"/>
      <c r="S174" s="407"/>
      <c r="T174" s="407"/>
      <c r="U174" s="230"/>
      <c r="V174" s="132" t="s">
        <v>45</v>
      </c>
      <c r="W174" s="114" t="s">
        <v>46</v>
      </c>
      <c r="X174" s="182"/>
    </row>
    <row r="175" spans="2:24" ht="15" x14ac:dyDescent="0.25">
      <c r="B175" s="182"/>
      <c r="C175" s="205" t="s">
        <v>56</v>
      </c>
      <c r="D175" s="205" t="s">
        <v>47</v>
      </c>
      <c r="E175" s="33" t="s">
        <v>48</v>
      </c>
      <c r="F175" s="33">
        <v>2016</v>
      </c>
      <c r="G175" s="33">
        <f>F175+1</f>
        <v>2017</v>
      </c>
      <c r="H175" s="33">
        <f t="shared" ref="H175" si="86">G175+1</f>
        <v>2018</v>
      </c>
      <c r="I175" s="33">
        <f t="shared" ref="I175" si="87">H175+1</f>
        <v>2019</v>
      </c>
      <c r="J175" s="33">
        <f t="shared" ref="J175" si="88">I175+1</f>
        <v>2020</v>
      </c>
      <c r="K175" s="33">
        <f t="shared" ref="K175" si="89">J175+1</f>
        <v>2021</v>
      </c>
      <c r="L175" s="33">
        <f t="shared" ref="L175" si="90">K175+1</f>
        <v>2022</v>
      </c>
      <c r="M175" s="33">
        <f t="shared" ref="M175" si="91">L175+1</f>
        <v>2023</v>
      </c>
      <c r="N175" s="33">
        <f t="shared" ref="N175" si="92">M175+1</f>
        <v>2024</v>
      </c>
      <c r="O175" s="33">
        <f t="shared" ref="O175" si="93">N175+1</f>
        <v>2025</v>
      </c>
      <c r="P175" s="33">
        <f t="shared" ref="P175" si="94">O175+1</f>
        <v>2026</v>
      </c>
      <c r="Q175" s="33">
        <f t="shared" ref="Q175" si="95">P175+1</f>
        <v>2027</v>
      </c>
      <c r="R175" s="33">
        <f t="shared" ref="R175" si="96">Q175+1</f>
        <v>2028</v>
      </c>
      <c r="S175" s="33">
        <f>R175+1</f>
        <v>2029</v>
      </c>
      <c r="T175" s="33">
        <f t="shared" ref="T175" si="97">S175+1</f>
        <v>2030</v>
      </c>
      <c r="U175" s="33"/>
      <c r="V175" s="121"/>
      <c r="W175" s="33"/>
      <c r="X175" s="182"/>
    </row>
    <row r="176" spans="2:24" s="94" customFormat="1" ht="29.25" x14ac:dyDescent="0.25">
      <c r="B176" s="182"/>
      <c r="C176" s="213" t="s">
        <v>201</v>
      </c>
      <c r="D176" s="213" t="s">
        <v>202</v>
      </c>
      <c r="E176" s="92">
        <f>SUM(E178:E180)</f>
        <v>0</v>
      </c>
      <c r="F176" s="92">
        <f t="shared" ref="F176:T176" si="98">SUM(F178:F180)</f>
        <v>0</v>
      </c>
      <c r="G176" s="92">
        <f t="shared" si="98"/>
        <v>0</v>
      </c>
      <c r="H176" s="92">
        <f t="shared" si="98"/>
        <v>0</v>
      </c>
      <c r="I176" s="92">
        <f t="shared" si="98"/>
        <v>0</v>
      </c>
      <c r="J176" s="92">
        <f t="shared" si="98"/>
        <v>0</v>
      </c>
      <c r="K176" s="92">
        <f t="shared" si="98"/>
        <v>0</v>
      </c>
      <c r="L176" s="92">
        <f t="shared" si="98"/>
        <v>0</v>
      </c>
      <c r="M176" s="92">
        <f t="shared" si="98"/>
        <v>0</v>
      </c>
      <c r="N176" s="92">
        <f t="shared" si="98"/>
        <v>0</v>
      </c>
      <c r="O176" s="92">
        <f t="shared" si="98"/>
        <v>0</v>
      </c>
      <c r="P176" s="92">
        <f t="shared" si="98"/>
        <v>0</v>
      </c>
      <c r="Q176" s="92">
        <f t="shared" si="98"/>
        <v>0</v>
      </c>
      <c r="R176" s="92">
        <f t="shared" si="98"/>
        <v>0</v>
      </c>
      <c r="S176" s="92">
        <f t="shared" si="98"/>
        <v>0</v>
      </c>
      <c r="T176" s="92">
        <f t="shared" si="98"/>
        <v>0</v>
      </c>
      <c r="U176" s="33"/>
      <c r="V176" s="122" t="s">
        <v>203</v>
      </c>
      <c r="W176" s="411"/>
      <c r="X176" s="182"/>
    </row>
    <row r="177" spans="2:24" ht="15" x14ac:dyDescent="0.25">
      <c r="B177" s="182"/>
      <c r="C177" s="213" t="s">
        <v>204</v>
      </c>
      <c r="D177" s="213" t="s">
        <v>202</v>
      </c>
      <c r="E177" s="92">
        <f>SUM(E179,E181)</f>
        <v>0</v>
      </c>
      <c r="F177" s="92">
        <v>0</v>
      </c>
      <c r="G177" s="92">
        <v>0</v>
      </c>
      <c r="H177" s="92">
        <v>0</v>
      </c>
      <c r="I177" s="92">
        <v>0</v>
      </c>
      <c r="J177" s="92">
        <v>0</v>
      </c>
      <c r="K177" s="92">
        <v>0</v>
      </c>
      <c r="L177" s="92">
        <v>0</v>
      </c>
      <c r="M177" s="92">
        <v>0</v>
      </c>
      <c r="N177" s="92">
        <v>0</v>
      </c>
      <c r="O177" s="92">
        <v>0</v>
      </c>
      <c r="P177" s="92">
        <v>0</v>
      </c>
      <c r="Q177" s="92">
        <v>0</v>
      </c>
      <c r="R177" s="92">
        <v>0</v>
      </c>
      <c r="S177" s="92">
        <v>0</v>
      </c>
      <c r="T177" s="92">
        <v>0</v>
      </c>
      <c r="U177" s="33"/>
      <c r="V177" s="122" t="s">
        <v>205</v>
      </c>
      <c r="W177" s="411"/>
      <c r="X177" s="182"/>
    </row>
    <row r="178" spans="2:24" ht="15" x14ac:dyDescent="0.25">
      <c r="B178" s="182"/>
      <c r="C178" s="213" t="s">
        <v>206</v>
      </c>
      <c r="D178" s="213" t="s">
        <v>202</v>
      </c>
      <c r="E178" s="67"/>
      <c r="F178" s="92">
        <f>F179+E178</f>
        <v>0</v>
      </c>
      <c r="G178" s="92">
        <f t="shared" ref="G178:T178" si="99">G179+F178</f>
        <v>0</v>
      </c>
      <c r="H178" s="92">
        <f t="shared" si="99"/>
        <v>0</v>
      </c>
      <c r="I178" s="92">
        <f t="shared" si="99"/>
        <v>0</v>
      </c>
      <c r="J178" s="92">
        <f t="shared" si="99"/>
        <v>0</v>
      </c>
      <c r="K178" s="92">
        <f t="shared" si="99"/>
        <v>0</v>
      </c>
      <c r="L178" s="92">
        <f t="shared" si="99"/>
        <v>0</v>
      </c>
      <c r="M178" s="92">
        <f t="shared" si="99"/>
        <v>0</v>
      </c>
      <c r="N178" s="92">
        <f t="shared" si="99"/>
        <v>0</v>
      </c>
      <c r="O178" s="92">
        <f t="shared" si="99"/>
        <v>0</v>
      </c>
      <c r="P178" s="92">
        <f t="shared" si="99"/>
        <v>0</v>
      </c>
      <c r="Q178" s="92">
        <f t="shared" si="99"/>
        <v>0</v>
      </c>
      <c r="R178" s="92">
        <f t="shared" si="99"/>
        <v>0</v>
      </c>
      <c r="S178" s="92">
        <f t="shared" si="99"/>
        <v>0</v>
      </c>
      <c r="T178" s="92">
        <f t="shared" si="99"/>
        <v>0</v>
      </c>
      <c r="U178" s="33"/>
      <c r="V178" s="122"/>
      <c r="W178" s="411"/>
      <c r="X178" s="182"/>
    </row>
    <row r="179" spans="2:24" ht="15" x14ac:dyDescent="0.25">
      <c r="B179" s="182"/>
      <c r="C179" s="213" t="s">
        <v>207</v>
      </c>
      <c r="D179" s="213" t="s">
        <v>202</v>
      </c>
      <c r="E179" s="67"/>
      <c r="F179" s="67"/>
      <c r="G179" s="67"/>
      <c r="H179" s="67"/>
      <c r="I179" s="67"/>
      <c r="J179" s="67"/>
      <c r="K179" s="67"/>
      <c r="L179" s="67"/>
      <c r="M179" s="67"/>
      <c r="N179" s="67"/>
      <c r="O179" s="67"/>
      <c r="P179" s="67"/>
      <c r="Q179" s="67"/>
      <c r="R179" s="67"/>
      <c r="S179" s="67"/>
      <c r="T179" s="67"/>
      <c r="U179" s="33"/>
      <c r="V179" s="122"/>
      <c r="W179" s="411"/>
      <c r="X179" s="182"/>
    </row>
    <row r="180" spans="2:24" ht="15" x14ac:dyDescent="0.25">
      <c r="B180" s="182"/>
      <c r="C180" s="213" t="s">
        <v>208</v>
      </c>
      <c r="D180" s="213" t="s">
        <v>202</v>
      </c>
      <c r="E180" s="67"/>
      <c r="F180" s="92">
        <f>F181+E180</f>
        <v>0</v>
      </c>
      <c r="G180" s="92">
        <f t="shared" ref="G180:T180" si="100">G181+F180</f>
        <v>0</v>
      </c>
      <c r="H180" s="92">
        <f t="shared" si="100"/>
        <v>0</v>
      </c>
      <c r="I180" s="92">
        <f t="shared" si="100"/>
        <v>0</v>
      </c>
      <c r="J180" s="92">
        <f t="shared" si="100"/>
        <v>0</v>
      </c>
      <c r="K180" s="92">
        <f t="shared" si="100"/>
        <v>0</v>
      </c>
      <c r="L180" s="92">
        <f t="shared" si="100"/>
        <v>0</v>
      </c>
      <c r="M180" s="92">
        <f t="shared" si="100"/>
        <v>0</v>
      </c>
      <c r="N180" s="92">
        <f t="shared" si="100"/>
        <v>0</v>
      </c>
      <c r="O180" s="92">
        <f t="shared" si="100"/>
        <v>0</v>
      </c>
      <c r="P180" s="92">
        <f t="shared" si="100"/>
        <v>0</v>
      </c>
      <c r="Q180" s="92">
        <f t="shared" si="100"/>
        <v>0</v>
      </c>
      <c r="R180" s="92">
        <f t="shared" si="100"/>
        <v>0</v>
      </c>
      <c r="S180" s="92">
        <f t="shared" si="100"/>
        <v>0</v>
      </c>
      <c r="T180" s="92">
        <f t="shared" si="100"/>
        <v>0</v>
      </c>
      <c r="U180" s="33"/>
      <c r="V180" s="122"/>
      <c r="W180" s="411"/>
      <c r="X180" s="182"/>
    </row>
    <row r="181" spans="2:24" ht="15" x14ac:dyDescent="0.25">
      <c r="B181" s="182"/>
      <c r="C181" s="213" t="s">
        <v>209</v>
      </c>
      <c r="D181" s="213" t="s">
        <v>202</v>
      </c>
      <c r="E181" s="67"/>
      <c r="F181" s="67"/>
      <c r="G181" s="67"/>
      <c r="H181" s="67"/>
      <c r="I181" s="67"/>
      <c r="J181" s="67"/>
      <c r="K181" s="67"/>
      <c r="L181" s="67"/>
      <c r="M181" s="67"/>
      <c r="N181" s="67"/>
      <c r="O181" s="67"/>
      <c r="P181" s="67"/>
      <c r="Q181" s="67"/>
      <c r="R181" s="67"/>
      <c r="S181" s="67"/>
      <c r="T181" s="67"/>
      <c r="U181" s="33"/>
      <c r="V181" s="122"/>
      <c r="W181" s="411"/>
      <c r="X181" s="182"/>
    </row>
    <row r="182" spans="2:24" ht="43.5" x14ac:dyDescent="0.25">
      <c r="B182" s="182"/>
      <c r="C182" s="213" t="s">
        <v>210</v>
      </c>
      <c r="D182" s="213" t="s">
        <v>202</v>
      </c>
      <c r="E182" s="67"/>
      <c r="F182" s="67">
        <v>0</v>
      </c>
      <c r="G182" s="67">
        <v>0</v>
      </c>
      <c r="H182" s="67">
        <v>0</v>
      </c>
      <c r="I182" s="67">
        <v>0</v>
      </c>
      <c r="J182" s="67">
        <v>0</v>
      </c>
      <c r="K182" s="67">
        <v>0</v>
      </c>
      <c r="L182" s="67">
        <v>0</v>
      </c>
      <c r="M182" s="67">
        <v>0</v>
      </c>
      <c r="N182" s="67">
        <v>0</v>
      </c>
      <c r="O182" s="67">
        <v>0</v>
      </c>
      <c r="P182" s="67">
        <v>0</v>
      </c>
      <c r="Q182" s="67">
        <v>0</v>
      </c>
      <c r="R182" s="67">
        <v>0</v>
      </c>
      <c r="S182" s="67">
        <v>0</v>
      </c>
      <c r="T182" s="67">
        <v>0</v>
      </c>
      <c r="U182" s="33"/>
      <c r="V182" s="122" t="s">
        <v>211</v>
      </c>
      <c r="W182" s="411"/>
      <c r="X182" s="182"/>
    </row>
    <row r="183" spans="2:24" ht="15" x14ac:dyDescent="0.25">
      <c r="B183" s="182"/>
      <c r="C183" s="213"/>
      <c r="D183" s="213"/>
      <c r="E183" s="182"/>
      <c r="F183" s="182"/>
      <c r="G183" s="182"/>
      <c r="H183" s="182"/>
      <c r="I183" s="182"/>
      <c r="J183" s="182"/>
      <c r="K183" s="182"/>
      <c r="L183" s="182"/>
      <c r="M183" s="182"/>
      <c r="N183" s="182"/>
      <c r="O183" s="182"/>
      <c r="P183" s="182"/>
      <c r="Q183" s="182"/>
      <c r="R183" s="182"/>
      <c r="S183" s="182"/>
      <c r="T183" s="182"/>
      <c r="U183" s="33"/>
      <c r="V183" s="122" t="s">
        <v>205</v>
      </c>
      <c r="W183" s="411"/>
      <c r="X183" s="182"/>
    </row>
    <row r="184" spans="2:24" ht="15" x14ac:dyDescent="0.25">
      <c r="B184" s="182"/>
      <c r="C184" s="213" t="s">
        <v>212</v>
      </c>
      <c r="D184" s="213" t="s">
        <v>213</v>
      </c>
      <c r="E184" s="92">
        <f>(($E$182/1000000)+((F$175-$D$7)*((($D$186)-($E$182/1000000))/($D$187-$D$7))))</f>
        <v>0</v>
      </c>
      <c r="F184" s="92">
        <f t="shared" ref="F184:T184" si="101">(($E$182/1000000)+((F$175-$D$7)*((($D$186)-($E$182/1000000))/($D$187-$D$7))))</f>
        <v>0</v>
      </c>
      <c r="G184" s="92">
        <f t="shared" si="101"/>
        <v>0</v>
      </c>
      <c r="H184" s="92">
        <f t="shared" si="101"/>
        <v>0</v>
      </c>
      <c r="I184" s="92">
        <f t="shared" si="101"/>
        <v>0</v>
      </c>
      <c r="J184" s="92">
        <f t="shared" si="101"/>
        <v>0</v>
      </c>
      <c r="K184" s="92">
        <f t="shared" si="101"/>
        <v>0</v>
      </c>
      <c r="L184" s="92">
        <f t="shared" si="101"/>
        <v>0</v>
      </c>
      <c r="M184" s="92">
        <f t="shared" si="101"/>
        <v>0</v>
      </c>
      <c r="N184" s="92">
        <f t="shared" si="101"/>
        <v>0</v>
      </c>
      <c r="O184" s="92">
        <f t="shared" si="101"/>
        <v>0</v>
      </c>
      <c r="P184" s="92">
        <f t="shared" si="101"/>
        <v>0</v>
      </c>
      <c r="Q184" s="92">
        <f t="shared" si="101"/>
        <v>0</v>
      </c>
      <c r="R184" s="92">
        <f t="shared" si="101"/>
        <v>0</v>
      </c>
      <c r="S184" s="92">
        <f t="shared" si="101"/>
        <v>0</v>
      </c>
      <c r="T184" s="92">
        <f t="shared" si="101"/>
        <v>0</v>
      </c>
      <c r="U184" s="33"/>
      <c r="V184" s="122"/>
      <c r="W184" s="411"/>
      <c r="X184" s="182"/>
    </row>
    <row r="185" spans="2:24" ht="15" x14ac:dyDescent="0.25">
      <c r="B185" s="182"/>
      <c r="C185" s="212"/>
      <c r="D185" s="212"/>
      <c r="E185" s="182"/>
      <c r="F185" s="182"/>
      <c r="G185" s="182"/>
      <c r="H185" s="182"/>
      <c r="I185" s="182"/>
      <c r="J185" s="182"/>
      <c r="K185" s="182"/>
      <c r="L185" s="182"/>
      <c r="M185" s="182"/>
      <c r="N185" s="182"/>
      <c r="O185" s="182"/>
      <c r="P185" s="182"/>
      <c r="Q185" s="182"/>
      <c r="R185" s="182"/>
      <c r="S185" s="182"/>
      <c r="T185" s="182"/>
      <c r="U185" s="33"/>
      <c r="V185" s="122"/>
      <c r="W185" s="411"/>
      <c r="X185" s="182"/>
    </row>
    <row r="186" spans="2:24" ht="15" x14ac:dyDescent="0.25">
      <c r="B186" s="182"/>
      <c r="C186" s="207" t="s">
        <v>214</v>
      </c>
      <c r="D186" s="209">
        <v>0</v>
      </c>
      <c r="E186" s="182"/>
      <c r="F186" s="182"/>
      <c r="G186" s="182"/>
      <c r="H186" s="182"/>
      <c r="I186" s="182"/>
      <c r="J186" s="182"/>
      <c r="K186" s="182"/>
      <c r="L186" s="182"/>
      <c r="M186" s="182"/>
      <c r="N186" s="182"/>
      <c r="O186" s="182"/>
      <c r="P186" s="182"/>
      <c r="Q186" s="182"/>
      <c r="R186" s="182"/>
      <c r="S186" s="182"/>
      <c r="T186" s="182"/>
      <c r="U186" s="33"/>
      <c r="V186" s="122"/>
      <c r="W186" s="411"/>
      <c r="X186" s="182"/>
    </row>
    <row r="187" spans="2:24" x14ac:dyDescent="0.2">
      <c r="B187" s="182"/>
      <c r="C187" s="207" t="s">
        <v>166</v>
      </c>
      <c r="D187" s="208">
        <v>2030</v>
      </c>
      <c r="E187" s="182"/>
      <c r="F187" s="182"/>
      <c r="G187" s="182"/>
      <c r="H187" s="182"/>
      <c r="I187" s="182"/>
      <c r="J187" s="182"/>
      <c r="K187" s="182"/>
      <c r="L187" s="182"/>
      <c r="M187" s="182"/>
      <c r="N187" s="182"/>
      <c r="O187" s="182"/>
      <c r="P187" s="182"/>
      <c r="Q187" s="182"/>
      <c r="R187" s="182"/>
      <c r="S187" s="182"/>
      <c r="T187" s="182"/>
      <c r="U187" s="182"/>
      <c r="V187" s="122"/>
      <c r="W187" s="411"/>
      <c r="X187" s="182"/>
    </row>
    <row r="188" spans="2:24" x14ac:dyDescent="0.2">
      <c r="B188" s="182"/>
      <c r="C188" s="207"/>
      <c r="D188" s="213"/>
      <c r="E188" s="182"/>
      <c r="F188" s="182"/>
      <c r="G188" s="182"/>
      <c r="H188" s="182"/>
      <c r="I188" s="182"/>
      <c r="J188" s="182"/>
      <c r="K188" s="182"/>
      <c r="L188" s="182"/>
      <c r="M188" s="182"/>
      <c r="N188" s="182"/>
      <c r="O188" s="182"/>
      <c r="P188" s="182"/>
      <c r="Q188" s="182"/>
      <c r="R188" s="182"/>
      <c r="S188" s="182"/>
      <c r="T188" s="182"/>
      <c r="U188" s="182"/>
      <c r="V188" s="122"/>
      <c r="W188" s="411"/>
      <c r="X188" s="182"/>
    </row>
    <row r="189" spans="2:24" ht="29.25" x14ac:dyDescent="0.25">
      <c r="B189" s="182"/>
      <c r="C189" s="213" t="s">
        <v>215</v>
      </c>
      <c r="D189" s="213" t="s">
        <v>70</v>
      </c>
      <c r="E189" s="92">
        <f>SUM(E191,E193)</f>
        <v>0</v>
      </c>
      <c r="F189" s="92">
        <f t="shared" ref="F189:T189" si="102">SUM(F191,F193)</f>
        <v>0</v>
      </c>
      <c r="G189" s="92">
        <f t="shared" si="102"/>
        <v>0</v>
      </c>
      <c r="H189" s="92">
        <f t="shared" si="102"/>
        <v>0</v>
      </c>
      <c r="I189" s="92">
        <f t="shared" si="102"/>
        <v>0</v>
      </c>
      <c r="J189" s="92">
        <f t="shared" si="102"/>
        <v>0</v>
      </c>
      <c r="K189" s="92">
        <f t="shared" si="102"/>
        <v>0</v>
      </c>
      <c r="L189" s="92">
        <f t="shared" si="102"/>
        <v>0</v>
      </c>
      <c r="M189" s="92">
        <f t="shared" si="102"/>
        <v>0</v>
      </c>
      <c r="N189" s="92">
        <f t="shared" si="102"/>
        <v>0</v>
      </c>
      <c r="O189" s="92">
        <f t="shared" si="102"/>
        <v>0</v>
      </c>
      <c r="P189" s="92">
        <f t="shared" si="102"/>
        <v>0</v>
      </c>
      <c r="Q189" s="92">
        <f t="shared" si="102"/>
        <v>0</v>
      </c>
      <c r="R189" s="92">
        <f t="shared" si="102"/>
        <v>0</v>
      </c>
      <c r="S189" s="92">
        <f t="shared" si="102"/>
        <v>0</v>
      </c>
      <c r="T189" s="92">
        <f t="shared" si="102"/>
        <v>0</v>
      </c>
      <c r="U189" s="33"/>
      <c r="V189" s="127" t="s">
        <v>216</v>
      </c>
      <c r="W189" s="411"/>
      <c r="X189" s="182"/>
    </row>
    <row r="190" spans="2:24" ht="43.5" x14ac:dyDescent="0.25">
      <c r="B190" s="182"/>
      <c r="C190" s="213" t="s">
        <v>215</v>
      </c>
      <c r="D190" s="213" t="s">
        <v>217</v>
      </c>
      <c r="E190" s="92">
        <f>SUM(E192,E194)</f>
        <v>0</v>
      </c>
      <c r="F190" s="92">
        <f t="shared" ref="F190:T190" si="103">SUM(F192,F194)</f>
        <v>0</v>
      </c>
      <c r="G190" s="92">
        <f t="shared" si="103"/>
        <v>0</v>
      </c>
      <c r="H190" s="92">
        <f t="shared" si="103"/>
        <v>0</v>
      </c>
      <c r="I190" s="92">
        <f t="shared" si="103"/>
        <v>0</v>
      </c>
      <c r="J190" s="92">
        <f t="shared" si="103"/>
        <v>0</v>
      </c>
      <c r="K190" s="92">
        <f t="shared" si="103"/>
        <v>0</v>
      </c>
      <c r="L190" s="92">
        <f t="shared" si="103"/>
        <v>0</v>
      </c>
      <c r="M190" s="92">
        <f t="shared" si="103"/>
        <v>0</v>
      </c>
      <c r="N190" s="92">
        <f t="shared" si="103"/>
        <v>0</v>
      </c>
      <c r="O190" s="92">
        <f t="shared" si="103"/>
        <v>0</v>
      </c>
      <c r="P190" s="92">
        <f t="shared" si="103"/>
        <v>0</v>
      </c>
      <c r="Q190" s="92">
        <f t="shared" si="103"/>
        <v>0</v>
      </c>
      <c r="R190" s="92">
        <f t="shared" si="103"/>
        <v>0</v>
      </c>
      <c r="S190" s="92">
        <f t="shared" si="103"/>
        <v>0</v>
      </c>
      <c r="T190" s="92">
        <f t="shared" si="103"/>
        <v>0</v>
      </c>
      <c r="U190" s="33"/>
      <c r="V190" s="110" t="s">
        <v>218</v>
      </c>
      <c r="W190" s="411"/>
      <c r="X190" s="182"/>
    </row>
    <row r="191" spans="2:24" ht="15" x14ac:dyDescent="0.25">
      <c r="B191" s="182"/>
      <c r="C191" s="213" t="s">
        <v>219</v>
      </c>
      <c r="D191" s="213" t="s">
        <v>70</v>
      </c>
      <c r="E191" s="67">
        <v>0</v>
      </c>
      <c r="F191" s="67">
        <v>0</v>
      </c>
      <c r="G191" s="67">
        <v>0</v>
      </c>
      <c r="H191" s="67">
        <v>0</v>
      </c>
      <c r="I191" s="67">
        <v>0</v>
      </c>
      <c r="J191" s="67">
        <v>0</v>
      </c>
      <c r="K191" s="67">
        <v>0</v>
      </c>
      <c r="L191" s="67">
        <v>0</v>
      </c>
      <c r="M191" s="67">
        <v>0</v>
      </c>
      <c r="N191" s="67">
        <v>0</v>
      </c>
      <c r="O191" s="67">
        <v>0</v>
      </c>
      <c r="P191" s="67">
        <v>0</v>
      </c>
      <c r="Q191" s="67">
        <v>0</v>
      </c>
      <c r="R191" s="67">
        <v>0</v>
      </c>
      <c r="S191" s="67">
        <v>0</v>
      </c>
      <c r="T191" s="67">
        <v>0</v>
      </c>
      <c r="U191" s="33"/>
      <c r="V191" s="122"/>
      <c r="W191" s="411"/>
      <c r="X191" s="182"/>
    </row>
    <row r="192" spans="2:24" ht="15" x14ac:dyDescent="0.25">
      <c r="B192" s="182"/>
      <c r="C192" s="213" t="s">
        <v>219</v>
      </c>
      <c r="D192" s="213" t="s">
        <v>217</v>
      </c>
      <c r="E192" s="67">
        <v>0</v>
      </c>
      <c r="F192" s="67">
        <v>0</v>
      </c>
      <c r="G192" s="67">
        <v>0</v>
      </c>
      <c r="H192" s="67">
        <v>0</v>
      </c>
      <c r="I192" s="67">
        <v>0</v>
      </c>
      <c r="J192" s="67">
        <v>0</v>
      </c>
      <c r="K192" s="67">
        <v>0</v>
      </c>
      <c r="L192" s="67">
        <v>0</v>
      </c>
      <c r="M192" s="67">
        <v>0</v>
      </c>
      <c r="N192" s="67">
        <v>0</v>
      </c>
      <c r="O192" s="67">
        <v>0</v>
      </c>
      <c r="P192" s="67">
        <v>0</v>
      </c>
      <c r="Q192" s="67">
        <v>0</v>
      </c>
      <c r="R192" s="67">
        <v>0</v>
      </c>
      <c r="S192" s="67">
        <v>0</v>
      </c>
      <c r="T192" s="67">
        <v>0</v>
      </c>
      <c r="U192" s="33"/>
      <c r="V192" s="122"/>
      <c r="W192" s="411"/>
      <c r="X192" s="182"/>
    </row>
    <row r="193" spans="2:24" ht="15" x14ac:dyDescent="0.25">
      <c r="B193" s="182"/>
      <c r="C193" s="213" t="s">
        <v>220</v>
      </c>
      <c r="D193" s="213" t="s">
        <v>70</v>
      </c>
      <c r="E193" s="67">
        <v>0</v>
      </c>
      <c r="F193" s="67">
        <v>0</v>
      </c>
      <c r="G193" s="67">
        <v>0</v>
      </c>
      <c r="H193" s="67">
        <v>0</v>
      </c>
      <c r="I193" s="67">
        <v>0</v>
      </c>
      <c r="J193" s="67">
        <v>0</v>
      </c>
      <c r="K193" s="67">
        <v>0</v>
      </c>
      <c r="L193" s="67">
        <v>0</v>
      </c>
      <c r="M193" s="67">
        <v>0</v>
      </c>
      <c r="N193" s="67">
        <v>0</v>
      </c>
      <c r="O193" s="67">
        <v>0</v>
      </c>
      <c r="P193" s="67">
        <v>0</v>
      </c>
      <c r="Q193" s="67">
        <v>0</v>
      </c>
      <c r="R193" s="67">
        <v>0</v>
      </c>
      <c r="S193" s="67">
        <v>0</v>
      </c>
      <c r="T193" s="67">
        <v>0</v>
      </c>
      <c r="U193" s="33"/>
      <c r="V193" s="122"/>
      <c r="W193" s="411"/>
      <c r="X193" s="182"/>
    </row>
    <row r="194" spans="2:24" ht="15" x14ac:dyDescent="0.25">
      <c r="B194" s="182"/>
      <c r="C194" s="213" t="s">
        <v>220</v>
      </c>
      <c r="D194" s="213" t="s">
        <v>217</v>
      </c>
      <c r="E194" s="67">
        <v>0</v>
      </c>
      <c r="F194" s="67">
        <v>0</v>
      </c>
      <c r="G194" s="67">
        <v>0</v>
      </c>
      <c r="H194" s="67">
        <v>0</v>
      </c>
      <c r="I194" s="67">
        <v>0</v>
      </c>
      <c r="J194" s="67">
        <v>0</v>
      </c>
      <c r="K194" s="67">
        <v>0</v>
      </c>
      <c r="L194" s="67">
        <v>0</v>
      </c>
      <c r="M194" s="67">
        <v>0</v>
      </c>
      <c r="N194" s="67">
        <v>0</v>
      </c>
      <c r="O194" s="67">
        <v>0</v>
      </c>
      <c r="P194" s="67">
        <v>0</v>
      </c>
      <c r="Q194" s="67">
        <v>0</v>
      </c>
      <c r="R194" s="67">
        <v>0</v>
      </c>
      <c r="S194" s="67">
        <v>0</v>
      </c>
      <c r="T194" s="67">
        <v>0</v>
      </c>
      <c r="U194" s="33"/>
      <c r="V194" s="122"/>
      <c r="W194" s="411"/>
      <c r="X194" s="182"/>
    </row>
    <row r="195" spans="2:24" ht="15" x14ac:dyDescent="0.25">
      <c r="B195" s="182"/>
      <c r="C195" s="213"/>
      <c r="D195" s="213"/>
      <c r="E195" s="182"/>
      <c r="F195" s="182"/>
      <c r="G195" s="182"/>
      <c r="H195" s="182"/>
      <c r="I195" s="182"/>
      <c r="J195" s="182"/>
      <c r="K195" s="182"/>
      <c r="L195" s="182"/>
      <c r="M195" s="182"/>
      <c r="N195" s="182"/>
      <c r="O195" s="182"/>
      <c r="P195" s="182"/>
      <c r="Q195" s="182"/>
      <c r="R195" s="182"/>
      <c r="S195" s="182"/>
      <c r="T195" s="182"/>
      <c r="U195" s="33"/>
      <c r="V195" s="122"/>
      <c r="W195" s="411"/>
      <c r="X195" s="182"/>
    </row>
    <row r="196" spans="2:24" s="95" customFormat="1" ht="15" x14ac:dyDescent="0.25">
      <c r="B196" s="182"/>
      <c r="C196" s="213" t="s">
        <v>221</v>
      </c>
      <c r="D196" s="212" t="s">
        <v>84</v>
      </c>
      <c r="E196" s="67"/>
      <c r="F196" s="67"/>
      <c r="G196" s="67"/>
      <c r="H196" s="67"/>
      <c r="I196" s="67"/>
      <c r="J196" s="67"/>
      <c r="K196" s="67"/>
      <c r="L196" s="67"/>
      <c r="M196" s="67"/>
      <c r="N196" s="67"/>
      <c r="O196" s="67"/>
      <c r="P196" s="67"/>
      <c r="Q196" s="67"/>
      <c r="R196" s="67"/>
      <c r="S196" s="67"/>
      <c r="T196" s="67"/>
      <c r="U196" s="33"/>
      <c r="V196" s="122"/>
      <c r="W196" s="411"/>
      <c r="X196" s="124"/>
    </row>
    <row r="197" spans="2:24" s="95" customFormat="1" ht="15" x14ac:dyDescent="0.25">
      <c r="B197" s="182"/>
      <c r="C197" s="213" t="s">
        <v>222</v>
      </c>
      <c r="D197" s="212" t="s">
        <v>110</v>
      </c>
      <c r="E197" s="67"/>
      <c r="F197" s="67"/>
      <c r="G197" s="67"/>
      <c r="H197" s="67"/>
      <c r="I197" s="67"/>
      <c r="J197" s="67"/>
      <c r="K197" s="67"/>
      <c r="L197" s="67"/>
      <c r="M197" s="67"/>
      <c r="N197" s="67"/>
      <c r="O197" s="67"/>
      <c r="P197" s="67"/>
      <c r="Q197" s="67"/>
      <c r="R197" s="67"/>
      <c r="S197" s="67"/>
      <c r="T197" s="67"/>
      <c r="U197" s="33"/>
      <c r="V197" s="122"/>
      <c r="W197" s="411"/>
      <c r="X197" s="182"/>
    </row>
    <row r="198" spans="2:24" ht="15" x14ac:dyDescent="0.25">
      <c r="B198" s="182"/>
      <c r="C198" s="213"/>
      <c r="D198" s="213"/>
      <c r="E198" s="135"/>
      <c r="F198" s="135"/>
      <c r="G198" s="135"/>
      <c r="H198" s="135"/>
      <c r="I198" s="135"/>
      <c r="J198" s="135"/>
      <c r="K198" s="135"/>
      <c r="L198" s="135"/>
      <c r="M198" s="135"/>
      <c r="N198" s="135"/>
      <c r="O198" s="135"/>
      <c r="P198" s="135"/>
      <c r="Q198" s="135"/>
      <c r="R198" s="135"/>
      <c r="S198" s="135"/>
      <c r="T198" s="135"/>
      <c r="U198" s="33"/>
      <c r="V198" s="122"/>
      <c r="W198" s="411"/>
      <c r="X198" s="124"/>
    </row>
    <row r="199" spans="2:24" ht="29.25" x14ac:dyDescent="0.25">
      <c r="B199" s="182"/>
      <c r="C199" s="184" t="s">
        <v>223</v>
      </c>
      <c r="D199" s="184" t="s">
        <v>224</v>
      </c>
      <c r="E199" s="92">
        <f>SUM(E201,E203)</f>
        <v>0</v>
      </c>
      <c r="F199" s="92">
        <f t="shared" ref="F199:T199" si="104">SUM(F201,F203)</f>
        <v>0</v>
      </c>
      <c r="G199" s="92">
        <f t="shared" si="104"/>
        <v>0</v>
      </c>
      <c r="H199" s="92">
        <f t="shared" si="104"/>
        <v>0</v>
      </c>
      <c r="I199" s="92">
        <f t="shared" si="104"/>
        <v>0</v>
      </c>
      <c r="J199" s="92">
        <f t="shared" si="104"/>
        <v>0</v>
      </c>
      <c r="K199" s="92">
        <f t="shared" si="104"/>
        <v>0</v>
      </c>
      <c r="L199" s="92">
        <f t="shared" si="104"/>
        <v>0</v>
      </c>
      <c r="M199" s="92">
        <f t="shared" si="104"/>
        <v>0</v>
      </c>
      <c r="N199" s="92">
        <f t="shared" si="104"/>
        <v>0</v>
      </c>
      <c r="O199" s="92">
        <f t="shared" si="104"/>
        <v>0</v>
      </c>
      <c r="P199" s="92">
        <f t="shared" si="104"/>
        <v>0</v>
      </c>
      <c r="Q199" s="92">
        <f t="shared" si="104"/>
        <v>0</v>
      </c>
      <c r="R199" s="92">
        <f t="shared" si="104"/>
        <v>0</v>
      </c>
      <c r="S199" s="92">
        <f t="shared" si="104"/>
        <v>0</v>
      </c>
      <c r="T199" s="92">
        <f t="shared" si="104"/>
        <v>0</v>
      </c>
      <c r="U199" s="33"/>
      <c r="V199" s="127" t="s">
        <v>225</v>
      </c>
      <c r="W199" s="411"/>
      <c r="X199" s="182"/>
    </row>
    <row r="200" spans="2:24" ht="43.5" x14ac:dyDescent="0.25">
      <c r="B200" s="182"/>
      <c r="C200" s="213" t="s">
        <v>226</v>
      </c>
      <c r="D200" s="213" t="s">
        <v>70</v>
      </c>
      <c r="E200" s="67">
        <v>0</v>
      </c>
      <c r="F200" s="67">
        <v>0</v>
      </c>
      <c r="G200" s="67">
        <v>0</v>
      </c>
      <c r="H200" s="67">
        <v>0</v>
      </c>
      <c r="I200" s="67">
        <v>0</v>
      </c>
      <c r="J200" s="67">
        <v>0</v>
      </c>
      <c r="K200" s="67">
        <v>0</v>
      </c>
      <c r="L200" s="67">
        <v>0</v>
      </c>
      <c r="M200" s="67">
        <v>0</v>
      </c>
      <c r="N200" s="67">
        <v>0</v>
      </c>
      <c r="O200" s="67">
        <v>0</v>
      </c>
      <c r="P200" s="67">
        <v>0</v>
      </c>
      <c r="Q200" s="67">
        <v>0</v>
      </c>
      <c r="R200" s="67">
        <v>0</v>
      </c>
      <c r="S200" s="67">
        <v>0</v>
      </c>
      <c r="T200" s="67">
        <v>0</v>
      </c>
      <c r="U200" s="33"/>
      <c r="V200" s="110" t="s">
        <v>227</v>
      </c>
      <c r="W200" s="411"/>
      <c r="X200" s="182"/>
    </row>
    <row r="201" spans="2:24" ht="15" x14ac:dyDescent="0.25">
      <c r="B201" s="182"/>
      <c r="C201" s="213" t="s">
        <v>226</v>
      </c>
      <c r="D201" s="213" t="s">
        <v>224</v>
      </c>
      <c r="E201" s="67">
        <v>0</v>
      </c>
      <c r="F201" s="67">
        <v>0</v>
      </c>
      <c r="G201" s="67">
        <v>0</v>
      </c>
      <c r="H201" s="67">
        <v>0</v>
      </c>
      <c r="I201" s="67">
        <v>0</v>
      </c>
      <c r="J201" s="67">
        <v>0</v>
      </c>
      <c r="K201" s="67">
        <v>0</v>
      </c>
      <c r="L201" s="67">
        <v>0</v>
      </c>
      <c r="M201" s="67">
        <v>0</v>
      </c>
      <c r="N201" s="67">
        <v>0</v>
      </c>
      <c r="O201" s="67">
        <v>0</v>
      </c>
      <c r="P201" s="67">
        <v>0</v>
      </c>
      <c r="Q201" s="67">
        <v>0</v>
      </c>
      <c r="R201" s="67">
        <v>0</v>
      </c>
      <c r="S201" s="67">
        <v>0</v>
      </c>
      <c r="T201" s="67">
        <v>0</v>
      </c>
      <c r="U201" s="33"/>
      <c r="V201" s="122"/>
      <c r="W201" s="411"/>
      <c r="X201" s="182"/>
    </row>
    <row r="202" spans="2:24" ht="15" x14ac:dyDescent="0.25">
      <c r="B202" s="182"/>
      <c r="C202" s="213" t="s">
        <v>228</v>
      </c>
      <c r="D202" s="213" t="s">
        <v>70</v>
      </c>
      <c r="E202" s="67">
        <v>0</v>
      </c>
      <c r="F202" s="67">
        <v>0</v>
      </c>
      <c r="G202" s="67">
        <v>0</v>
      </c>
      <c r="H202" s="67">
        <v>0</v>
      </c>
      <c r="I202" s="67">
        <v>0</v>
      </c>
      <c r="J202" s="67">
        <v>0</v>
      </c>
      <c r="K202" s="67">
        <v>0</v>
      </c>
      <c r="L202" s="67">
        <v>0</v>
      </c>
      <c r="M202" s="67">
        <v>0</v>
      </c>
      <c r="N202" s="67">
        <v>0</v>
      </c>
      <c r="O202" s="67">
        <v>0</v>
      </c>
      <c r="P202" s="67">
        <v>0</v>
      </c>
      <c r="Q202" s="67">
        <v>0</v>
      </c>
      <c r="R202" s="67">
        <v>0</v>
      </c>
      <c r="S202" s="67">
        <v>0</v>
      </c>
      <c r="T202" s="67">
        <v>0</v>
      </c>
      <c r="U202" s="33"/>
      <c r="V202" s="122"/>
      <c r="W202" s="411"/>
      <c r="X202" s="182"/>
    </row>
    <row r="203" spans="2:24" ht="15" x14ac:dyDescent="0.25">
      <c r="B203" s="182"/>
      <c r="C203" s="213" t="s">
        <v>228</v>
      </c>
      <c r="D203" s="213" t="s">
        <v>224</v>
      </c>
      <c r="E203" s="67">
        <v>0</v>
      </c>
      <c r="F203" s="67">
        <v>0</v>
      </c>
      <c r="G203" s="67">
        <v>0</v>
      </c>
      <c r="H203" s="67">
        <v>0</v>
      </c>
      <c r="I203" s="67">
        <v>0</v>
      </c>
      <c r="J203" s="67">
        <v>0</v>
      </c>
      <c r="K203" s="67">
        <v>0</v>
      </c>
      <c r="L203" s="67">
        <v>0</v>
      </c>
      <c r="M203" s="67">
        <v>0</v>
      </c>
      <c r="N203" s="67">
        <v>0</v>
      </c>
      <c r="O203" s="67">
        <v>0</v>
      </c>
      <c r="P203" s="67">
        <v>0</v>
      </c>
      <c r="Q203" s="67">
        <v>0</v>
      </c>
      <c r="R203" s="67">
        <v>0</v>
      </c>
      <c r="S203" s="67">
        <v>0</v>
      </c>
      <c r="T203" s="67">
        <v>0</v>
      </c>
      <c r="U203" s="33"/>
      <c r="V203" s="122"/>
      <c r="W203" s="412"/>
      <c r="X203" s="182"/>
    </row>
    <row r="205" spans="2:24" ht="18" x14ac:dyDescent="0.25">
      <c r="B205" s="124"/>
      <c r="C205" s="393" t="s">
        <v>229</v>
      </c>
      <c r="D205" s="394"/>
      <c r="E205" s="394"/>
      <c r="F205" s="394"/>
      <c r="G205" s="394"/>
      <c r="H205" s="394"/>
      <c r="I205" s="394"/>
      <c r="J205" s="394"/>
      <c r="K205" s="394"/>
      <c r="L205" s="394"/>
      <c r="M205" s="394"/>
      <c r="N205" s="394"/>
      <c r="O205" s="394"/>
      <c r="P205" s="394"/>
      <c r="Q205" s="394"/>
      <c r="R205" s="394"/>
      <c r="S205" s="394"/>
      <c r="T205" s="394"/>
      <c r="U205" s="224"/>
      <c r="V205" s="133" t="s">
        <v>45</v>
      </c>
      <c r="W205" s="115" t="s">
        <v>46</v>
      </c>
      <c r="X205" s="182"/>
    </row>
    <row r="206" spans="2:24" ht="15" x14ac:dyDescent="0.25">
      <c r="B206" s="182"/>
      <c r="C206" s="198" t="s">
        <v>56</v>
      </c>
      <c r="D206" s="198" t="s">
        <v>47</v>
      </c>
      <c r="E206" s="33" t="s">
        <v>48</v>
      </c>
      <c r="F206" s="33">
        <v>2016</v>
      </c>
      <c r="G206" s="33">
        <f>F206+1</f>
        <v>2017</v>
      </c>
      <c r="H206" s="33">
        <f t="shared" ref="H206" si="105">G206+1</f>
        <v>2018</v>
      </c>
      <c r="I206" s="33">
        <f t="shared" ref="I206" si="106">H206+1</f>
        <v>2019</v>
      </c>
      <c r="J206" s="33">
        <f t="shared" ref="J206" si="107">I206+1</f>
        <v>2020</v>
      </c>
      <c r="K206" s="33">
        <f t="shared" ref="K206" si="108">J206+1</f>
        <v>2021</v>
      </c>
      <c r="L206" s="33">
        <f t="shared" ref="L206" si="109">K206+1</f>
        <v>2022</v>
      </c>
      <c r="M206" s="33">
        <f t="shared" ref="M206" si="110">L206+1</f>
        <v>2023</v>
      </c>
      <c r="N206" s="33">
        <f t="shared" ref="N206" si="111">M206+1</f>
        <v>2024</v>
      </c>
      <c r="O206" s="33">
        <f t="shared" ref="O206" si="112">N206+1</f>
        <v>2025</v>
      </c>
      <c r="P206" s="33">
        <f t="shared" ref="P206" si="113">O206+1</f>
        <v>2026</v>
      </c>
      <c r="Q206" s="33">
        <f t="shared" ref="Q206" si="114">P206+1</f>
        <v>2027</v>
      </c>
      <c r="R206" s="33">
        <f t="shared" ref="R206" si="115">Q206+1</f>
        <v>2028</v>
      </c>
      <c r="S206" s="33">
        <f>R206+1</f>
        <v>2029</v>
      </c>
      <c r="T206" s="33">
        <f t="shared" ref="T206" si="116">S206+1</f>
        <v>2030</v>
      </c>
      <c r="U206" s="33"/>
      <c r="V206" s="122"/>
      <c r="W206" s="33"/>
      <c r="X206" s="182"/>
    </row>
    <row r="207" spans="2:24" ht="15" x14ac:dyDescent="0.25">
      <c r="B207" s="182"/>
      <c r="C207" s="184" t="s">
        <v>230</v>
      </c>
      <c r="D207" s="184" t="s">
        <v>187</v>
      </c>
      <c r="E207" s="67">
        <v>0</v>
      </c>
      <c r="F207" s="67">
        <v>0</v>
      </c>
      <c r="G207" s="67">
        <v>0</v>
      </c>
      <c r="H207" s="67">
        <v>0</v>
      </c>
      <c r="I207" s="67">
        <v>0</v>
      </c>
      <c r="J207" s="67">
        <v>0</v>
      </c>
      <c r="K207" s="67">
        <v>0</v>
      </c>
      <c r="L207" s="67">
        <v>0</v>
      </c>
      <c r="M207" s="67">
        <v>0</v>
      </c>
      <c r="N207" s="67">
        <v>0</v>
      </c>
      <c r="O207" s="67">
        <v>0</v>
      </c>
      <c r="P207" s="67">
        <v>0</v>
      </c>
      <c r="Q207" s="67">
        <v>0</v>
      </c>
      <c r="R207" s="67">
        <v>0</v>
      </c>
      <c r="S207" s="67">
        <v>0</v>
      </c>
      <c r="T207" s="67">
        <v>0</v>
      </c>
      <c r="U207" s="33"/>
      <c r="V207" s="122"/>
      <c r="W207" s="414"/>
      <c r="X207" s="182"/>
    </row>
    <row r="208" spans="2:24" ht="15" x14ac:dyDescent="0.25">
      <c r="B208" s="182"/>
      <c r="C208" s="184" t="s">
        <v>231</v>
      </c>
      <c r="D208" s="184" t="s">
        <v>58</v>
      </c>
      <c r="E208" s="67">
        <v>0</v>
      </c>
      <c r="F208" s="67">
        <v>0</v>
      </c>
      <c r="G208" s="67">
        <v>0</v>
      </c>
      <c r="H208" s="67">
        <v>0</v>
      </c>
      <c r="I208" s="67">
        <v>0</v>
      </c>
      <c r="J208" s="67">
        <v>0</v>
      </c>
      <c r="K208" s="67">
        <v>0</v>
      </c>
      <c r="L208" s="67">
        <v>0</v>
      </c>
      <c r="M208" s="67">
        <v>0</v>
      </c>
      <c r="N208" s="67">
        <v>0</v>
      </c>
      <c r="O208" s="67">
        <v>0</v>
      </c>
      <c r="P208" s="67">
        <v>0</v>
      </c>
      <c r="Q208" s="67">
        <v>0</v>
      </c>
      <c r="R208" s="67">
        <v>0</v>
      </c>
      <c r="S208" s="67">
        <v>0</v>
      </c>
      <c r="T208" s="67">
        <v>0</v>
      </c>
      <c r="U208" s="33"/>
      <c r="V208" s="122"/>
      <c r="W208" s="414"/>
      <c r="X208" s="182"/>
    </row>
    <row r="209" spans="2:23" ht="29.25" x14ac:dyDescent="0.25">
      <c r="B209" s="182"/>
      <c r="C209" s="184" t="s">
        <v>232</v>
      </c>
      <c r="D209" s="184" t="s">
        <v>187</v>
      </c>
      <c r="E209" s="67">
        <v>0</v>
      </c>
      <c r="F209" s="67">
        <v>0</v>
      </c>
      <c r="G209" s="67">
        <v>0</v>
      </c>
      <c r="H209" s="67">
        <v>0</v>
      </c>
      <c r="I209" s="67">
        <v>0</v>
      </c>
      <c r="J209" s="67">
        <v>0</v>
      </c>
      <c r="K209" s="67">
        <v>0</v>
      </c>
      <c r="L209" s="67">
        <v>0</v>
      </c>
      <c r="M209" s="67">
        <v>0</v>
      </c>
      <c r="N209" s="67">
        <v>0</v>
      </c>
      <c r="O209" s="67">
        <v>0</v>
      </c>
      <c r="P209" s="67">
        <v>0</v>
      </c>
      <c r="Q209" s="67">
        <v>0</v>
      </c>
      <c r="R209" s="67">
        <v>0</v>
      </c>
      <c r="S209" s="67">
        <v>0</v>
      </c>
      <c r="T209" s="67">
        <v>0</v>
      </c>
      <c r="U209" s="33"/>
      <c r="V209" s="122" t="s">
        <v>148</v>
      </c>
      <c r="W209" s="414"/>
    </row>
    <row r="210" spans="2:23" ht="15" x14ac:dyDescent="0.25">
      <c r="B210" s="182"/>
      <c r="C210" s="213"/>
      <c r="D210" s="213"/>
      <c r="U210" s="33"/>
      <c r="V210" s="122"/>
      <c r="W210" s="414"/>
    </row>
    <row r="211" spans="2:23" ht="43.5" x14ac:dyDescent="0.25">
      <c r="B211" s="182"/>
      <c r="C211" s="213" t="s">
        <v>233</v>
      </c>
      <c r="D211" s="213" t="s">
        <v>58</v>
      </c>
      <c r="E211" s="71"/>
      <c r="F211" s="72"/>
      <c r="G211" s="72"/>
      <c r="H211" s="72"/>
      <c r="I211" s="72"/>
      <c r="J211" s="73"/>
      <c r="K211" s="73"/>
      <c r="L211" s="73"/>
      <c r="M211" s="73"/>
      <c r="N211" s="73"/>
      <c r="O211" s="73"/>
      <c r="P211" s="73"/>
      <c r="Q211" s="73"/>
      <c r="R211" s="73"/>
      <c r="S211" s="73"/>
      <c r="T211" s="73"/>
      <c r="U211" s="33"/>
      <c r="V211" s="110" t="s">
        <v>234</v>
      </c>
      <c r="W211" s="414"/>
    </row>
    <row r="212" spans="2:23" ht="15" x14ac:dyDescent="0.25">
      <c r="B212" s="182"/>
      <c r="C212" s="213" t="s">
        <v>235</v>
      </c>
      <c r="D212" s="213" t="s">
        <v>58</v>
      </c>
      <c r="E212" s="71"/>
      <c r="F212" s="72"/>
      <c r="G212" s="72"/>
      <c r="H212" s="72"/>
      <c r="I212" s="72"/>
      <c r="J212" s="73"/>
      <c r="K212" s="73"/>
      <c r="L212" s="73"/>
      <c r="M212" s="73"/>
      <c r="N212" s="73"/>
      <c r="O212" s="73"/>
      <c r="P212" s="73"/>
      <c r="Q212" s="73"/>
      <c r="R212" s="73"/>
      <c r="S212" s="73"/>
      <c r="T212" s="73"/>
      <c r="U212" s="33"/>
      <c r="V212" s="122"/>
      <c r="W212" s="415"/>
    </row>
    <row r="213" spans="2:23" ht="15" x14ac:dyDescent="0.25">
      <c r="B213" s="182"/>
      <c r="C213" s="213"/>
      <c r="D213" s="213"/>
      <c r="U213" s="33"/>
      <c r="V213" s="122"/>
    </row>
  </sheetData>
  <protectedRanges>
    <protectedRange algorithmName="SHA-512" hashValue="ldA0KW477w5KzxVWI8+xfmL17Gf85pbtWVqTY17GtvDwVPMsM2AFN9IJ5hP5LwZYPFtrn0A1Hr57ktsV+P4jCQ==" saltValue="/zjEMdbItIq13plwE7GMcA==" spinCount="100000" sqref="E43:U43 E46:U46 E53:U53 E50:U51 E184:U184 E30:U30" name="Range2"/>
    <protectedRange algorithmName="SHA-512" hashValue="1iWuNp1+qTMPr+9hDcw76EXyhyR7nJvsGRc8WXcgIgfHN3qETlD0EO4vZH0CxYnlGqcNIKClZ6zTXZJHt9O7+Q==" saltValue="B6YU2L3SZKZ8PjipDTI3kw==" spinCount="100000" sqref="E24:U28" name="range1"/>
    <protectedRange algorithmName="SHA-512" hashValue="ldA0KW477w5KzxVWI8+xfmL17Gf85pbtWVqTY17GtvDwVPMsM2AFN9IJ5hP5LwZYPFtrn0A1Hr57ktsV+P4jCQ==" saltValue="/zjEMdbItIq13plwE7GMcA==" spinCount="100000" sqref="E47:U49" name="Range2_1"/>
    <protectedRange algorithmName="SHA-512" hashValue="ldA0KW477w5KzxVWI8+xfmL17Gf85pbtWVqTY17GtvDwVPMsM2AFN9IJ5hP5LwZYPFtrn0A1Hr57ktsV+P4jCQ==" saltValue="/zjEMdbItIq13plwE7GMcA==" spinCount="100000" sqref="E169:U169 E171:U172 E166:U167 E163:U164 E160:U161 E157:U158" name="Range2_3"/>
    <protectedRange algorithmName="SHA-512" hashValue="ldA0KW477w5KzxVWI8+xfmL17Gf85pbtWVqTY17GtvDwVPMsM2AFN9IJ5hP5LwZYPFtrn0A1Hr57ktsV+P4jCQ==" saltValue="/zjEMdbItIq13plwE7GMcA==" spinCount="100000" sqref="E70:T71 E85:T85 E74:T83" name="Range2_6"/>
    <protectedRange algorithmName="SHA-512" hashValue="ldA0KW477w5KzxVWI8+xfmL17Gf85pbtWVqTY17GtvDwVPMsM2AFN9IJ5hP5LwZYPFtrn0A1Hr57ktsV+P4jCQ==" saltValue="/zjEMdbItIq13plwE7GMcA==" spinCount="100000" sqref="F131:T131 F134:T134 F136:T136" name="Range2_7"/>
    <protectedRange algorithmName="SHA-512" hashValue="ldA0KW477w5KzxVWI8+xfmL17Gf85pbtWVqTY17GtvDwVPMsM2AFN9IJ5hP5LwZYPFtrn0A1Hr57ktsV+P4jCQ==" saltValue="/zjEMdbItIq13plwE7GMcA==" spinCount="100000" sqref="E131 E134 E136 E121:T122" name="Range2_2_2"/>
  </protectedRanges>
  <mergeCells count="21">
    <mergeCell ref="W207:W212"/>
    <mergeCell ref="W24:W30"/>
    <mergeCell ref="W34:W36"/>
    <mergeCell ref="W40:W63"/>
    <mergeCell ref="W156:W172"/>
    <mergeCell ref="W124:W152"/>
    <mergeCell ref="V89:V91"/>
    <mergeCell ref="W98:W115"/>
    <mergeCell ref="W67:W94"/>
    <mergeCell ref="C2:N2"/>
    <mergeCell ref="C205:T205"/>
    <mergeCell ref="C3:T3"/>
    <mergeCell ref="C38:T38"/>
    <mergeCell ref="C65:T65"/>
    <mergeCell ref="C22:T22"/>
    <mergeCell ref="C117:T117"/>
    <mergeCell ref="C154:T154"/>
    <mergeCell ref="C174:T174"/>
    <mergeCell ref="C32:T32"/>
    <mergeCell ref="W176:W203"/>
    <mergeCell ref="W119:W123"/>
  </mergeCells>
  <dataValidations disablePrompts="1" count="1">
    <dataValidation type="whole" allowBlank="1" showInputMessage="1" showErrorMessage="1" sqref="D7" xr:uid="{EA6E18DF-CA41-4CBD-8CD3-B0E2A36F7A37}">
      <formula1>2000</formula1>
      <formula2>2020</formula2>
    </dataValidation>
  </dataValidations>
  <hyperlinks>
    <hyperlink ref="V57" r:id="rId1" display="• Check with the City, they have an inventory of buildings. If a city participates in B3 or another building benchmarking program, some building information will be available through the reporting platform. " xr:uid="{C48DDB3B-BB7F-4DD6-AFB0-43AA09B3979D}"/>
    <hyperlink ref="V200" r:id="rId2" display="Participation in GPP will be available through the local utility. For example, Xcel provides estimates on GPP participation for it's programs in the Xcel Community Energy Reports that it prepares for communities." xr:uid="{85B63FBE-1712-4A21-959B-D3508729967E}"/>
    <hyperlink ref="V190" r:id="rId3" display="Participation in GPP will be availabl e through the local utility. For example, Xcel provides estimates on GPP participation for it's programs in the Xcel Community Energy Reports that it prepares for communities." xr:uid="{71F78349-B3D6-4A6D-8EAF-5D2D60BE9CA5}"/>
    <hyperlink ref="V43" r:id="rId4" display="• From the Regional Indicators Initiative" xr:uid="{34AA92C9-0F07-444D-B9A8-9EA82AB6D451}"/>
    <hyperlink ref="V211" r:id="rId5" display="EIA provides both heating degree and cooling degree day estimates for the EIA census regions (Minnesota is within the West North Central region), or" xr:uid="{02FE0953-F44C-464C-B61F-64884A0D8472}"/>
    <hyperlink ref="V56" r:id="rId6" display="• Check with the City, they have an inventory of buildings. If a city participates in B3 or another building benchmarking program, some building information will be available through the reporting platform. " xr:uid="{B1022585-1E98-42C8-8440-C67308C345B8}"/>
    <hyperlink ref="V100" r:id="rId7" display="• Check with the City, they have an inventory of buildings. If a city participates in B3 or another building benchmarking program, some building information will be available through the reporting platform. " xr:uid="{CC53D9E5-693F-4769-8DCC-9FC3C2B2F674}"/>
    <hyperlink ref="V68" r:id="rId8" display="• Directly through the Utility (for example, Xcel Energy publishes community energy reports) " xr:uid="{7BEEB300-4B56-42E6-A9F7-CB55CBB5444D}"/>
    <hyperlink ref="V70" r:id="rId9" display="• From the Regional Indicators Initiative" xr:uid="{59465CE0-2237-434B-AC05-659B71ACEBB6}"/>
    <hyperlink ref="V89:V91" r:id="rId10" display="American Community Survey estimates of &quot;House Heating Fuel&quot; for each year (ACS 5-Year Estimates) at https://data.census.gov/cedsci/table?q=heating%20fuel&amp;g=1600000US2724992&amp;tid=ACSDT5YSPT2010.B25040&amp;hidePreview=true " xr:uid="{289A7364-1739-452F-92BB-71BBB431ECBD}"/>
    <hyperlink ref="V119" r:id="rId11" location="VMT" xr:uid="{95821E13-568E-45D0-BF70-25C69FE9AB09}"/>
    <hyperlink ref="V130" r:id="rId12" xr:uid="{7E8101AA-BF14-497B-807C-7A3C6452DCB8}"/>
    <hyperlink ref="V127" r:id="rId13" xr:uid="{677B58FA-59B4-4BDD-BE7F-6A609DB36E0F}"/>
    <hyperlink ref="V143" r:id="rId14" xr:uid="{62873DB5-FEEC-4164-B8AD-BB271773B135}"/>
    <hyperlink ref="V149" r:id="rId15" xr:uid="{D5E08779-A5A0-4CDC-89CB-0A58C3AD7F12}"/>
    <hyperlink ref="V35" r:id="rId16" xr:uid="{61B26114-7806-40FD-A3AD-F2A6A3AF016C}"/>
    <hyperlink ref="V36" r:id="rId17" location="/" xr:uid="{435698CF-0C6A-4BCC-84CE-999649B38F56}"/>
  </hyperlinks>
  <pageMargins left="0.7" right="0.7" top="0.75" bottom="0.75" header="0.3" footer="0.3"/>
  <pageSetup orientation="portrait" r:id="rId1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8BD28-F1DC-436A-A359-ED0D722F9CCE}">
  <sheetPr>
    <tabColor theme="3" tint="0.39997558519241921"/>
  </sheetPr>
  <dimension ref="A1:X127"/>
  <sheetViews>
    <sheetView zoomScale="55" zoomScaleNormal="55" workbookViewId="0">
      <selection activeCell="S39" sqref="S39"/>
    </sheetView>
  </sheetViews>
  <sheetFormatPr defaultColWidth="8.85546875" defaultRowHeight="14.25" x14ac:dyDescent="0.2"/>
  <cols>
    <col min="1" max="1" width="4.140625" style="16" customWidth="1"/>
    <col min="2" max="2" width="12.42578125" style="16" bestFit="1" customWidth="1"/>
    <col min="3" max="3" width="24" style="16" customWidth="1"/>
    <col min="4" max="7" width="27.28515625" style="16" bestFit="1" customWidth="1"/>
    <col min="8" max="8" width="26.7109375" style="16" bestFit="1" customWidth="1"/>
    <col min="9" max="10" width="27.28515625" style="16" bestFit="1" customWidth="1"/>
    <col min="11" max="11" width="22.5703125" style="16" bestFit="1" customWidth="1"/>
    <col min="12" max="12" width="11.140625" style="16" customWidth="1"/>
    <col min="13" max="13" width="15.28515625" style="16" bestFit="1" customWidth="1"/>
    <col min="14" max="14" width="15.7109375" style="16" customWidth="1"/>
    <col min="15" max="15" width="21.85546875" style="16" bestFit="1" customWidth="1"/>
    <col min="16" max="16" width="22.7109375" style="16" customWidth="1"/>
    <col min="17" max="17" width="22.140625" style="16" customWidth="1"/>
    <col min="18" max="18" width="17" style="16" customWidth="1"/>
    <col min="19" max="19" width="24" style="277" bestFit="1" customWidth="1"/>
    <col min="20" max="20" width="11" style="16" bestFit="1" customWidth="1"/>
    <col min="21" max="21" width="8.85546875" style="16"/>
    <col min="22" max="22" width="26.85546875" style="16" customWidth="1"/>
    <col min="23" max="23" width="17.140625" style="16" bestFit="1" customWidth="1"/>
    <col min="24" max="16384" width="8.85546875" style="16"/>
  </cols>
  <sheetData>
    <row r="1" spans="1:24" x14ac:dyDescent="0.2">
      <c r="A1" s="219"/>
      <c r="B1" s="219"/>
      <c r="C1" s="219"/>
      <c r="D1" s="219"/>
      <c r="E1" s="219"/>
      <c r="F1" s="219"/>
      <c r="G1" s="219"/>
      <c r="H1" s="219"/>
      <c r="I1" s="219"/>
      <c r="J1" s="219"/>
      <c r="K1" s="219"/>
      <c r="L1" s="219"/>
      <c r="M1" s="219"/>
      <c r="N1" s="219"/>
      <c r="O1" s="219"/>
      <c r="P1" s="219"/>
      <c r="Q1" s="219"/>
      <c r="R1" s="219"/>
      <c r="S1" s="219"/>
      <c r="T1" s="219"/>
      <c r="U1" s="219"/>
      <c r="V1" s="219"/>
      <c r="W1" s="219"/>
      <c r="X1" s="219"/>
    </row>
    <row r="2" spans="1:24" ht="20.25" x14ac:dyDescent="0.3">
      <c r="A2" s="219"/>
      <c r="B2" s="219"/>
      <c r="C2" s="361" t="s">
        <v>236</v>
      </c>
      <c r="D2" s="361"/>
      <c r="E2" s="361"/>
      <c r="F2" s="361"/>
      <c r="G2" s="361"/>
      <c r="H2" s="361"/>
      <c r="I2" s="361"/>
      <c r="J2" s="361"/>
      <c r="K2" s="361"/>
      <c r="L2" s="361"/>
      <c r="M2" s="361"/>
      <c r="N2" s="361"/>
      <c r="O2" s="361"/>
      <c r="P2" s="361"/>
      <c r="Q2" s="361"/>
      <c r="R2" s="361"/>
      <c r="S2" s="219"/>
      <c r="T2" s="219"/>
      <c r="U2" s="219"/>
      <c r="V2" s="219"/>
      <c r="W2" s="219"/>
      <c r="X2" s="219"/>
    </row>
    <row r="3" spans="1:24"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row>
    <row r="4" spans="1:24" ht="47.25" x14ac:dyDescent="0.2">
      <c r="A4" s="219"/>
      <c r="B4" s="249"/>
      <c r="C4" s="247" t="s">
        <v>237</v>
      </c>
      <c r="D4" s="247" t="s">
        <v>142</v>
      </c>
      <c r="E4" s="248" t="s">
        <v>238</v>
      </c>
      <c r="F4" s="248" t="s">
        <v>142</v>
      </c>
      <c r="G4" s="24" t="s">
        <v>239</v>
      </c>
      <c r="H4" s="24" t="s">
        <v>142</v>
      </c>
      <c r="I4" s="27" t="s">
        <v>240</v>
      </c>
      <c r="J4" s="27" t="s">
        <v>142</v>
      </c>
      <c r="K4" s="23" t="s">
        <v>241</v>
      </c>
      <c r="L4" s="23" t="s">
        <v>142</v>
      </c>
      <c r="M4" s="25" t="s">
        <v>242</v>
      </c>
      <c r="N4" s="25" t="s">
        <v>142</v>
      </c>
      <c r="O4" s="22" t="s">
        <v>243</v>
      </c>
      <c r="P4" s="22" t="s">
        <v>244</v>
      </c>
      <c r="Q4" s="26" t="s">
        <v>245</v>
      </c>
      <c r="R4" s="53" t="s">
        <v>246</v>
      </c>
      <c r="S4" s="219"/>
      <c r="T4" s="219"/>
      <c r="U4" s="264" t="s">
        <v>23</v>
      </c>
      <c r="V4" s="219"/>
      <c r="W4" s="219"/>
      <c r="X4" s="219"/>
    </row>
    <row r="5" spans="1:24" ht="15.75" x14ac:dyDescent="0.25">
      <c r="A5" s="219"/>
      <c r="B5" s="21" t="s">
        <v>247</v>
      </c>
      <c r="C5" s="64">
        <f>'Climate Metrics'!E69</f>
        <v>0</v>
      </c>
      <c r="D5" s="64">
        <f>'Climate Metrics'!E68</f>
        <v>0</v>
      </c>
      <c r="E5" s="353">
        <f>'Climate Metrics'!E73</f>
        <v>0</v>
      </c>
      <c r="F5" s="64">
        <f>'Climate Metrics'!E72</f>
        <v>0</v>
      </c>
      <c r="G5" s="64">
        <f>'Climate Metrics'!E42</f>
        <v>0</v>
      </c>
      <c r="H5" s="64">
        <f>'Climate Metrics'!E41</f>
        <v>0</v>
      </c>
      <c r="I5" s="64">
        <f>'Climate Metrics'!E45</f>
        <v>0</v>
      </c>
      <c r="J5" s="65">
        <f>'Climate Metrics'!E44</f>
        <v>0</v>
      </c>
      <c r="K5" s="64">
        <f>'Climate Metrics'!E119</f>
        <v>0</v>
      </c>
      <c r="L5" s="64">
        <f>'Climate Metrics'!E120</f>
        <v>0</v>
      </c>
      <c r="M5" s="65">
        <f>'Climate Metrics'!E156</f>
        <v>0</v>
      </c>
      <c r="N5" s="65">
        <f>'Climate Metrics'!E170</f>
        <v>0</v>
      </c>
      <c r="O5" s="74">
        <f>D5+H5</f>
        <v>0</v>
      </c>
      <c r="P5" s="74">
        <f>F5+J5</f>
        <v>0</v>
      </c>
      <c r="Q5" s="75">
        <f>N5++L5+J5+H5+F5+D5</f>
        <v>0</v>
      </c>
      <c r="R5" s="74">
        <f>'Climate Metrics'!E30</f>
        <v>0</v>
      </c>
      <c r="S5" s="219"/>
      <c r="T5" s="219"/>
      <c r="U5" s="219"/>
      <c r="V5" s="219"/>
      <c r="W5" s="219"/>
      <c r="X5" s="219"/>
    </row>
    <row r="6" spans="1:24" ht="15.75" x14ac:dyDescent="0.25">
      <c r="A6" s="219"/>
      <c r="B6" s="21">
        <v>2016</v>
      </c>
      <c r="C6" s="64">
        <f>'Climate Metrics'!F69</f>
        <v>0</v>
      </c>
      <c r="D6" s="64">
        <f>'Climate Metrics'!F68</f>
        <v>0</v>
      </c>
      <c r="E6" s="353">
        <f>'Climate Metrics'!F73</f>
        <v>0</v>
      </c>
      <c r="F6" s="64">
        <f>'Climate Metrics'!F72</f>
        <v>0</v>
      </c>
      <c r="G6" s="64">
        <f>'Climate Metrics'!F42</f>
        <v>0</v>
      </c>
      <c r="H6" s="64">
        <f>'Climate Metrics'!F41</f>
        <v>0</v>
      </c>
      <c r="I6" s="64">
        <f>'Climate Metrics'!F45</f>
        <v>0</v>
      </c>
      <c r="J6" s="65">
        <f>'Climate Metrics'!F44</f>
        <v>0</v>
      </c>
      <c r="K6" s="64">
        <f>'Climate Metrics'!F119</f>
        <v>0</v>
      </c>
      <c r="L6" s="64">
        <f>'Climate Metrics'!F120</f>
        <v>0</v>
      </c>
      <c r="M6" s="65">
        <f>'Climate Metrics'!F156</f>
        <v>0</v>
      </c>
      <c r="N6" s="65">
        <f>'Climate Metrics'!F170</f>
        <v>0</v>
      </c>
      <c r="O6" s="74">
        <f t="shared" ref="O6:O20" si="0">D6+H6</f>
        <v>0</v>
      </c>
      <c r="P6" s="74">
        <f t="shared" ref="P6:P20" si="1">F6+J6</f>
        <v>0</v>
      </c>
      <c r="Q6" s="75">
        <f t="shared" ref="Q6:Q20" si="2">N6++L6+J6+H6+F6+D6</f>
        <v>0</v>
      </c>
      <c r="R6" s="74">
        <f>'Climate Metrics'!F30</f>
        <v>0</v>
      </c>
      <c r="S6" s="219"/>
      <c r="T6" s="219"/>
      <c r="U6" s="219"/>
      <c r="V6" s="219"/>
      <c r="W6" s="219"/>
      <c r="X6" s="219"/>
    </row>
    <row r="7" spans="1:24" ht="15.75" x14ac:dyDescent="0.25">
      <c r="A7" s="219"/>
      <c r="B7" s="21">
        <f>B6+1</f>
        <v>2017</v>
      </c>
      <c r="C7" s="64">
        <f>'Climate Metrics'!G69</f>
        <v>0</v>
      </c>
      <c r="D7" s="64">
        <f>'Climate Metrics'!G68</f>
        <v>0</v>
      </c>
      <c r="E7" s="353">
        <f>'Climate Metrics'!G73</f>
        <v>0</v>
      </c>
      <c r="F7" s="64">
        <f>'Climate Metrics'!G72</f>
        <v>0</v>
      </c>
      <c r="G7" s="64">
        <f>'Climate Metrics'!G42</f>
        <v>0</v>
      </c>
      <c r="H7" s="64">
        <f>'Climate Metrics'!G41</f>
        <v>0</v>
      </c>
      <c r="I7" s="64">
        <f>'Climate Metrics'!G45</f>
        <v>0</v>
      </c>
      <c r="J7" s="65">
        <f>'Climate Metrics'!G44</f>
        <v>0</v>
      </c>
      <c r="K7" s="64">
        <f>'Climate Metrics'!G119</f>
        <v>0</v>
      </c>
      <c r="L7" s="64">
        <f>'Climate Metrics'!G120</f>
        <v>0</v>
      </c>
      <c r="M7" s="65">
        <f>'Climate Metrics'!G156</f>
        <v>0</v>
      </c>
      <c r="N7" s="65">
        <f>'Climate Metrics'!G170</f>
        <v>0</v>
      </c>
      <c r="O7" s="74">
        <f t="shared" si="0"/>
        <v>0</v>
      </c>
      <c r="P7" s="74">
        <f t="shared" si="1"/>
        <v>0</v>
      </c>
      <c r="Q7" s="75">
        <f t="shared" si="2"/>
        <v>0</v>
      </c>
      <c r="R7" s="74">
        <f>'Climate Metrics'!G30</f>
        <v>0</v>
      </c>
      <c r="S7" s="219"/>
      <c r="T7" s="219"/>
      <c r="U7" s="219"/>
      <c r="V7" s="219"/>
      <c r="W7" s="219"/>
      <c r="X7" s="219"/>
    </row>
    <row r="8" spans="1:24" ht="15.75" x14ac:dyDescent="0.25">
      <c r="A8" s="219"/>
      <c r="B8" s="21">
        <f t="shared" ref="B8:B20" si="3">B7+1</f>
        <v>2018</v>
      </c>
      <c r="C8" s="64">
        <f>'Climate Metrics'!H69</f>
        <v>0</v>
      </c>
      <c r="D8" s="64">
        <f>'Climate Metrics'!H68</f>
        <v>0</v>
      </c>
      <c r="E8" s="353">
        <f>'Climate Metrics'!H73</f>
        <v>0</v>
      </c>
      <c r="F8" s="64">
        <f>'Climate Metrics'!H72</f>
        <v>0</v>
      </c>
      <c r="G8" s="64">
        <f>'Climate Metrics'!H42</f>
        <v>0</v>
      </c>
      <c r="H8" s="64">
        <f>'Climate Metrics'!H41</f>
        <v>0</v>
      </c>
      <c r="I8" s="64">
        <f>'Climate Metrics'!H45</f>
        <v>0</v>
      </c>
      <c r="J8" s="65">
        <f>'Climate Metrics'!H44</f>
        <v>0</v>
      </c>
      <c r="K8" s="64">
        <f>'Climate Metrics'!H119</f>
        <v>0</v>
      </c>
      <c r="L8" s="64">
        <f>'Climate Metrics'!H120</f>
        <v>0</v>
      </c>
      <c r="M8" s="65">
        <f>'Climate Metrics'!H156</f>
        <v>0</v>
      </c>
      <c r="N8" s="65">
        <f>'Climate Metrics'!H170</f>
        <v>0</v>
      </c>
      <c r="O8" s="74">
        <f t="shared" si="0"/>
        <v>0</v>
      </c>
      <c r="P8" s="74">
        <f t="shared" si="1"/>
        <v>0</v>
      </c>
      <c r="Q8" s="75">
        <f t="shared" si="2"/>
        <v>0</v>
      </c>
      <c r="R8" s="74">
        <f>'Climate Metrics'!H30</f>
        <v>0</v>
      </c>
      <c r="S8" s="219"/>
      <c r="T8" s="219"/>
      <c r="U8" s="219"/>
      <c r="V8" s="219"/>
      <c r="W8" s="219"/>
      <c r="X8" s="219"/>
    </row>
    <row r="9" spans="1:24" ht="15.75" x14ac:dyDescent="0.25">
      <c r="A9" s="219"/>
      <c r="B9" s="21">
        <f t="shared" si="3"/>
        <v>2019</v>
      </c>
      <c r="C9" s="64">
        <f>'Climate Metrics'!I69</f>
        <v>0</v>
      </c>
      <c r="D9" s="64">
        <f>'Climate Metrics'!I68</f>
        <v>0</v>
      </c>
      <c r="E9" s="353">
        <f>'Climate Metrics'!I73</f>
        <v>0</v>
      </c>
      <c r="F9" s="64">
        <f>'Climate Metrics'!I72</f>
        <v>0</v>
      </c>
      <c r="G9" s="64">
        <f>'Climate Metrics'!I42</f>
        <v>0</v>
      </c>
      <c r="H9" s="64">
        <f>'Climate Metrics'!I41</f>
        <v>0</v>
      </c>
      <c r="I9" s="64">
        <f>'Climate Metrics'!I45</f>
        <v>0</v>
      </c>
      <c r="J9" s="65">
        <f>'Climate Metrics'!I44</f>
        <v>0</v>
      </c>
      <c r="K9" s="64">
        <f>'Climate Metrics'!I119</f>
        <v>0</v>
      </c>
      <c r="L9" s="64">
        <f>'Climate Metrics'!I120</f>
        <v>0</v>
      </c>
      <c r="M9" s="65">
        <f>'Climate Metrics'!I156</f>
        <v>0</v>
      </c>
      <c r="N9" s="65">
        <f>'Climate Metrics'!I170</f>
        <v>0</v>
      </c>
      <c r="O9" s="74">
        <f t="shared" si="0"/>
        <v>0</v>
      </c>
      <c r="P9" s="74">
        <f t="shared" si="1"/>
        <v>0</v>
      </c>
      <c r="Q9" s="75">
        <f t="shared" si="2"/>
        <v>0</v>
      </c>
      <c r="R9" s="74">
        <f>'Climate Metrics'!I30</f>
        <v>0</v>
      </c>
      <c r="S9" s="219"/>
      <c r="T9" s="219"/>
      <c r="U9" s="219"/>
      <c r="V9" s="219"/>
      <c r="W9" s="219"/>
      <c r="X9" s="219"/>
    </row>
    <row r="10" spans="1:24" ht="15.75" x14ac:dyDescent="0.25">
      <c r="A10" s="219"/>
      <c r="B10" s="21">
        <f t="shared" si="3"/>
        <v>2020</v>
      </c>
      <c r="C10" s="64">
        <f>'Climate Metrics'!J69</f>
        <v>0</v>
      </c>
      <c r="D10" s="64">
        <f>'Climate Metrics'!J68</f>
        <v>0</v>
      </c>
      <c r="E10" s="353">
        <f>'Climate Metrics'!J73</f>
        <v>0</v>
      </c>
      <c r="F10" s="64">
        <f>'Climate Metrics'!J72</f>
        <v>0</v>
      </c>
      <c r="G10" s="64">
        <f>'Climate Metrics'!J42</f>
        <v>0</v>
      </c>
      <c r="H10" s="64">
        <f>'Climate Metrics'!J41</f>
        <v>0</v>
      </c>
      <c r="I10" s="64">
        <f>'Climate Metrics'!J45</f>
        <v>0</v>
      </c>
      <c r="J10" s="65">
        <f>'Climate Metrics'!J44</f>
        <v>0</v>
      </c>
      <c r="K10" s="64">
        <f>'Climate Metrics'!J119</f>
        <v>0</v>
      </c>
      <c r="L10" s="64">
        <f>'Climate Metrics'!J120</f>
        <v>0</v>
      </c>
      <c r="M10" s="65">
        <f>'Climate Metrics'!J156</f>
        <v>0</v>
      </c>
      <c r="N10" s="65">
        <f>'Climate Metrics'!J170</f>
        <v>0</v>
      </c>
      <c r="O10" s="74">
        <f t="shared" si="0"/>
        <v>0</v>
      </c>
      <c r="P10" s="74">
        <f t="shared" si="1"/>
        <v>0</v>
      </c>
      <c r="Q10" s="75">
        <f t="shared" si="2"/>
        <v>0</v>
      </c>
      <c r="R10" s="74">
        <f>'Climate Metrics'!J30</f>
        <v>0</v>
      </c>
      <c r="S10" s="219"/>
      <c r="T10" s="219"/>
      <c r="U10" s="219"/>
      <c r="V10" s="219"/>
      <c r="W10" s="276"/>
      <c r="X10" s="219"/>
    </row>
    <row r="11" spans="1:24" ht="15.75" x14ac:dyDescent="0.25">
      <c r="A11" s="219"/>
      <c r="B11" s="21">
        <f t="shared" si="3"/>
        <v>2021</v>
      </c>
      <c r="C11" s="64">
        <f>'Climate Metrics'!K69</f>
        <v>0</v>
      </c>
      <c r="D11" s="64">
        <f>'Climate Metrics'!K68</f>
        <v>0</v>
      </c>
      <c r="E11" s="353">
        <f>'Climate Metrics'!K73</f>
        <v>0</v>
      </c>
      <c r="F11" s="64">
        <f>'Climate Metrics'!K72</f>
        <v>0</v>
      </c>
      <c r="G11" s="64">
        <f>'Climate Metrics'!K42</f>
        <v>0</v>
      </c>
      <c r="H11" s="64">
        <f>'Climate Metrics'!K41</f>
        <v>0</v>
      </c>
      <c r="I11" s="64">
        <f>'Climate Metrics'!K45</f>
        <v>0</v>
      </c>
      <c r="J11" s="65">
        <f>'Climate Metrics'!K44</f>
        <v>0</v>
      </c>
      <c r="K11" s="64">
        <f>'Climate Metrics'!K119</f>
        <v>0</v>
      </c>
      <c r="L11" s="64">
        <f>'Climate Metrics'!K120</f>
        <v>0</v>
      </c>
      <c r="M11" s="65">
        <f>'Climate Metrics'!K156</f>
        <v>0</v>
      </c>
      <c r="N11" s="65">
        <f>'Climate Metrics'!K170</f>
        <v>0</v>
      </c>
      <c r="O11" s="74">
        <f t="shared" si="0"/>
        <v>0</v>
      </c>
      <c r="P11" s="74">
        <f t="shared" si="1"/>
        <v>0</v>
      </c>
      <c r="Q11" s="75">
        <f t="shared" si="2"/>
        <v>0</v>
      </c>
      <c r="R11" s="74">
        <f>'Climate Metrics'!K30</f>
        <v>0</v>
      </c>
      <c r="S11" s="219"/>
      <c r="T11" s="219"/>
      <c r="U11" s="219"/>
      <c r="V11" s="219"/>
      <c r="W11" s="276"/>
      <c r="X11" s="219"/>
    </row>
    <row r="12" spans="1:24" ht="15.75" x14ac:dyDescent="0.25">
      <c r="A12" s="219"/>
      <c r="B12" s="21">
        <f t="shared" si="3"/>
        <v>2022</v>
      </c>
      <c r="C12" s="64">
        <f>'Climate Metrics'!L69</f>
        <v>0</v>
      </c>
      <c r="D12" s="64">
        <f>'Climate Metrics'!L68</f>
        <v>0</v>
      </c>
      <c r="E12" s="353">
        <f>'Climate Metrics'!L73</f>
        <v>0</v>
      </c>
      <c r="F12" s="64">
        <f>'Climate Metrics'!L72</f>
        <v>0</v>
      </c>
      <c r="G12" s="64">
        <f>'Climate Metrics'!L42</f>
        <v>0</v>
      </c>
      <c r="H12" s="64">
        <f>'Climate Metrics'!L41</f>
        <v>0</v>
      </c>
      <c r="I12" s="64">
        <f>'Climate Metrics'!L45</f>
        <v>0</v>
      </c>
      <c r="J12" s="65">
        <f>'Climate Metrics'!L44</f>
        <v>0</v>
      </c>
      <c r="K12" s="64">
        <f>'Climate Metrics'!L119</f>
        <v>0</v>
      </c>
      <c r="L12" s="64">
        <f>'Climate Metrics'!L120</f>
        <v>0</v>
      </c>
      <c r="M12" s="65">
        <f>'Climate Metrics'!L156</f>
        <v>0</v>
      </c>
      <c r="N12" s="65">
        <f>'Climate Metrics'!L170</f>
        <v>0</v>
      </c>
      <c r="O12" s="74">
        <f t="shared" si="0"/>
        <v>0</v>
      </c>
      <c r="P12" s="74">
        <f t="shared" si="1"/>
        <v>0</v>
      </c>
      <c r="Q12" s="75">
        <f t="shared" si="2"/>
        <v>0</v>
      </c>
      <c r="R12" s="74">
        <f>'Climate Metrics'!L30</f>
        <v>0</v>
      </c>
      <c r="S12" s="219"/>
      <c r="T12" s="219"/>
      <c r="U12" s="219"/>
      <c r="V12" s="219"/>
      <c r="W12" s="276"/>
      <c r="X12" s="219"/>
    </row>
    <row r="13" spans="1:24" ht="15.75" x14ac:dyDescent="0.25">
      <c r="A13" s="1"/>
      <c r="B13" s="21">
        <f t="shared" si="3"/>
        <v>2023</v>
      </c>
      <c r="C13" s="64">
        <f>'Climate Metrics'!M69</f>
        <v>0</v>
      </c>
      <c r="D13" s="64">
        <f>'Climate Metrics'!M68</f>
        <v>0</v>
      </c>
      <c r="E13" s="353">
        <f>'Climate Metrics'!M73</f>
        <v>0</v>
      </c>
      <c r="F13" s="64">
        <f>'Climate Metrics'!M72</f>
        <v>0</v>
      </c>
      <c r="G13" s="63">
        <f>'Climate Metrics'!M42</f>
        <v>0</v>
      </c>
      <c r="H13" s="63">
        <f>'Climate Metrics'!M41</f>
        <v>0</v>
      </c>
      <c r="I13" s="64">
        <f>'Climate Metrics'!M45</f>
        <v>0</v>
      </c>
      <c r="J13" s="65">
        <f>'Climate Metrics'!M44</f>
        <v>0</v>
      </c>
      <c r="K13" s="64">
        <f>'Climate Metrics'!M119</f>
        <v>0</v>
      </c>
      <c r="L13" s="64">
        <f>'Climate Metrics'!M120</f>
        <v>0</v>
      </c>
      <c r="M13" s="65">
        <f>'Climate Metrics'!M156</f>
        <v>0</v>
      </c>
      <c r="N13" s="65">
        <f>'Climate Metrics'!M170</f>
        <v>0</v>
      </c>
      <c r="O13" s="74">
        <f t="shared" si="0"/>
        <v>0</v>
      </c>
      <c r="P13" s="74">
        <f t="shared" si="1"/>
        <v>0</v>
      </c>
      <c r="Q13" s="75">
        <f t="shared" si="2"/>
        <v>0</v>
      </c>
      <c r="R13" s="74">
        <f>'Climate Metrics'!M30</f>
        <v>0</v>
      </c>
      <c r="S13" s="219"/>
      <c r="T13" s="219"/>
      <c r="U13" s="219"/>
      <c r="V13" s="219"/>
      <c r="W13" s="276"/>
      <c r="X13" s="219"/>
    </row>
    <row r="14" spans="1:24" ht="15.75" x14ac:dyDescent="0.25">
      <c r="A14" s="1"/>
      <c r="B14" s="21">
        <f t="shared" si="3"/>
        <v>2024</v>
      </c>
      <c r="C14" s="64">
        <f>'Climate Metrics'!N69</f>
        <v>0</v>
      </c>
      <c r="D14" s="64">
        <f>'Climate Metrics'!N68</f>
        <v>0</v>
      </c>
      <c r="E14" s="353">
        <f>'Climate Metrics'!N73</f>
        <v>0</v>
      </c>
      <c r="F14" s="64">
        <f>'Climate Metrics'!N72</f>
        <v>0</v>
      </c>
      <c r="G14" s="63">
        <f>'Climate Metrics'!N42</f>
        <v>0</v>
      </c>
      <c r="H14" s="63">
        <f>'Climate Metrics'!N41</f>
        <v>0</v>
      </c>
      <c r="I14" s="64">
        <f>'Climate Metrics'!N45</f>
        <v>0</v>
      </c>
      <c r="J14" s="65">
        <f>'Climate Metrics'!N44</f>
        <v>0</v>
      </c>
      <c r="K14" s="64">
        <f>'Climate Metrics'!N119</f>
        <v>0</v>
      </c>
      <c r="L14" s="64">
        <f>'Climate Metrics'!N120</f>
        <v>0</v>
      </c>
      <c r="M14" s="65">
        <f>'Climate Metrics'!N156</f>
        <v>0</v>
      </c>
      <c r="N14" s="65">
        <f>'Climate Metrics'!N170</f>
        <v>0</v>
      </c>
      <c r="O14" s="74">
        <f t="shared" si="0"/>
        <v>0</v>
      </c>
      <c r="P14" s="74">
        <f t="shared" si="1"/>
        <v>0</v>
      </c>
      <c r="Q14" s="75">
        <f t="shared" si="2"/>
        <v>0</v>
      </c>
      <c r="R14" s="74">
        <f>'Climate Metrics'!N30</f>
        <v>0</v>
      </c>
      <c r="S14" s="219"/>
      <c r="T14" s="219"/>
      <c r="U14" s="219"/>
      <c r="V14" s="219"/>
      <c r="W14" s="276"/>
      <c r="X14" s="219"/>
    </row>
    <row r="15" spans="1:24" ht="15.75" x14ac:dyDescent="0.25">
      <c r="A15" s="1"/>
      <c r="B15" s="21">
        <f t="shared" si="3"/>
        <v>2025</v>
      </c>
      <c r="C15" s="64">
        <f>'Climate Metrics'!O69</f>
        <v>0</v>
      </c>
      <c r="D15" s="64">
        <f>'Climate Metrics'!O68</f>
        <v>0</v>
      </c>
      <c r="E15" s="353">
        <f>'Climate Metrics'!O73</f>
        <v>0</v>
      </c>
      <c r="F15" s="64">
        <f>'Climate Metrics'!O72</f>
        <v>0</v>
      </c>
      <c r="G15" s="63">
        <f>'Climate Metrics'!O42</f>
        <v>0</v>
      </c>
      <c r="H15" s="63">
        <f>'Climate Metrics'!O41</f>
        <v>0</v>
      </c>
      <c r="I15" s="64">
        <f>'Climate Metrics'!O45</f>
        <v>0</v>
      </c>
      <c r="J15" s="65">
        <f>'Climate Metrics'!O44</f>
        <v>0</v>
      </c>
      <c r="K15" s="64">
        <f>'Climate Metrics'!O119</f>
        <v>0</v>
      </c>
      <c r="L15" s="64">
        <f>'Climate Metrics'!O120</f>
        <v>0</v>
      </c>
      <c r="M15" s="65">
        <f>'Climate Metrics'!O156</f>
        <v>0</v>
      </c>
      <c r="N15" s="65">
        <f>'Climate Metrics'!O170</f>
        <v>0</v>
      </c>
      <c r="O15" s="74">
        <f t="shared" si="0"/>
        <v>0</v>
      </c>
      <c r="P15" s="74">
        <f t="shared" si="1"/>
        <v>0</v>
      </c>
      <c r="Q15" s="75">
        <f t="shared" si="2"/>
        <v>0</v>
      </c>
      <c r="R15" s="74">
        <f>'Climate Metrics'!O30</f>
        <v>0</v>
      </c>
      <c r="S15" s="219"/>
      <c r="T15" s="219"/>
      <c r="U15" s="219"/>
      <c r="V15" s="219"/>
      <c r="W15" s="276"/>
      <c r="X15" s="219"/>
    </row>
    <row r="16" spans="1:24" ht="15.75" x14ac:dyDescent="0.25">
      <c r="A16" s="1"/>
      <c r="B16" s="21">
        <f t="shared" si="3"/>
        <v>2026</v>
      </c>
      <c r="C16" s="64">
        <f>'Climate Metrics'!P69</f>
        <v>0</v>
      </c>
      <c r="D16" s="64">
        <f>'Climate Metrics'!P68</f>
        <v>0</v>
      </c>
      <c r="E16" s="353">
        <f>'Climate Metrics'!P73</f>
        <v>0</v>
      </c>
      <c r="F16" s="64">
        <f>'Climate Metrics'!P72</f>
        <v>0</v>
      </c>
      <c r="G16" s="63">
        <f>'Climate Metrics'!P42</f>
        <v>0</v>
      </c>
      <c r="H16" s="63">
        <f>'Climate Metrics'!P41</f>
        <v>0</v>
      </c>
      <c r="I16" s="64">
        <f>'Climate Metrics'!P45</f>
        <v>0</v>
      </c>
      <c r="J16" s="65">
        <f>'Climate Metrics'!P44</f>
        <v>0</v>
      </c>
      <c r="K16" s="64">
        <f>'Climate Metrics'!P119</f>
        <v>0</v>
      </c>
      <c r="L16" s="64">
        <f>'Climate Metrics'!P120</f>
        <v>0</v>
      </c>
      <c r="M16" s="65">
        <f>'Climate Metrics'!P156</f>
        <v>0</v>
      </c>
      <c r="N16" s="65">
        <f>'Climate Metrics'!P170</f>
        <v>0</v>
      </c>
      <c r="O16" s="74">
        <f t="shared" si="0"/>
        <v>0</v>
      </c>
      <c r="P16" s="74">
        <f t="shared" si="1"/>
        <v>0</v>
      </c>
      <c r="Q16" s="75">
        <f t="shared" si="2"/>
        <v>0</v>
      </c>
      <c r="R16" s="74">
        <f>'Climate Metrics'!P30</f>
        <v>0</v>
      </c>
      <c r="S16" s="219"/>
      <c r="T16" s="219"/>
      <c r="U16" s="219"/>
      <c r="V16" s="219"/>
      <c r="W16" s="276"/>
      <c r="X16" s="219"/>
    </row>
    <row r="17" spans="1:24" ht="15.75" x14ac:dyDescent="0.25">
      <c r="A17" s="1"/>
      <c r="B17" s="21">
        <f t="shared" si="3"/>
        <v>2027</v>
      </c>
      <c r="C17" s="64">
        <f>'Climate Metrics'!Q69</f>
        <v>0</v>
      </c>
      <c r="D17" s="64">
        <f>'Climate Metrics'!Q68</f>
        <v>0</v>
      </c>
      <c r="E17" s="353">
        <f>'Climate Metrics'!Q73</f>
        <v>0</v>
      </c>
      <c r="F17" s="64">
        <f>'Climate Metrics'!Q72</f>
        <v>0</v>
      </c>
      <c r="G17" s="63">
        <f>'Climate Metrics'!Q42</f>
        <v>0</v>
      </c>
      <c r="H17" s="63">
        <f>'Climate Metrics'!Q41</f>
        <v>0</v>
      </c>
      <c r="I17" s="64">
        <f>'Climate Metrics'!Q45</f>
        <v>0</v>
      </c>
      <c r="J17" s="65">
        <f>'Climate Metrics'!Q44</f>
        <v>0</v>
      </c>
      <c r="K17" s="64">
        <f>'Climate Metrics'!Q119</f>
        <v>0</v>
      </c>
      <c r="L17" s="64">
        <f>'Climate Metrics'!Q120</f>
        <v>0</v>
      </c>
      <c r="M17" s="65">
        <f>'Climate Metrics'!Q156</f>
        <v>0</v>
      </c>
      <c r="N17" s="65">
        <f>'Climate Metrics'!Q170</f>
        <v>0</v>
      </c>
      <c r="O17" s="74">
        <f t="shared" si="0"/>
        <v>0</v>
      </c>
      <c r="P17" s="74">
        <f t="shared" si="1"/>
        <v>0</v>
      </c>
      <c r="Q17" s="75">
        <f t="shared" si="2"/>
        <v>0</v>
      </c>
      <c r="R17" s="74">
        <f>'Climate Metrics'!Q30</f>
        <v>0</v>
      </c>
      <c r="S17" s="219"/>
      <c r="T17" s="219"/>
      <c r="U17" s="219"/>
      <c r="V17" s="219"/>
      <c r="W17" s="276"/>
      <c r="X17" s="219"/>
    </row>
    <row r="18" spans="1:24" ht="15.75" x14ac:dyDescent="0.25">
      <c r="A18" s="1"/>
      <c r="B18" s="21">
        <f t="shared" si="3"/>
        <v>2028</v>
      </c>
      <c r="C18" s="64">
        <f>'Climate Metrics'!R69</f>
        <v>0</v>
      </c>
      <c r="D18" s="64">
        <f>'Climate Metrics'!R68</f>
        <v>0</v>
      </c>
      <c r="E18" s="353">
        <f>'Climate Metrics'!R73</f>
        <v>0</v>
      </c>
      <c r="F18" s="64">
        <f>'Climate Metrics'!R72</f>
        <v>0</v>
      </c>
      <c r="G18" s="63">
        <f>'Climate Metrics'!R42</f>
        <v>0</v>
      </c>
      <c r="H18" s="63">
        <f>'Climate Metrics'!R41</f>
        <v>0</v>
      </c>
      <c r="I18" s="64">
        <f>'Climate Metrics'!R45</f>
        <v>0</v>
      </c>
      <c r="J18" s="65">
        <f>'Climate Metrics'!R44</f>
        <v>0</v>
      </c>
      <c r="K18" s="64">
        <f>'Climate Metrics'!R119</f>
        <v>0</v>
      </c>
      <c r="L18" s="64">
        <f>'Climate Metrics'!R120</f>
        <v>0</v>
      </c>
      <c r="M18" s="65">
        <f>'Climate Metrics'!R156</f>
        <v>0</v>
      </c>
      <c r="N18" s="65">
        <f>'Climate Metrics'!R170</f>
        <v>0</v>
      </c>
      <c r="O18" s="74">
        <f t="shared" si="0"/>
        <v>0</v>
      </c>
      <c r="P18" s="74">
        <f t="shared" si="1"/>
        <v>0</v>
      </c>
      <c r="Q18" s="75">
        <f t="shared" si="2"/>
        <v>0</v>
      </c>
      <c r="R18" s="74">
        <f>'Climate Metrics'!R30</f>
        <v>0</v>
      </c>
      <c r="S18" s="219"/>
      <c r="T18" s="219"/>
      <c r="U18" s="219"/>
      <c r="V18" s="219"/>
      <c r="W18" s="276"/>
      <c r="X18" s="219"/>
    </row>
    <row r="19" spans="1:24" ht="15.75" x14ac:dyDescent="0.25">
      <c r="A19" s="1"/>
      <c r="B19" s="21">
        <f t="shared" si="3"/>
        <v>2029</v>
      </c>
      <c r="C19" s="64">
        <f>'Climate Metrics'!S69</f>
        <v>0</v>
      </c>
      <c r="D19" s="64">
        <f>'Climate Metrics'!S68</f>
        <v>0</v>
      </c>
      <c r="E19" s="353">
        <f>'Climate Metrics'!S73</f>
        <v>0</v>
      </c>
      <c r="F19" s="64">
        <f>'Climate Metrics'!S72</f>
        <v>0</v>
      </c>
      <c r="G19" s="63">
        <f>'Climate Metrics'!S42</f>
        <v>0</v>
      </c>
      <c r="H19" s="63">
        <f>'Climate Metrics'!S41</f>
        <v>0</v>
      </c>
      <c r="I19" s="64">
        <f>'Climate Metrics'!S45</f>
        <v>0</v>
      </c>
      <c r="J19" s="65">
        <f>'Climate Metrics'!S44</f>
        <v>0</v>
      </c>
      <c r="K19" s="64">
        <f>'Climate Metrics'!S119</f>
        <v>0</v>
      </c>
      <c r="L19" s="64">
        <f>'Climate Metrics'!S120</f>
        <v>0</v>
      </c>
      <c r="M19" s="65">
        <f>'Climate Metrics'!S156</f>
        <v>0</v>
      </c>
      <c r="N19" s="65">
        <f>'Climate Metrics'!S170</f>
        <v>0</v>
      </c>
      <c r="O19" s="74">
        <f t="shared" si="0"/>
        <v>0</v>
      </c>
      <c r="P19" s="74">
        <f t="shared" si="1"/>
        <v>0</v>
      </c>
      <c r="Q19" s="75">
        <f t="shared" si="2"/>
        <v>0</v>
      </c>
      <c r="R19" s="74">
        <f>'Climate Metrics'!S30</f>
        <v>0</v>
      </c>
      <c r="S19" s="219"/>
      <c r="T19" s="219"/>
      <c r="U19" s="219"/>
      <c r="V19" s="219"/>
      <c r="W19" s="276"/>
      <c r="X19" s="219"/>
    </row>
    <row r="20" spans="1:24" ht="15.75" x14ac:dyDescent="0.25">
      <c r="A20" s="1"/>
      <c r="B20" s="21">
        <f t="shared" si="3"/>
        <v>2030</v>
      </c>
      <c r="C20" s="64">
        <f>'Climate Metrics'!T69</f>
        <v>0</v>
      </c>
      <c r="D20" s="64">
        <f>'Climate Metrics'!T68</f>
        <v>0</v>
      </c>
      <c r="E20" s="353">
        <f>'Climate Metrics'!T73</f>
        <v>0</v>
      </c>
      <c r="F20" s="64">
        <f>'Climate Metrics'!T72</f>
        <v>0</v>
      </c>
      <c r="G20" s="63">
        <f>'Climate Metrics'!T42</f>
        <v>0</v>
      </c>
      <c r="H20" s="63">
        <f>'Climate Metrics'!T41</f>
        <v>0</v>
      </c>
      <c r="I20" s="64">
        <f>'Climate Metrics'!T45</f>
        <v>0</v>
      </c>
      <c r="J20" s="65">
        <f>'Climate Metrics'!T44</f>
        <v>0</v>
      </c>
      <c r="K20" s="64">
        <f>'Climate Metrics'!T119</f>
        <v>0</v>
      </c>
      <c r="L20" s="64">
        <f>'Climate Metrics'!T120</f>
        <v>0</v>
      </c>
      <c r="M20" s="65">
        <f>'Climate Metrics'!T156</f>
        <v>0</v>
      </c>
      <c r="N20" s="65">
        <f>'Climate Metrics'!T170</f>
        <v>0</v>
      </c>
      <c r="O20" s="74">
        <f t="shared" si="0"/>
        <v>0</v>
      </c>
      <c r="P20" s="74">
        <f t="shared" si="1"/>
        <v>0</v>
      </c>
      <c r="Q20" s="75">
        <f t="shared" si="2"/>
        <v>0</v>
      </c>
      <c r="R20" s="74">
        <f>'Climate Metrics'!T30</f>
        <v>0</v>
      </c>
      <c r="S20" s="219"/>
      <c r="T20" s="219"/>
      <c r="U20" s="219"/>
      <c r="V20" s="219"/>
      <c r="W20" s="276"/>
      <c r="X20" s="219"/>
    </row>
    <row r="21" spans="1:24" ht="15.75" x14ac:dyDescent="0.25">
      <c r="A21" s="1"/>
      <c r="B21" s="62"/>
      <c r="C21" s="1"/>
      <c r="D21" s="1"/>
      <c r="E21" s="1"/>
      <c r="F21" s="1"/>
      <c r="G21" s="1"/>
      <c r="H21" s="1"/>
      <c r="I21" s="2"/>
      <c r="J21" s="3"/>
      <c r="K21" s="2"/>
      <c r="L21" s="2"/>
      <c r="M21" s="3"/>
      <c r="N21" s="3"/>
      <c r="O21" s="3"/>
      <c r="P21" s="3"/>
      <c r="Q21" s="3"/>
      <c r="R21" s="3"/>
      <c r="S21" s="219"/>
      <c r="T21" s="219"/>
      <c r="U21" s="219"/>
      <c r="V21" s="219"/>
      <c r="W21" s="276"/>
      <c r="X21" s="219"/>
    </row>
    <row r="22" spans="1:24" ht="20.25" x14ac:dyDescent="0.3">
      <c r="A22" s="219"/>
      <c r="B22" s="219"/>
      <c r="C22" s="428" t="s">
        <v>248</v>
      </c>
      <c r="D22" s="428"/>
      <c r="E22" s="428"/>
      <c r="F22" s="428"/>
      <c r="G22" s="428"/>
      <c r="H22" s="428"/>
      <c r="I22" s="428"/>
      <c r="J22" s="428"/>
      <c r="K22" s="428"/>
      <c r="L22" s="428"/>
      <c r="M22" s="428"/>
      <c r="N22" s="428"/>
      <c r="O22" s="428"/>
      <c r="P22" s="428"/>
      <c r="Q22" s="428"/>
      <c r="R22" s="428"/>
      <c r="S22" s="219"/>
      <c r="T22" s="219"/>
      <c r="U22" s="219"/>
      <c r="V22" s="219"/>
      <c r="W22" s="276"/>
      <c r="X22" s="219"/>
    </row>
    <row r="23" spans="1:24" x14ac:dyDescent="0.2">
      <c r="A23" s="219"/>
      <c r="B23" s="219"/>
      <c r="C23" s="219"/>
      <c r="D23" s="219"/>
      <c r="E23" s="219"/>
      <c r="F23" s="219"/>
      <c r="G23" s="219"/>
      <c r="H23" s="219"/>
      <c r="I23" s="219"/>
      <c r="J23" s="219"/>
      <c r="K23" s="219"/>
      <c r="L23" s="219"/>
      <c r="M23" s="219"/>
      <c r="N23" s="219"/>
      <c r="O23" s="219"/>
      <c r="P23" s="219"/>
      <c r="Q23" s="219"/>
      <c r="R23" s="219"/>
      <c r="S23" s="219"/>
      <c r="T23" s="219"/>
      <c r="U23" s="219"/>
      <c r="V23" s="219"/>
      <c r="W23" s="276"/>
      <c r="X23" s="219"/>
    </row>
    <row r="24" spans="1:24" ht="15" x14ac:dyDescent="0.25">
      <c r="A24" s="219"/>
      <c r="B24" s="219"/>
      <c r="C24" s="219"/>
      <c r="D24" s="219"/>
      <c r="E24" s="219"/>
      <c r="F24" s="219"/>
      <c r="G24" s="219"/>
      <c r="H24" s="219"/>
      <c r="I24" s="219"/>
      <c r="J24" s="219"/>
      <c r="K24" s="219"/>
      <c r="L24" s="219"/>
      <c r="M24" s="219"/>
      <c r="N24" s="219"/>
      <c r="O24" s="219"/>
      <c r="P24" s="219"/>
      <c r="Q24" s="219"/>
      <c r="R24" s="219"/>
      <c r="S24" s="278" t="s">
        <v>249</v>
      </c>
      <c r="T24" s="219"/>
      <c r="U24" s="219"/>
      <c r="V24" s="219"/>
      <c r="W24" s="276"/>
      <c r="X24" s="219"/>
    </row>
    <row r="25" spans="1:24" x14ac:dyDescent="0.2">
      <c r="A25" s="219"/>
      <c r="B25" s="219"/>
      <c r="C25" s="219"/>
      <c r="D25" s="219"/>
      <c r="E25" s="219"/>
      <c r="F25" s="219"/>
      <c r="G25" s="219"/>
      <c r="H25" s="219"/>
      <c r="I25" s="219"/>
      <c r="J25" s="219"/>
      <c r="K25" s="219"/>
      <c r="L25" s="219"/>
      <c r="M25" s="219"/>
      <c r="N25" s="219"/>
      <c r="O25" s="219"/>
      <c r="P25" s="219"/>
      <c r="Q25" s="219"/>
      <c r="R25" s="219"/>
      <c r="S25" s="219"/>
      <c r="T25" s="219"/>
      <c r="U25" s="219"/>
      <c r="V25" s="219"/>
      <c r="W25" s="276"/>
      <c r="X25" s="219"/>
    </row>
    <row r="26" spans="1:24" x14ac:dyDescent="0.2">
      <c r="A26" s="219"/>
      <c r="B26" s="219"/>
      <c r="C26" s="219"/>
      <c r="D26" s="219"/>
      <c r="E26" s="219"/>
      <c r="F26" s="219"/>
      <c r="G26" s="219"/>
      <c r="H26" s="219"/>
      <c r="I26" s="219"/>
      <c r="J26" s="219"/>
      <c r="K26" s="219"/>
      <c r="L26" s="219"/>
      <c r="M26" s="219"/>
      <c r="N26" s="219"/>
      <c r="O26" s="219"/>
      <c r="P26" s="219"/>
      <c r="Q26" s="219"/>
      <c r="R26" s="219"/>
      <c r="S26" s="219"/>
      <c r="T26" s="219"/>
      <c r="U26" s="219"/>
      <c r="V26" s="219"/>
      <c r="W26" s="219"/>
      <c r="X26" s="219"/>
    </row>
    <row r="27" spans="1:24" x14ac:dyDescent="0.2">
      <c r="A27" s="219"/>
      <c r="B27" s="219"/>
      <c r="C27" s="219"/>
      <c r="D27" s="219"/>
      <c r="E27" s="219"/>
      <c r="F27" s="219"/>
      <c r="G27" s="219"/>
      <c r="H27" s="219"/>
      <c r="I27" s="219"/>
      <c r="J27" s="219"/>
      <c r="K27" s="219"/>
      <c r="L27" s="219"/>
      <c r="M27" s="219"/>
      <c r="N27" s="219"/>
      <c r="O27" s="219"/>
      <c r="P27" s="219"/>
      <c r="Q27" s="219"/>
      <c r="R27" s="219"/>
      <c r="S27" s="219"/>
      <c r="T27" s="219"/>
      <c r="U27" s="219"/>
      <c r="V27" s="219"/>
      <c r="W27" s="219"/>
      <c r="X27" s="219"/>
    </row>
    <row r="28" spans="1:24" x14ac:dyDescent="0.2">
      <c r="A28" s="219"/>
      <c r="B28" s="219"/>
      <c r="C28" s="219"/>
      <c r="D28" s="219"/>
      <c r="E28" s="219"/>
      <c r="F28" s="219"/>
      <c r="G28" s="219"/>
      <c r="H28" s="219"/>
      <c r="I28" s="219"/>
      <c r="J28" s="219"/>
      <c r="K28" s="219"/>
      <c r="L28" s="219"/>
      <c r="M28" s="219"/>
      <c r="N28" s="219"/>
      <c r="O28" s="219"/>
      <c r="P28" s="219"/>
      <c r="Q28" s="219"/>
      <c r="R28" s="219"/>
      <c r="S28" s="219"/>
      <c r="T28" s="219"/>
      <c r="U28" s="219"/>
      <c r="V28" s="219"/>
      <c r="W28" s="219"/>
      <c r="X28" s="219"/>
    </row>
    <row r="29" spans="1:24" x14ac:dyDescent="0.2">
      <c r="A29" s="219"/>
      <c r="B29" s="219"/>
      <c r="C29" s="219"/>
      <c r="D29" s="219"/>
      <c r="E29" s="219"/>
      <c r="F29" s="219"/>
      <c r="G29" s="219"/>
      <c r="H29" s="219"/>
      <c r="I29" s="219"/>
      <c r="J29" s="219"/>
      <c r="K29" s="219"/>
      <c r="L29" s="219"/>
      <c r="M29" s="219"/>
      <c r="N29" s="219"/>
      <c r="O29" s="219"/>
      <c r="P29" s="219"/>
      <c r="Q29" s="219"/>
      <c r="R29" s="219"/>
      <c r="S29" s="219"/>
      <c r="T29" s="219"/>
      <c r="U29" s="219"/>
      <c r="V29" s="219"/>
      <c r="W29" s="219"/>
      <c r="X29" s="219"/>
    </row>
    <row r="30" spans="1:24" x14ac:dyDescent="0.2">
      <c r="A30" s="219"/>
      <c r="B30" s="219"/>
      <c r="C30" s="219"/>
      <c r="D30" s="219"/>
      <c r="E30" s="219"/>
      <c r="F30" s="219"/>
      <c r="G30" s="219"/>
      <c r="H30" s="219"/>
      <c r="I30" s="219"/>
      <c r="J30" s="219"/>
      <c r="K30" s="219"/>
      <c r="L30" s="219"/>
      <c r="M30" s="219"/>
      <c r="N30" s="219"/>
      <c r="O30" s="219"/>
      <c r="P30" s="219"/>
      <c r="Q30" s="219"/>
      <c r="R30" s="219"/>
      <c r="S30" s="219"/>
      <c r="T30" s="219"/>
      <c r="U30" s="219"/>
      <c r="V30" s="219"/>
      <c r="W30" s="219"/>
      <c r="X30" s="219"/>
    </row>
    <row r="31" spans="1:24" x14ac:dyDescent="0.2">
      <c r="A31" s="219"/>
      <c r="B31" s="219"/>
      <c r="C31" s="219"/>
      <c r="D31" s="219"/>
      <c r="E31" s="219"/>
      <c r="F31" s="219"/>
      <c r="G31" s="219"/>
      <c r="H31" s="219"/>
      <c r="I31" s="219"/>
      <c r="J31" s="219"/>
      <c r="K31" s="219"/>
      <c r="L31" s="219"/>
      <c r="M31" s="219"/>
      <c r="N31" s="219"/>
      <c r="O31" s="219"/>
      <c r="P31" s="219"/>
      <c r="Q31" s="219"/>
      <c r="R31" s="219"/>
      <c r="S31" s="219"/>
      <c r="T31" s="219"/>
      <c r="U31" s="219"/>
      <c r="V31" s="219"/>
      <c r="W31" s="219"/>
      <c r="X31" s="219"/>
    </row>
    <row r="32" spans="1:24" x14ac:dyDescent="0.2">
      <c r="A32" s="219"/>
      <c r="B32" s="219"/>
      <c r="C32" s="219"/>
      <c r="D32" s="219"/>
      <c r="E32" s="219"/>
      <c r="F32" s="219"/>
      <c r="G32" s="219"/>
      <c r="H32" s="219"/>
      <c r="I32" s="219"/>
      <c r="J32" s="219"/>
      <c r="K32" s="219"/>
      <c r="L32" s="219"/>
      <c r="M32" s="219"/>
      <c r="N32" s="219"/>
      <c r="O32" s="219"/>
      <c r="P32" s="219"/>
      <c r="Q32" s="219"/>
      <c r="R32" s="219"/>
      <c r="S32" s="219"/>
      <c r="T32" s="219"/>
      <c r="U32" s="219"/>
      <c r="V32" s="219"/>
      <c r="W32" s="219"/>
      <c r="X32" s="219"/>
    </row>
    <row r="33" spans="1:24" x14ac:dyDescent="0.2">
      <c r="A33" s="219"/>
      <c r="B33" s="219"/>
      <c r="C33" s="219"/>
      <c r="D33" s="219"/>
      <c r="E33" s="219"/>
      <c r="F33" s="219"/>
      <c r="G33" s="219"/>
      <c r="H33" s="219"/>
      <c r="I33" s="219"/>
      <c r="J33" s="219"/>
      <c r="K33" s="219"/>
      <c r="L33" s="219"/>
      <c r="M33" s="219"/>
      <c r="N33" s="219"/>
      <c r="O33" s="219"/>
      <c r="P33" s="219"/>
      <c r="Q33" s="219"/>
      <c r="R33" s="219"/>
      <c r="S33" s="219"/>
      <c r="T33" s="219"/>
      <c r="U33" s="219"/>
      <c r="V33" s="219"/>
      <c r="W33" s="219"/>
      <c r="X33" s="219"/>
    </row>
    <row r="34" spans="1:24" x14ac:dyDescent="0.2">
      <c r="A34" s="219"/>
      <c r="B34" s="219"/>
      <c r="C34" s="219"/>
      <c r="D34" s="219"/>
      <c r="E34" s="219"/>
      <c r="F34" s="219"/>
      <c r="G34" s="219"/>
      <c r="H34" s="219"/>
      <c r="I34" s="219"/>
      <c r="J34" s="219"/>
      <c r="K34" s="219"/>
      <c r="L34" s="219"/>
      <c r="M34" s="219"/>
      <c r="N34" s="219"/>
      <c r="O34" s="219"/>
      <c r="P34" s="219"/>
      <c r="Q34" s="219"/>
      <c r="R34" s="219"/>
      <c r="S34" s="219"/>
      <c r="T34" s="219"/>
      <c r="U34" s="219"/>
      <c r="V34" s="219"/>
      <c r="W34" s="219"/>
      <c r="X34" s="219"/>
    </row>
    <row r="35" spans="1:24" x14ac:dyDescent="0.2">
      <c r="A35" s="219"/>
      <c r="B35" s="219"/>
      <c r="C35" s="219"/>
      <c r="D35" s="219"/>
      <c r="E35" s="219"/>
      <c r="F35" s="219"/>
      <c r="G35" s="219"/>
      <c r="H35" s="219"/>
      <c r="I35" s="219"/>
      <c r="J35" s="219"/>
      <c r="K35" s="219"/>
      <c r="L35" s="219"/>
      <c r="M35" s="219"/>
      <c r="N35" s="219"/>
      <c r="O35" s="219"/>
      <c r="P35" s="219"/>
      <c r="Q35" s="219"/>
      <c r="R35" s="219"/>
      <c r="S35" s="219"/>
      <c r="T35" s="219"/>
      <c r="U35" s="219"/>
      <c r="V35" s="219"/>
      <c r="W35" s="219"/>
      <c r="X35" s="219"/>
    </row>
    <row r="36" spans="1:24" x14ac:dyDescent="0.2">
      <c r="A36" s="219"/>
      <c r="B36" s="219"/>
      <c r="C36" s="219"/>
      <c r="D36" s="219"/>
      <c r="E36" s="219"/>
      <c r="F36" s="219"/>
      <c r="G36" s="219"/>
      <c r="H36" s="219"/>
      <c r="I36" s="219"/>
      <c r="J36" s="219"/>
      <c r="K36" s="219"/>
      <c r="L36" s="219"/>
      <c r="M36" s="219"/>
      <c r="N36" s="219"/>
      <c r="O36" s="219"/>
      <c r="P36" s="219"/>
      <c r="Q36" s="219"/>
      <c r="R36" s="219"/>
      <c r="S36" s="219"/>
      <c r="T36" s="219"/>
      <c r="U36" s="219"/>
      <c r="V36" s="219"/>
      <c r="W36" s="219"/>
      <c r="X36" s="219"/>
    </row>
    <row r="37" spans="1:24" x14ac:dyDescent="0.2">
      <c r="A37" s="219"/>
      <c r="B37" s="219"/>
      <c r="C37" s="219"/>
      <c r="D37" s="219"/>
      <c r="E37" s="219"/>
      <c r="F37" s="219"/>
      <c r="G37" s="219"/>
      <c r="H37" s="219"/>
      <c r="I37" s="219"/>
      <c r="J37" s="219"/>
      <c r="K37" s="219"/>
      <c r="L37" s="219"/>
      <c r="M37" s="219"/>
      <c r="N37" s="219"/>
      <c r="O37" s="219"/>
      <c r="P37" s="219"/>
      <c r="Q37" s="219"/>
      <c r="R37" s="219"/>
      <c r="S37" s="219"/>
      <c r="T37" s="219"/>
      <c r="U37" s="219"/>
      <c r="V37" s="219"/>
      <c r="W37" s="219"/>
      <c r="X37" s="219"/>
    </row>
    <row r="38" spans="1:24" x14ac:dyDescent="0.2">
      <c r="A38" s="219"/>
      <c r="B38" s="219"/>
      <c r="C38" s="219"/>
      <c r="D38" s="219"/>
      <c r="E38" s="219"/>
      <c r="F38" s="219"/>
      <c r="G38" s="219"/>
      <c r="H38" s="219"/>
      <c r="I38" s="219"/>
      <c r="J38" s="219"/>
      <c r="K38" s="219"/>
      <c r="L38" s="219"/>
      <c r="M38" s="219"/>
      <c r="N38" s="219"/>
      <c r="O38" s="219"/>
      <c r="P38" s="219"/>
      <c r="Q38" s="219"/>
      <c r="R38" s="219"/>
      <c r="S38" s="219"/>
      <c r="T38" s="219"/>
      <c r="U38" s="219"/>
      <c r="V38" s="135"/>
      <c r="W38" s="219"/>
      <c r="X38" s="219"/>
    </row>
    <row r="39" spans="1:24" x14ac:dyDescent="0.2">
      <c r="A39" s="219"/>
      <c r="B39" s="219"/>
      <c r="C39" s="219"/>
      <c r="D39" s="219"/>
      <c r="E39" s="219"/>
      <c r="F39" s="219"/>
      <c r="G39" s="219"/>
      <c r="H39" s="219"/>
      <c r="I39" s="219"/>
      <c r="J39" s="219"/>
      <c r="K39" s="219"/>
      <c r="L39" s="219"/>
      <c r="M39" s="219"/>
      <c r="N39" s="219"/>
      <c r="O39" s="219"/>
      <c r="P39" s="219"/>
      <c r="Q39" s="219"/>
      <c r="R39" s="219"/>
      <c r="S39" s="219"/>
      <c r="T39" s="219"/>
      <c r="U39" s="219"/>
      <c r="V39" s="219"/>
      <c r="W39" s="219"/>
      <c r="X39" s="219"/>
    </row>
    <row r="40" spans="1:24" x14ac:dyDescent="0.2">
      <c r="A40" s="219"/>
      <c r="B40" s="219"/>
      <c r="C40" s="219"/>
      <c r="D40" s="219"/>
      <c r="E40" s="219"/>
      <c r="F40" s="219"/>
      <c r="G40" s="219"/>
      <c r="H40" s="219"/>
      <c r="I40" s="219"/>
      <c r="J40" s="219"/>
      <c r="K40" s="219"/>
      <c r="L40" s="219"/>
      <c r="M40" s="219"/>
      <c r="N40" s="219"/>
      <c r="O40" s="219"/>
      <c r="P40" s="219"/>
      <c r="Q40" s="219"/>
      <c r="R40" s="219"/>
      <c r="S40" s="219"/>
      <c r="T40" s="219"/>
      <c r="U40" s="219"/>
      <c r="V40" s="219"/>
      <c r="W40" s="219"/>
      <c r="X40" s="219"/>
    </row>
    <row r="41" spans="1:24" x14ac:dyDescent="0.2">
      <c r="A41" s="219"/>
      <c r="B41" s="219"/>
      <c r="C41" s="219"/>
      <c r="D41" s="219"/>
      <c r="E41" s="219"/>
      <c r="F41" s="219"/>
      <c r="G41" s="219"/>
      <c r="H41" s="219"/>
      <c r="I41" s="219"/>
      <c r="J41" s="219"/>
      <c r="K41" s="219"/>
      <c r="L41" s="219"/>
      <c r="M41" s="219"/>
      <c r="N41" s="219"/>
      <c r="O41" s="219"/>
      <c r="P41" s="219"/>
      <c r="Q41" s="219"/>
      <c r="R41" s="219"/>
      <c r="S41" s="219"/>
      <c r="T41" s="219"/>
      <c r="U41" s="219"/>
      <c r="V41" s="219"/>
      <c r="W41" s="219"/>
      <c r="X41" s="219"/>
    </row>
    <row r="42" spans="1:24" x14ac:dyDescent="0.2">
      <c r="A42" s="219"/>
      <c r="B42" s="219"/>
      <c r="C42" s="219"/>
      <c r="D42" s="219"/>
      <c r="E42" s="219"/>
      <c r="F42" s="219"/>
      <c r="G42" s="219"/>
      <c r="H42" s="219"/>
      <c r="I42" s="219"/>
      <c r="J42" s="219"/>
      <c r="K42" s="219"/>
      <c r="L42" s="219"/>
      <c r="M42" s="219"/>
      <c r="N42" s="219"/>
      <c r="O42" s="219"/>
      <c r="P42" s="219"/>
      <c r="Q42" s="219"/>
      <c r="R42" s="219"/>
      <c r="S42" s="219"/>
      <c r="T42" s="219"/>
      <c r="U42" s="219"/>
      <c r="V42" s="219"/>
      <c r="W42" s="219"/>
      <c r="X42" s="219"/>
    </row>
    <row r="43" spans="1:24" x14ac:dyDescent="0.2">
      <c r="A43" s="219"/>
      <c r="B43" s="219"/>
      <c r="C43" s="219"/>
      <c r="D43" s="219"/>
      <c r="E43" s="219"/>
      <c r="F43" s="219"/>
      <c r="G43" s="219"/>
      <c r="H43" s="219"/>
      <c r="I43" s="219"/>
      <c r="J43" s="219"/>
      <c r="K43" s="219"/>
      <c r="L43" s="219"/>
      <c r="M43" s="219"/>
      <c r="N43" s="219"/>
      <c r="O43" s="219"/>
      <c r="P43" s="219"/>
      <c r="Q43" s="219"/>
      <c r="R43" s="219"/>
      <c r="S43" s="219"/>
      <c r="T43" s="219"/>
      <c r="U43" s="219"/>
      <c r="V43" s="219"/>
      <c r="W43" s="219"/>
      <c r="X43" s="219"/>
    </row>
    <row r="44" spans="1:24" x14ac:dyDescent="0.2">
      <c r="A44" s="219"/>
      <c r="B44" s="219"/>
      <c r="C44" s="219"/>
      <c r="D44" s="219"/>
      <c r="E44" s="219"/>
      <c r="F44" s="219"/>
      <c r="G44" s="219"/>
      <c r="H44" s="219"/>
      <c r="I44" s="219"/>
      <c r="J44" s="219"/>
      <c r="K44" s="219"/>
      <c r="L44" s="219"/>
      <c r="M44" s="219"/>
      <c r="N44" s="219"/>
      <c r="O44" s="219"/>
      <c r="P44" s="219"/>
      <c r="Q44" s="219"/>
      <c r="R44" s="219"/>
      <c r="S44" s="219"/>
      <c r="T44" s="219"/>
      <c r="U44" s="219"/>
      <c r="V44" s="219"/>
      <c r="W44" s="219"/>
      <c r="X44" s="219"/>
    </row>
    <row r="45" spans="1:24" x14ac:dyDescent="0.2">
      <c r="A45" s="219"/>
      <c r="B45" s="219"/>
      <c r="C45" s="219"/>
      <c r="D45" s="219"/>
      <c r="E45" s="219"/>
      <c r="F45" s="219"/>
      <c r="G45" s="219"/>
      <c r="H45" s="219"/>
      <c r="I45" s="219"/>
      <c r="J45" s="219"/>
      <c r="K45" s="219"/>
      <c r="L45" s="219"/>
      <c r="M45" s="219"/>
      <c r="N45" s="219"/>
      <c r="O45" s="219"/>
      <c r="P45" s="219"/>
      <c r="Q45" s="219"/>
      <c r="R45" s="219"/>
      <c r="S45" s="219"/>
      <c r="T45" s="219"/>
      <c r="U45" s="219"/>
      <c r="V45" s="219"/>
      <c r="W45" s="219"/>
      <c r="X45" s="219"/>
    </row>
    <row r="46" spans="1:24" x14ac:dyDescent="0.2">
      <c r="A46" s="219"/>
      <c r="B46" s="219"/>
      <c r="C46" s="219"/>
      <c r="D46" s="219"/>
      <c r="E46" s="219"/>
      <c r="F46" s="219"/>
      <c r="G46" s="219"/>
      <c r="H46" s="219"/>
      <c r="I46" s="219"/>
      <c r="J46" s="219"/>
      <c r="K46" s="219"/>
      <c r="L46" s="219"/>
      <c r="M46" s="219"/>
      <c r="N46" s="219"/>
      <c r="O46" s="219"/>
      <c r="P46" s="219"/>
      <c r="Q46" s="219"/>
      <c r="R46" s="219"/>
      <c r="S46" s="219"/>
      <c r="T46" s="219"/>
      <c r="U46" s="219"/>
      <c r="V46" s="219"/>
      <c r="W46" s="219"/>
      <c r="X46" s="219"/>
    </row>
    <row r="47" spans="1:24" x14ac:dyDescent="0.2">
      <c r="A47" s="219"/>
      <c r="B47" s="219"/>
      <c r="C47" s="219"/>
      <c r="D47" s="219"/>
      <c r="E47" s="219"/>
      <c r="F47" s="219"/>
      <c r="G47" s="219"/>
      <c r="H47" s="219"/>
      <c r="I47" s="219"/>
      <c r="J47" s="219"/>
      <c r="K47" s="219"/>
      <c r="L47" s="219"/>
      <c r="M47" s="219"/>
      <c r="N47" s="219"/>
      <c r="O47" s="219"/>
      <c r="P47" s="219"/>
      <c r="Q47" s="219"/>
      <c r="R47" s="219"/>
      <c r="S47" s="219"/>
      <c r="T47" s="219"/>
      <c r="U47" s="219"/>
      <c r="V47" s="219"/>
      <c r="W47" s="219"/>
      <c r="X47" s="219"/>
    </row>
    <row r="48" spans="1:24" x14ac:dyDescent="0.2">
      <c r="A48" s="219"/>
      <c r="B48" s="219"/>
      <c r="C48" s="219"/>
      <c r="D48" s="219"/>
      <c r="E48" s="219"/>
      <c r="F48" s="219"/>
      <c r="G48" s="219"/>
      <c r="H48" s="219"/>
      <c r="I48" s="219"/>
      <c r="J48" s="219"/>
      <c r="K48" s="219"/>
      <c r="L48" s="219"/>
      <c r="M48" s="219"/>
      <c r="N48" s="219"/>
      <c r="O48" s="219"/>
      <c r="P48" s="219"/>
      <c r="Q48" s="219"/>
      <c r="R48" s="219"/>
      <c r="S48" s="219"/>
      <c r="T48" s="219"/>
      <c r="U48" s="219"/>
      <c r="V48" s="219"/>
      <c r="W48" s="219"/>
      <c r="X48" s="219"/>
    </row>
    <row r="49" spans="1:24" x14ac:dyDescent="0.2">
      <c r="A49" s="219"/>
      <c r="B49" s="219"/>
      <c r="C49" s="219"/>
      <c r="D49" s="219"/>
      <c r="E49" s="219"/>
      <c r="F49" s="219"/>
      <c r="G49" s="219"/>
      <c r="H49" s="219"/>
      <c r="I49" s="219"/>
      <c r="J49" s="219"/>
      <c r="K49" s="219"/>
      <c r="L49" s="219"/>
      <c r="M49" s="219"/>
      <c r="N49" s="219"/>
      <c r="O49" s="219"/>
      <c r="P49" s="219"/>
      <c r="Q49" s="219"/>
      <c r="R49" s="219"/>
      <c r="S49" s="219"/>
      <c r="T49" s="219"/>
      <c r="U49" s="219"/>
      <c r="V49" s="219"/>
      <c r="W49" s="219"/>
      <c r="X49" s="219"/>
    </row>
    <row r="50" spans="1:24" x14ac:dyDescent="0.2">
      <c r="A50" s="219"/>
      <c r="B50" s="219"/>
      <c r="C50" s="219"/>
      <c r="D50" s="219"/>
      <c r="E50" s="219"/>
      <c r="F50" s="219"/>
      <c r="G50" s="219"/>
      <c r="H50" s="219"/>
      <c r="I50" s="219"/>
      <c r="J50" s="219"/>
      <c r="K50" s="219"/>
      <c r="L50" s="219"/>
      <c r="M50" s="219"/>
      <c r="N50" s="219"/>
      <c r="O50" s="219"/>
      <c r="P50" s="219"/>
      <c r="Q50" s="219"/>
      <c r="R50" s="219"/>
      <c r="S50" s="219"/>
      <c r="T50" s="219"/>
      <c r="U50" s="219"/>
      <c r="V50" s="219"/>
      <c r="W50" s="219"/>
      <c r="X50" s="219"/>
    </row>
    <row r="51" spans="1:24" x14ac:dyDescent="0.2">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row>
    <row r="52" spans="1:24" x14ac:dyDescent="0.2">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row>
    <row r="53" spans="1:24" x14ac:dyDescent="0.2">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row>
    <row r="54" spans="1:24" x14ac:dyDescent="0.2">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row>
    <row r="55" spans="1:24" x14ac:dyDescent="0.2">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row>
    <row r="56" spans="1:24" x14ac:dyDescent="0.2">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row>
    <row r="57" spans="1:24" x14ac:dyDescent="0.2">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row>
    <row r="58" spans="1:24" x14ac:dyDescent="0.2">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row>
    <row r="59" spans="1:24" x14ac:dyDescent="0.2">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row>
    <row r="60" spans="1:24" x14ac:dyDescent="0.2">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row>
    <row r="61" spans="1:24" x14ac:dyDescent="0.2">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row>
    <row r="62" spans="1:24" x14ac:dyDescent="0.2">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row>
    <row r="63" spans="1:24" x14ac:dyDescent="0.2">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row>
    <row r="64" spans="1:24" x14ac:dyDescent="0.2">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row>
    <row r="65" spans="1:24" x14ac:dyDescent="0.2">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row>
    <row r="66" spans="1:24" x14ac:dyDescent="0.2">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row>
    <row r="67" spans="1:24" x14ac:dyDescent="0.2">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row>
    <row r="68" spans="1:24" x14ac:dyDescent="0.2">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row>
    <row r="69" spans="1:24" x14ac:dyDescent="0.2">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row>
    <row r="70" spans="1:24" x14ac:dyDescent="0.2">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row>
    <row r="71" spans="1:24" s="135" customFormat="1" ht="18" x14ac:dyDescent="0.25">
      <c r="A71" s="219"/>
      <c r="B71" s="219"/>
      <c r="C71" s="427" t="s">
        <v>250</v>
      </c>
      <c r="D71" s="427"/>
      <c r="E71" s="427"/>
      <c r="F71" s="427"/>
      <c r="G71" s="427"/>
      <c r="H71" s="427"/>
      <c r="I71" s="427"/>
      <c r="J71" s="427"/>
      <c r="K71" s="427"/>
      <c r="L71" s="427"/>
      <c r="M71" s="427"/>
      <c r="N71" s="220"/>
      <c r="O71" s="220"/>
      <c r="P71" s="220"/>
      <c r="Q71" s="426"/>
      <c r="R71" s="426"/>
      <c r="S71" s="426"/>
      <c r="T71" s="426"/>
      <c r="U71" s="426"/>
      <c r="V71" s="426"/>
      <c r="W71" s="219"/>
      <c r="X71" s="219"/>
    </row>
    <row r="72" spans="1:24" x14ac:dyDescent="0.2">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row>
    <row r="73" spans="1:24" s="135" customFormat="1" ht="15" x14ac:dyDescent="0.25">
      <c r="A73" s="219"/>
      <c r="B73" s="219"/>
      <c r="C73" s="429">
        <v>2016</v>
      </c>
      <c r="D73" s="429"/>
      <c r="E73" s="429"/>
      <c r="F73" s="39"/>
      <c r="G73" s="423">
        <v>2017</v>
      </c>
      <c r="H73" s="424"/>
      <c r="I73" s="425"/>
      <c r="J73" s="39"/>
      <c r="K73" s="423">
        <v>2018</v>
      </c>
      <c r="L73" s="424"/>
      <c r="M73" s="425"/>
      <c r="N73" s="39"/>
      <c r="O73" s="423">
        <v>2019</v>
      </c>
      <c r="P73" s="424"/>
      <c r="Q73" s="425"/>
      <c r="R73" s="219"/>
      <c r="S73" s="423">
        <v>2020</v>
      </c>
      <c r="T73" s="424"/>
      <c r="U73" s="425"/>
      <c r="V73" s="219"/>
      <c r="W73" s="219"/>
      <c r="X73" s="219"/>
    </row>
    <row r="74" spans="1:24" s="135" customFormat="1" x14ac:dyDescent="0.2">
      <c r="A74" s="219"/>
      <c r="B74" s="219"/>
      <c r="C74" s="46" t="s">
        <v>51</v>
      </c>
      <c r="D74" s="44">
        <f>D6+F6</f>
        <v>0</v>
      </c>
      <c r="E74" s="45">
        <f>IFERROR(D74/$D$78,0)</f>
        <v>0</v>
      </c>
      <c r="F74" s="39"/>
      <c r="G74" s="38" t="s">
        <v>51</v>
      </c>
      <c r="H74" s="40">
        <f>D7+F7</f>
        <v>0</v>
      </c>
      <c r="I74" s="45">
        <f>IFERROR(H74/$D$78,0)</f>
        <v>0</v>
      </c>
      <c r="J74" s="39"/>
      <c r="K74" s="38" t="s">
        <v>51</v>
      </c>
      <c r="L74" s="40">
        <f>D8+F8</f>
        <v>0</v>
      </c>
      <c r="M74" s="41">
        <f>IFERROR(L74/$L$78,0)</f>
        <v>0</v>
      </c>
      <c r="N74" s="39"/>
      <c r="O74" s="38" t="s">
        <v>51</v>
      </c>
      <c r="P74" s="40">
        <f>D9+F9</f>
        <v>0</v>
      </c>
      <c r="Q74" s="41">
        <f>IFERROR(P74/$P$78,0)</f>
        <v>0</v>
      </c>
      <c r="R74" s="219"/>
      <c r="S74" s="38" t="s">
        <v>51</v>
      </c>
      <c r="T74" s="40">
        <f>D1-+F10</f>
        <v>0</v>
      </c>
      <c r="U74" s="41">
        <f>IFERROR(T74/$P$78,0)</f>
        <v>0</v>
      </c>
      <c r="V74" s="219"/>
      <c r="W74" s="219"/>
      <c r="X74" s="219"/>
    </row>
    <row r="75" spans="1:24" s="135" customFormat="1" x14ac:dyDescent="0.2">
      <c r="A75" s="219"/>
      <c r="B75" s="219"/>
      <c r="C75" s="38" t="s">
        <v>251</v>
      </c>
      <c r="D75" s="40">
        <f>H6+J6</f>
        <v>0</v>
      </c>
      <c r="E75" s="41">
        <f>IFERROR(D75/$D$78,0)</f>
        <v>0</v>
      </c>
      <c r="F75" s="39"/>
      <c r="G75" s="38" t="s">
        <v>251</v>
      </c>
      <c r="H75" s="40">
        <f>H7+J7</f>
        <v>0</v>
      </c>
      <c r="I75" s="41">
        <f>IFERROR(H75/$D$78,0)</f>
        <v>0</v>
      </c>
      <c r="J75" s="39"/>
      <c r="K75" s="38" t="s">
        <v>251</v>
      </c>
      <c r="L75" s="40">
        <f>H8+J8</f>
        <v>0</v>
      </c>
      <c r="M75" s="41">
        <f t="shared" ref="M75:M77" si="4">IFERROR(L75/$L$78,0)</f>
        <v>0</v>
      </c>
      <c r="N75" s="39"/>
      <c r="O75" s="38" t="s">
        <v>251</v>
      </c>
      <c r="P75" s="40">
        <f>H9+J9</f>
        <v>0</v>
      </c>
      <c r="Q75" s="41">
        <f t="shared" ref="Q75:Q77" si="5">IFERROR(P75/$P$78,0)</f>
        <v>0</v>
      </c>
      <c r="R75" s="219"/>
      <c r="S75" s="38" t="s">
        <v>251</v>
      </c>
      <c r="T75" s="40">
        <f>H10+J10</f>
        <v>0</v>
      </c>
      <c r="U75" s="41">
        <f t="shared" ref="U75:U77" si="6">IFERROR(T75/$P$78,0)</f>
        <v>0</v>
      </c>
      <c r="V75" s="219"/>
      <c r="W75" s="219"/>
      <c r="X75" s="219"/>
    </row>
    <row r="76" spans="1:24" s="135" customFormat="1" ht="18" x14ac:dyDescent="0.25">
      <c r="A76" s="219"/>
      <c r="B76" s="219"/>
      <c r="C76" s="38" t="s">
        <v>252</v>
      </c>
      <c r="D76" s="40">
        <f>L6</f>
        <v>0</v>
      </c>
      <c r="E76" s="41">
        <f>IFERROR(D76/$D$78,0)</f>
        <v>0</v>
      </c>
      <c r="F76" s="39"/>
      <c r="G76" s="38" t="s">
        <v>252</v>
      </c>
      <c r="H76" s="40">
        <f>L7</f>
        <v>0</v>
      </c>
      <c r="I76" s="41">
        <f>IFERROR(H76/$D$78,0)</f>
        <v>0</v>
      </c>
      <c r="J76" s="39"/>
      <c r="K76" s="38" t="s">
        <v>252</v>
      </c>
      <c r="L76" s="40">
        <f>L8</f>
        <v>0</v>
      </c>
      <c r="M76" s="41">
        <f t="shared" si="4"/>
        <v>0</v>
      </c>
      <c r="N76" s="39"/>
      <c r="O76" s="38" t="s">
        <v>252</v>
      </c>
      <c r="P76" s="40">
        <f>L9</f>
        <v>0</v>
      </c>
      <c r="Q76" s="41">
        <f t="shared" si="5"/>
        <v>0</v>
      </c>
      <c r="R76" s="219"/>
      <c r="S76" s="38" t="s">
        <v>252</v>
      </c>
      <c r="T76" s="40">
        <f>L10</f>
        <v>0</v>
      </c>
      <c r="U76" s="41">
        <f t="shared" si="6"/>
        <v>0</v>
      </c>
      <c r="V76" s="273"/>
      <c r="W76" s="219"/>
      <c r="X76" s="219"/>
    </row>
    <row r="77" spans="1:24" s="135" customFormat="1" x14ac:dyDescent="0.2">
      <c r="A77" s="219"/>
      <c r="B77" s="219"/>
      <c r="C77" s="38" t="s">
        <v>53</v>
      </c>
      <c r="D77" s="40">
        <f>N6</f>
        <v>0</v>
      </c>
      <c r="E77" s="41">
        <f>IFERROR(D77/$D$78,0)</f>
        <v>0</v>
      </c>
      <c r="F77" s="39"/>
      <c r="G77" s="38" t="s">
        <v>53</v>
      </c>
      <c r="H77" s="40">
        <f>N7</f>
        <v>0</v>
      </c>
      <c r="I77" s="41">
        <f>IFERROR(H77/$D$78,0)</f>
        <v>0</v>
      </c>
      <c r="J77" s="39"/>
      <c r="K77" s="38" t="s">
        <v>53</v>
      </c>
      <c r="L77" s="40">
        <f>N8</f>
        <v>0</v>
      </c>
      <c r="M77" s="41">
        <f t="shared" si="4"/>
        <v>0</v>
      </c>
      <c r="N77" s="39"/>
      <c r="O77" s="38" t="s">
        <v>53</v>
      </c>
      <c r="P77" s="40">
        <f>N9</f>
        <v>0</v>
      </c>
      <c r="Q77" s="41">
        <f t="shared" si="5"/>
        <v>0</v>
      </c>
      <c r="R77" s="219"/>
      <c r="S77" s="38" t="s">
        <v>53</v>
      </c>
      <c r="T77" s="40">
        <f>N10</f>
        <v>0</v>
      </c>
      <c r="U77" s="41">
        <f t="shared" si="6"/>
        <v>0</v>
      </c>
      <c r="V77" s="219"/>
      <c r="W77" s="219"/>
      <c r="X77" s="219"/>
    </row>
    <row r="78" spans="1:24" s="135" customFormat="1" x14ac:dyDescent="0.2">
      <c r="A78" s="219"/>
      <c r="B78" s="219"/>
      <c r="C78" s="38" t="s">
        <v>49</v>
      </c>
      <c r="D78" s="40">
        <f>SUM(D74:D77)</f>
        <v>0</v>
      </c>
      <c r="E78" s="38"/>
      <c r="F78" s="39"/>
      <c r="G78" s="38" t="s">
        <v>49</v>
      </c>
      <c r="H78" s="40">
        <f>SUM(H74:H77)</f>
        <v>0</v>
      </c>
      <c r="I78" s="38"/>
      <c r="J78" s="39"/>
      <c r="K78" s="38" t="s">
        <v>49</v>
      </c>
      <c r="L78" s="40">
        <f>SUM(L74:L77)</f>
        <v>0</v>
      </c>
      <c r="M78" s="41"/>
      <c r="N78" s="39"/>
      <c r="O78" s="38" t="s">
        <v>49</v>
      </c>
      <c r="P78" s="40">
        <f>SUM(P74:P77)</f>
        <v>0</v>
      </c>
      <c r="Q78" s="41"/>
      <c r="R78" s="219"/>
      <c r="S78" s="38" t="s">
        <v>49</v>
      </c>
      <c r="T78" s="40">
        <f>SUM(T74:T77)</f>
        <v>0</v>
      </c>
      <c r="U78" s="41"/>
      <c r="V78" s="219"/>
      <c r="W78" s="219"/>
      <c r="X78" s="219"/>
    </row>
    <row r="79" spans="1:24" s="135" customFormat="1" x14ac:dyDescent="0.2">
      <c r="A79" s="219"/>
      <c r="B79" s="219"/>
      <c r="C79" s="38"/>
      <c r="D79" s="38"/>
      <c r="E79" s="38"/>
      <c r="F79" s="39"/>
      <c r="G79" s="38"/>
      <c r="H79" s="38"/>
      <c r="I79" s="38"/>
      <c r="J79" s="39"/>
      <c r="K79" s="38"/>
      <c r="L79" s="38"/>
      <c r="M79" s="38"/>
      <c r="N79" s="39"/>
      <c r="O79" s="38"/>
      <c r="P79" s="38"/>
      <c r="Q79" s="38"/>
      <c r="R79" s="219"/>
      <c r="S79" s="38"/>
      <c r="T79" s="38"/>
      <c r="U79" s="38"/>
      <c r="V79" s="219"/>
      <c r="W79" s="219"/>
      <c r="X79" s="219"/>
    </row>
    <row r="80" spans="1:24" s="135" customFormat="1" x14ac:dyDescent="0.2">
      <c r="A80" s="219"/>
      <c r="B80" s="219"/>
      <c r="C80" s="38" t="s">
        <v>253</v>
      </c>
      <c r="D80" s="40">
        <f>F6</f>
        <v>0</v>
      </c>
      <c r="E80" s="42">
        <f>IFERROR(D80/$D$82,0)</f>
        <v>0</v>
      </c>
      <c r="F80" s="39"/>
      <c r="G80" s="38" t="s">
        <v>253</v>
      </c>
      <c r="H80" s="40">
        <f>F7</f>
        <v>0</v>
      </c>
      <c r="I80" s="42">
        <f>IFERROR(H80/$H$82,0)</f>
        <v>0</v>
      </c>
      <c r="J80" s="39"/>
      <c r="K80" s="38" t="s">
        <v>253</v>
      </c>
      <c r="L80" s="40">
        <f>F8</f>
        <v>0</v>
      </c>
      <c r="M80" s="42">
        <f>IFERROR(L80/$L$78,0)</f>
        <v>0</v>
      </c>
      <c r="N80" s="39"/>
      <c r="O80" s="38" t="s">
        <v>253</v>
      </c>
      <c r="P80" s="40">
        <f>F9</f>
        <v>0</v>
      </c>
      <c r="Q80" s="42">
        <f>IFERROR(P80/$L$78,0)</f>
        <v>0</v>
      </c>
      <c r="R80" s="219"/>
      <c r="S80" s="38" t="s">
        <v>253</v>
      </c>
      <c r="T80" s="40">
        <f>F10</f>
        <v>0</v>
      </c>
      <c r="U80" s="42">
        <f>IFERROR(T80/$L$78,0)</f>
        <v>0</v>
      </c>
      <c r="V80" s="219"/>
      <c r="W80" s="219"/>
      <c r="X80" s="219"/>
    </row>
    <row r="81" spans="1:24" s="135" customFormat="1" x14ac:dyDescent="0.2">
      <c r="A81" s="219"/>
      <c r="B81" s="219"/>
      <c r="C81" s="38" t="s">
        <v>254</v>
      </c>
      <c r="D81" s="40">
        <f>J6</f>
        <v>0</v>
      </c>
      <c r="E81" s="42">
        <f>IFERROR(D81/$D$82,0)</f>
        <v>0</v>
      </c>
      <c r="F81" s="39"/>
      <c r="G81" s="38" t="s">
        <v>254</v>
      </c>
      <c r="H81" s="40">
        <f>J7</f>
        <v>0</v>
      </c>
      <c r="I81" s="42">
        <f>IFERROR(H81/$H$82,0)</f>
        <v>0</v>
      </c>
      <c r="J81" s="39"/>
      <c r="K81" s="38" t="s">
        <v>254</v>
      </c>
      <c r="L81" s="40">
        <f>J8</f>
        <v>0</v>
      </c>
      <c r="M81" s="42">
        <f t="shared" ref="M81" si="7">IFERROR(L81/$L$78,0)</f>
        <v>0</v>
      </c>
      <c r="N81" s="39"/>
      <c r="O81" s="38" t="s">
        <v>254</v>
      </c>
      <c r="P81" s="40">
        <f>J9</f>
        <v>0</v>
      </c>
      <c r="Q81" s="42">
        <f t="shared" ref="Q81" si="8">IFERROR(P81/$L$78,0)</f>
        <v>0</v>
      </c>
      <c r="R81" s="219"/>
      <c r="S81" s="38" t="s">
        <v>254</v>
      </c>
      <c r="T81" s="40">
        <f>J10</f>
        <v>0</v>
      </c>
      <c r="U81" s="42">
        <f t="shared" ref="U81" si="9">IFERROR(T81/$L$78,0)</f>
        <v>0</v>
      </c>
      <c r="V81" s="219"/>
      <c r="W81" s="219"/>
      <c r="X81" s="219"/>
    </row>
    <row r="82" spans="1:24" s="135" customFormat="1" x14ac:dyDescent="0.2">
      <c r="A82" s="219"/>
      <c r="B82" s="219"/>
      <c r="C82" s="38" t="s">
        <v>255</v>
      </c>
      <c r="D82" s="40">
        <f>D80+D81</f>
        <v>0</v>
      </c>
      <c r="E82" s="42">
        <f>IFERROR(D82/$D$78,0)</f>
        <v>0</v>
      </c>
      <c r="F82" s="39"/>
      <c r="G82" s="38" t="s">
        <v>255</v>
      </c>
      <c r="H82" s="40">
        <f>SUM(H80:H81)</f>
        <v>0</v>
      </c>
      <c r="I82" s="42">
        <f>IFERROR(H82/$H$78,0)</f>
        <v>0</v>
      </c>
      <c r="J82" s="39"/>
      <c r="K82" s="38" t="s">
        <v>255</v>
      </c>
      <c r="L82" s="40">
        <f>SUM(L80:L81)</f>
        <v>0</v>
      </c>
      <c r="M82" s="42">
        <f>IFERROR(L82/$L$78,0)</f>
        <v>0</v>
      </c>
      <c r="N82" s="39"/>
      <c r="O82" s="38" t="s">
        <v>255</v>
      </c>
      <c r="P82" s="40">
        <f>SUM(P80:P81)</f>
        <v>0</v>
      </c>
      <c r="Q82" s="42">
        <f>IFERROR(P82/$P$78,0)</f>
        <v>0</v>
      </c>
      <c r="R82" s="219"/>
      <c r="S82" s="38" t="s">
        <v>255</v>
      </c>
      <c r="T82" s="40">
        <f>SUM(T80:T81)</f>
        <v>0</v>
      </c>
      <c r="U82" s="42">
        <f>IFERROR(T82/$P$78,0)</f>
        <v>0</v>
      </c>
      <c r="V82" s="219"/>
      <c r="W82" s="219"/>
      <c r="X82" s="219"/>
    </row>
    <row r="83" spans="1:24" s="135" customFormat="1" x14ac:dyDescent="0.2">
      <c r="A83" s="219"/>
      <c r="B83" s="219"/>
      <c r="C83" s="38"/>
      <c r="D83" s="38"/>
      <c r="E83" s="38"/>
      <c r="F83" s="39"/>
      <c r="G83" s="38"/>
      <c r="H83" s="38"/>
      <c r="I83" s="38"/>
      <c r="J83" s="39"/>
      <c r="K83" s="38"/>
      <c r="L83" s="38"/>
      <c r="M83" s="38"/>
      <c r="N83" s="39"/>
      <c r="O83" s="38"/>
      <c r="P83" s="38"/>
      <c r="Q83" s="38"/>
      <c r="R83" s="219"/>
      <c r="S83" s="38"/>
      <c r="T83" s="38"/>
      <c r="U83" s="38"/>
      <c r="V83" s="219"/>
      <c r="W83" s="219"/>
      <c r="X83" s="219"/>
    </row>
    <row r="84" spans="1:24" s="135" customFormat="1" x14ac:dyDescent="0.2">
      <c r="A84" s="219"/>
      <c r="B84" s="219"/>
      <c r="C84" s="38" t="s">
        <v>256</v>
      </c>
      <c r="D84" s="43">
        <f>D6</f>
        <v>0</v>
      </c>
      <c r="E84" s="42">
        <f>IFERROR(D84/$D$86,0)</f>
        <v>0</v>
      </c>
      <c r="F84" s="39"/>
      <c r="G84" s="38" t="s">
        <v>256</v>
      </c>
      <c r="H84" s="43">
        <f>D7</f>
        <v>0</v>
      </c>
      <c r="I84" s="42">
        <f>IFERROR(H84/$H$86,0)</f>
        <v>0</v>
      </c>
      <c r="J84" s="39"/>
      <c r="K84" s="38" t="s">
        <v>256</v>
      </c>
      <c r="L84" s="43">
        <f>D8</f>
        <v>0</v>
      </c>
      <c r="M84" s="42">
        <f>IFERROR(L84/$L$86,0)</f>
        <v>0</v>
      </c>
      <c r="N84" s="39"/>
      <c r="O84" s="38" t="s">
        <v>256</v>
      </c>
      <c r="P84" s="43">
        <f>D9</f>
        <v>0</v>
      </c>
      <c r="Q84" s="42">
        <f>IFERROR(P84/$P$86,0)</f>
        <v>0</v>
      </c>
      <c r="R84" s="219"/>
      <c r="S84" s="38" t="s">
        <v>256</v>
      </c>
      <c r="T84" s="43">
        <f>D10</f>
        <v>0</v>
      </c>
      <c r="U84" s="42">
        <f>IFERROR(T84/$P$86,0)</f>
        <v>0</v>
      </c>
      <c r="V84" s="219"/>
      <c r="W84" s="219"/>
      <c r="X84" s="219"/>
    </row>
    <row r="85" spans="1:24" s="135" customFormat="1" x14ac:dyDescent="0.2">
      <c r="A85" s="219"/>
      <c r="B85" s="219"/>
      <c r="C85" s="38" t="s">
        <v>257</v>
      </c>
      <c r="D85" s="43">
        <f>H6</f>
        <v>0</v>
      </c>
      <c r="E85" s="42">
        <f>IFERROR(D85/$D$86,0)</f>
        <v>0</v>
      </c>
      <c r="F85" s="39"/>
      <c r="G85" s="38" t="s">
        <v>257</v>
      </c>
      <c r="H85" s="43">
        <f>H7</f>
        <v>0</v>
      </c>
      <c r="I85" s="42">
        <f>IFERROR(H85/$H$86,0)</f>
        <v>0</v>
      </c>
      <c r="J85" s="39"/>
      <c r="K85" s="38" t="s">
        <v>257</v>
      </c>
      <c r="L85" s="43">
        <f>H8</f>
        <v>0</v>
      </c>
      <c r="M85" s="42">
        <f>IFERROR(L85/$L$86,0)</f>
        <v>0</v>
      </c>
      <c r="N85" s="39"/>
      <c r="O85" s="38" t="s">
        <v>257</v>
      </c>
      <c r="P85" s="43">
        <f>H9</f>
        <v>0</v>
      </c>
      <c r="Q85" s="42">
        <f>IFERROR(P85/$P$86,0)</f>
        <v>0</v>
      </c>
      <c r="R85" s="219"/>
      <c r="S85" s="38" t="s">
        <v>257</v>
      </c>
      <c r="T85" s="43">
        <f>H10</f>
        <v>0</v>
      </c>
      <c r="U85" s="42">
        <f>IFERROR(T85/$P$86,0)</f>
        <v>0</v>
      </c>
      <c r="V85" s="219"/>
      <c r="W85" s="219"/>
      <c r="X85" s="219"/>
    </row>
    <row r="86" spans="1:24" s="135" customFormat="1" x14ac:dyDescent="0.2">
      <c r="A86" s="219"/>
      <c r="B86" s="219"/>
      <c r="C86" s="38" t="s">
        <v>258</v>
      </c>
      <c r="D86" s="40">
        <f>D84+D85</f>
        <v>0</v>
      </c>
      <c r="E86" s="42">
        <f>IFERROR(D86/$D$78,0)</f>
        <v>0</v>
      </c>
      <c r="F86" s="39"/>
      <c r="G86" s="38" t="s">
        <v>258</v>
      </c>
      <c r="H86" s="43">
        <f>O7</f>
        <v>0</v>
      </c>
      <c r="I86" s="42">
        <f>IFERROR(H86/$H$78,0)</f>
        <v>0</v>
      </c>
      <c r="J86" s="39"/>
      <c r="K86" s="38" t="s">
        <v>258</v>
      </c>
      <c r="L86" s="43">
        <f>O8</f>
        <v>0</v>
      </c>
      <c r="M86" s="42">
        <f>IFERROR(L86/$L$78,0)</f>
        <v>0</v>
      </c>
      <c r="N86" s="39"/>
      <c r="O86" s="38" t="s">
        <v>258</v>
      </c>
      <c r="P86" s="43">
        <f>O9</f>
        <v>0</v>
      </c>
      <c r="Q86" s="42">
        <f>IFERROR(P86/$P$78,0)</f>
        <v>0</v>
      </c>
      <c r="R86" s="219"/>
      <c r="S86" s="38" t="s">
        <v>258</v>
      </c>
      <c r="T86" s="43">
        <f>S9</f>
        <v>0</v>
      </c>
      <c r="U86" s="42">
        <f>IFERROR(T86/$P$78,0)</f>
        <v>0</v>
      </c>
      <c r="V86" s="219"/>
      <c r="W86" s="219"/>
      <c r="X86" s="219"/>
    </row>
    <row r="87" spans="1:24" x14ac:dyDescent="0.2">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row>
    <row r="88" spans="1:24" x14ac:dyDescent="0.2">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row>
    <row r="89" spans="1:24" x14ac:dyDescent="0.2">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row>
    <row r="90" spans="1:24" x14ac:dyDescent="0.2">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row>
    <row r="91" spans="1:24" x14ac:dyDescent="0.2">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row>
    <row r="92" spans="1:24" x14ac:dyDescent="0.2">
      <c r="A92" s="219"/>
      <c r="B92" s="219"/>
      <c r="C92" s="219"/>
      <c r="D92" s="219"/>
      <c r="E92" s="219"/>
      <c r="F92" s="219"/>
      <c r="G92" s="219"/>
      <c r="H92" s="219"/>
      <c r="I92" s="219"/>
      <c r="J92" s="219"/>
      <c r="K92" s="219"/>
      <c r="L92" s="219"/>
      <c r="M92" s="219"/>
      <c r="N92" s="219"/>
      <c r="O92" s="219"/>
      <c r="P92" s="219"/>
      <c r="Q92" s="219"/>
      <c r="R92" s="219"/>
      <c r="S92" s="219"/>
      <c r="T92" s="219"/>
      <c r="U92" s="219"/>
      <c r="V92" s="219"/>
      <c r="W92" s="219"/>
      <c r="X92" s="219"/>
    </row>
    <row r="93" spans="1:24" x14ac:dyDescent="0.2">
      <c r="A93" s="219"/>
      <c r="B93" s="219"/>
      <c r="C93" s="219"/>
      <c r="D93" s="219"/>
      <c r="E93" s="219"/>
      <c r="F93" s="219"/>
      <c r="G93" s="219"/>
      <c r="H93" s="219"/>
      <c r="I93" s="219"/>
      <c r="J93" s="219"/>
      <c r="K93" s="219"/>
      <c r="L93" s="219"/>
      <c r="M93" s="219"/>
      <c r="N93" s="219"/>
      <c r="O93" s="219"/>
      <c r="P93" s="219"/>
      <c r="Q93" s="219"/>
      <c r="R93" s="219"/>
      <c r="S93" s="219"/>
      <c r="T93" s="219"/>
      <c r="U93" s="219"/>
      <c r="V93" s="219"/>
      <c r="W93" s="219"/>
      <c r="X93" s="219"/>
    </row>
    <row r="94" spans="1:24" x14ac:dyDescent="0.2">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row>
    <row r="95" spans="1:24" x14ac:dyDescent="0.2">
      <c r="A95" s="219"/>
      <c r="B95" s="219"/>
      <c r="C95" s="219"/>
      <c r="D95" s="219"/>
      <c r="E95" s="219"/>
      <c r="F95" s="219"/>
      <c r="G95" s="219"/>
      <c r="H95" s="219"/>
      <c r="I95" s="219"/>
      <c r="J95" s="219"/>
      <c r="K95" s="219"/>
      <c r="L95" s="219"/>
      <c r="M95" s="219"/>
      <c r="N95" s="219"/>
      <c r="O95" s="219"/>
      <c r="P95" s="219"/>
      <c r="Q95" s="219"/>
      <c r="R95" s="219"/>
      <c r="S95" s="219"/>
      <c r="T95" s="219"/>
      <c r="U95" s="219"/>
      <c r="V95" s="219"/>
      <c r="W95" s="219"/>
      <c r="X95" s="219"/>
    </row>
    <row r="96" spans="1:24" x14ac:dyDescent="0.2">
      <c r="A96" s="219"/>
      <c r="B96" s="219"/>
      <c r="C96" s="219"/>
      <c r="D96" s="219"/>
      <c r="E96" s="219"/>
      <c r="F96" s="219"/>
      <c r="G96" s="219"/>
      <c r="H96" s="219"/>
      <c r="I96" s="219"/>
      <c r="J96" s="219"/>
      <c r="K96" s="219"/>
      <c r="L96" s="219"/>
      <c r="M96" s="219"/>
      <c r="N96" s="219"/>
      <c r="O96" s="219"/>
      <c r="P96" s="219"/>
      <c r="Q96" s="219"/>
      <c r="R96" s="219"/>
      <c r="S96" s="219"/>
      <c r="T96" s="219"/>
      <c r="U96" s="219"/>
      <c r="V96" s="219"/>
      <c r="W96" s="219"/>
      <c r="X96" s="219"/>
    </row>
    <row r="97" spans="1:24" x14ac:dyDescent="0.2">
      <c r="A97" s="219"/>
      <c r="B97" s="219"/>
      <c r="C97" s="219"/>
      <c r="D97" s="219"/>
      <c r="E97" s="219"/>
      <c r="F97" s="219"/>
      <c r="G97" s="219"/>
      <c r="H97" s="219"/>
      <c r="I97" s="219"/>
      <c r="J97" s="219"/>
      <c r="K97" s="219"/>
      <c r="L97" s="219"/>
      <c r="M97" s="219"/>
      <c r="N97" s="219"/>
      <c r="O97" s="219"/>
      <c r="P97" s="219"/>
      <c r="Q97" s="219"/>
      <c r="R97" s="219"/>
      <c r="S97" s="219"/>
      <c r="T97" s="219"/>
      <c r="U97" s="219"/>
      <c r="V97" s="219"/>
      <c r="W97" s="219"/>
      <c r="X97" s="219"/>
    </row>
    <row r="98" spans="1:24" x14ac:dyDescent="0.2">
      <c r="A98" s="219"/>
      <c r="B98" s="219"/>
      <c r="C98" s="219"/>
      <c r="D98" s="219"/>
      <c r="E98" s="219"/>
      <c r="F98" s="219"/>
      <c r="G98" s="219"/>
      <c r="H98" s="219"/>
      <c r="I98" s="219"/>
      <c r="J98" s="219"/>
      <c r="K98" s="219"/>
      <c r="L98" s="219"/>
      <c r="M98" s="219"/>
      <c r="N98" s="219"/>
      <c r="O98" s="219"/>
      <c r="P98" s="219"/>
      <c r="Q98" s="219"/>
      <c r="R98" s="219"/>
      <c r="S98" s="219"/>
      <c r="T98" s="219"/>
      <c r="U98" s="219"/>
      <c r="V98" s="219"/>
      <c r="W98" s="219"/>
      <c r="X98" s="219"/>
    </row>
    <row r="99" spans="1:24" x14ac:dyDescent="0.2">
      <c r="A99" s="219"/>
      <c r="B99" s="219"/>
      <c r="C99" s="219"/>
      <c r="D99" s="219"/>
      <c r="E99" s="219"/>
      <c r="F99" s="219"/>
      <c r="G99" s="219"/>
      <c r="H99" s="219"/>
      <c r="I99" s="219"/>
      <c r="J99" s="219"/>
      <c r="K99" s="219"/>
      <c r="L99" s="219"/>
      <c r="M99" s="219"/>
      <c r="N99" s="219"/>
      <c r="O99" s="219"/>
      <c r="P99" s="219"/>
      <c r="Q99" s="219"/>
      <c r="R99" s="219"/>
      <c r="S99" s="219"/>
      <c r="T99" s="219"/>
      <c r="U99" s="219"/>
      <c r="V99" s="219"/>
      <c r="W99" s="219"/>
      <c r="X99" s="219"/>
    </row>
    <row r="100" spans="1:24" x14ac:dyDescent="0.2">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row>
    <row r="101" spans="1:24" x14ac:dyDescent="0.2">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row>
    <row r="102" spans="1:24" x14ac:dyDescent="0.2">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row>
    <row r="103" spans="1:24" x14ac:dyDescent="0.2">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row>
    <row r="104" spans="1:24" x14ac:dyDescent="0.2">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row>
    <row r="105" spans="1:24" x14ac:dyDescent="0.2">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row>
    <row r="106" spans="1:24" x14ac:dyDescent="0.2">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row>
    <row r="107" spans="1:24" x14ac:dyDescent="0.2">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row>
    <row r="108" spans="1:24" x14ac:dyDescent="0.2">
      <c r="A108" s="219"/>
      <c r="B108" s="219"/>
      <c r="C108" s="219"/>
      <c r="D108" s="219"/>
      <c r="E108" s="219"/>
      <c r="F108" s="219"/>
      <c r="G108" s="219"/>
      <c r="H108" s="219"/>
      <c r="I108" s="219"/>
      <c r="J108" s="219"/>
      <c r="K108" s="219"/>
      <c r="L108" s="219"/>
      <c r="M108" s="219"/>
      <c r="N108" s="219"/>
      <c r="O108" s="219"/>
      <c r="P108" s="219"/>
      <c r="Q108" s="219"/>
      <c r="R108" s="219"/>
      <c r="S108" s="219"/>
      <c r="T108" s="219"/>
      <c r="U108" s="219"/>
      <c r="V108" s="219"/>
      <c r="W108" s="219"/>
      <c r="X108" s="219"/>
    </row>
    <row r="109" spans="1:24" x14ac:dyDescent="0.2">
      <c r="A109" s="219"/>
      <c r="B109" s="219"/>
      <c r="C109" s="219"/>
      <c r="D109" s="219"/>
      <c r="E109" s="219"/>
      <c r="F109" s="219"/>
      <c r="G109" s="219"/>
      <c r="H109" s="219"/>
      <c r="I109" s="219"/>
      <c r="J109" s="219"/>
      <c r="K109" s="219"/>
      <c r="L109" s="219"/>
      <c r="M109" s="219"/>
      <c r="N109" s="219"/>
      <c r="O109" s="219"/>
      <c r="P109" s="219"/>
      <c r="Q109" s="219"/>
      <c r="R109" s="219"/>
      <c r="S109" s="219"/>
      <c r="T109" s="219"/>
      <c r="U109" s="219"/>
      <c r="V109" s="219"/>
      <c r="W109" s="219"/>
      <c r="X109" s="219"/>
    </row>
    <row r="110" spans="1:24" x14ac:dyDescent="0.2">
      <c r="A110" s="219"/>
      <c r="B110" s="219"/>
      <c r="C110" s="219"/>
      <c r="D110" s="219"/>
      <c r="E110" s="219"/>
      <c r="F110" s="219"/>
      <c r="G110" s="219"/>
      <c r="H110" s="219"/>
      <c r="I110" s="219"/>
      <c r="J110" s="219"/>
      <c r="K110" s="219"/>
      <c r="L110" s="219"/>
      <c r="M110" s="219"/>
      <c r="N110" s="219"/>
      <c r="O110" s="219"/>
      <c r="P110" s="219"/>
      <c r="Q110" s="219"/>
      <c r="R110" s="219"/>
      <c r="S110" s="219"/>
      <c r="T110" s="219"/>
      <c r="U110" s="219"/>
      <c r="V110" s="219"/>
      <c r="W110" s="219"/>
      <c r="X110" s="219"/>
    </row>
    <row r="111" spans="1:24" x14ac:dyDescent="0.2">
      <c r="A111" s="219"/>
      <c r="B111" s="219"/>
      <c r="C111" s="219"/>
      <c r="D111" s="219"/>
      <c r="E111" s="219"/>
      <c r="F111" s="219"/>
      <c r="G111" s="219"/>
      <c r="H111" s="219"/>
      <c r="I111" s="219"/>
      <c r="J111" s="219"/>
      <c r="K111" s="219"/>
      <c r="L111" s="219"/>
      <c r="M111" s="219"/>
      <c r="N111" s="219"/>
      <c r="O111" s="219"/>
      <c r="P111" s="219"/>
      <c r="Q111" s="219"/>
      <c r="R111" s="219"/>
      <c r="S111" s="219"/>
      <c r="T111" s="219"/>
      <c r="U111" s="219"/>
      <c r="V111" s="219"/>
      <c r="W111" s="219"/>
      <c r="X111" s="219"/>
    </row>
    <row r="112" spans="1:24" x14ac:dyDescent="0.2">
      <c r="A112" s="219"/>
      <c r="B112" s="219"/>
      <c r="C112" s="219"/>
      <c r="D112" s="219"/>
      <c r="E112" s="219"/>
      <c r="F112" s="219"/>
      <c r="G112" s="219"/>
      <c r="H112" s="219"/>
      <c r="I112" s="219"/>
      <c r="J112" s="219"/>
      <c r="K112" s="219"/>
      <c r="L112" s="219"/>
      <c r="M112" s="219"/>
      <c r="N112" s="219"/>
      <c r="O112" s="219"/>
      <c r="P112" s="219"/>
      <c r="Q112" s="219"/>
      <c r="R112" s="219"/>
      <c r="S112" s="219"/>
      <c r="T112" s="219"/>
      <c r="U112" s="219"/>
      <c r="V112" s="219"/>
      <c r="W112" s="219"/>
      <c r="X112" s="219"/>
    </row>
    <row r="113" spans="1:24" x14ac:dyDescent="0.2">
      <c r="A113" s="219"/>
      <c r="B113" s="219"/>
      <c r="C113" s="219"/>
      <c r="D113" s="219"/>
      <c r="E113" s="219"/>
      <c r="F113" s="219"/>
      <c r="G113" s="219"/>
      <c r="H113" s="219"/>
      <c r="I113" s="219"/>
      <c r="J113" s="219"/>
      <c r="K113" s="219"/>
      <c r="L113" s="219"/>
      <c r="M113" s="219"/>
      <c r="N113" s="219"/>
      <c r="O113" s="219"/>
      <c r="P113" s="219"/>
      <c r="Q113" s="219"/>
      <c r="R113" s="219"/>
      <c r="S113" s="219"/>
      <c r="T113" s="219"/>
      <c r="U113" s="219"/>
      <c r="V113" s="219"/>
      <c r="W113" s="219"/>
      <c r="X113" s="219"/>
    </row>
    <row r="114" spans="1:24" x14ac:dyDescent="0.2">
      <c r="A114" s="219"/>
      <c r="B114" s="219"/>
      <c r="C114" s="219"/>
      <c r="D114" s="219"/>
      <c r="E114" s="219"/>
      <c r="F114" s="219"/>
      <c r="G114" s="219"/>
      <c r="H114" s="219"/>
      <c r="I114" s="219"/>
      <c r="J114" s="219"/>
      <c r="K114" s="219"/>
      <c r="L114" s="219"/>
      <c r="M114" s="219"/>
      <c r="N114" s="219"/>
      <c r="O114" s="219"/>
      <c r="P114" s="219"/>
      <c r="Q114" s="219"/>
      <c r="R114" s="219"/>
      <c r="S114" s="219"/>
      <c r="T114" s="219"/>
      <c r="U114" s="219"/>
      <c r="V114" s="219"/>
      <c r="W114" s="219"/>
      <c r="X114" s="219"/>
    </row>
    <row r="115" spans="1:24" x14ac:dyDescent="0.2">
      <c r="A115" s="219"/>
      <c r="B115" s="219"/>
      <c r="C115" s="219"/>
      <c r="D115" s="219"/>
      <c r="E115" s="219"/>
      <c r="F115" s="219"/>
      <c r="G115" s="219"/>
      <c r="H115" s="219"/>
      <c r="I115" s="219"/>
      <c r="J115" s="219"/>
      <c r="K115" s="219"/>
      <c r="L115" s="219"/>
      <c r="M115" s="219"/>
      <c r="N115" s="219"/>
      <c r="O115" s="219"/>
      <c r="P115" s="219"/>
      <c r="Q115" s="219"/>
      <c r="R115" s="219"/>
      <c r="S115" s="219"/>
      <c r="T115" s="219"/>
      <c r="U115" s="219"/>
      <c r="V115" s="219"/>
      <c r="W115" s="219"/>
      <c r="X115" s="219"/>
    </row>
    <row r="116" spans="1:24" x14ac:dyDescent="0.2">
      <c r="A116" s="219"/>
      <c r="B116" s="219"/>
      <c r="C116" s="219"/>
      <c r="D116" s="219"/>
      <c r="E116" s="219"/>
      <c r="F116" s="219"/>
      <c r="G116" s="219"/>
      <c r="H116" s="219"/>
      <c r="I116" s="219"/>
      <c r="J116" s="219"/>
      <c r="K116" s="219"/>
      <c r="L116" s="219"/>
      <c r="M116" s="219"/>
      <c r="N116" s="219"/>
      <c r="O116" s="219"/>
      <c r="P116" s="219"/>
      <c r="Q116" s="219"/>
      <c r="R116" s="219"/>
      <c r="S116" s="219"/>
      <c r="T116" s="219"/>
      <c r="U116" s="219"/>
      <c r="V116" s="219"/>
      <c r="W116" s="219"/>
      <c r="X116" s="219"/>
    </row>
    <row r="117" spans="1:24" x14ac:dyDescent="0.2">
      <c r="A117" s="219"/>
      <c r="B117" s="219"/>
      <c r="C117" s="219"/>
      <c r="D117" s="219"/>
      <c r="E117" s="219"/>
      <c r="F117" s="219"/>
      <c r="G117" s="219"/>
      <c r="H117" s="219"/>
      <c r="I117" s="219"/>
      <c r="J117" s="219"/>
      <c r="K117" s="219"/>
      <c r="L117" s="219"/>
      <c r="M117" s="219"/>
      <c r="N117" s="219"/>
      <c r="O117" s="219"/>
      <c r="P117" s="219"/>
      <c r="Q117" s="219"/>
      <c r="R117" s="219"/>
      <c r="S117" s="219"/>
      <c r="T117" s="219"/>
      <c r="U117" s="219"/>
      <c r="V117" s="219"/>
      <c r="W117" s="219"/>
      <c r="X117" s="219"/>
    </row>
    <row r="118" spans="1:24" x14ac:dyDescent="0.2">
      <c r="A118" s="219"/>
      <c r="B118" s="219"/>
      <c r="C118" s="219"/>
      <c r="D118" s="219"/>
      <c r="E118" s="219"/>
      <c r="F118" s="219"/>
      <c r="G118" s="219"/>
      <c r="H118" s="219"/>
      <c r="I118" s="219"/>
      <c r="J118" s="219"/>
      <c r="K118" s="219"/>
      <c r="L118" s="219"/>
      <c r="M118" s="219"/>
      <c r="N118" s="219"/>
      <c r="O118" s="219"/>
      <c r="P118" s="219"/>
      <c r="Q118" s="219"/>
      <c r="R118" s="219"/>
      <c r="S118" s="219"/>
      <c r="T118" s="219"/>
      <c r="U118" s="219"/>
      <c r="V118" s="219"/>
      <c r="W118" s="219"/>
      <c r="X118" s="219"/>
    </row>
    <row r="119" spans="1:24" x14ac:dyDescent="0.2">
      <c r="A119" s="219"/>
      <c r="B119" s="219"/>
      <c r="C119" s="219"/>
      <c r="D119" s="219"/>
      <c r="E119" s="219"/>
      <c r="F119" s="219"/>
      <c r="G119" s="219"/>
      <c r="H119" s="219"/>
      <c r="I119" s="219"/>
      <c r="J119" s="219"/>
      <c r="K119" s="219"/>
      <c r="L119" s="219"/>
      <c r="M119" s="219"/>
      <c r="N119" s="219"/>
      <c r="O119" s="219"/>
      <c r="P119" s="219"/>
      <c r="Q119" s="219"/>
      <c r="R119" s="219"/>
      <c r="S119" s="219"/>
      <c r="T119" s="219"/>
      <c r="U119" s="219"/>
      <c r="V119" s="219"/>
      <c r="W119" s="219"/>
      <c r="X119" s="219"/>
    </row>
    <row r="120" spans="1:24" x14ac:dyDescent="0.2">
      <c r="A120" s="219"/>
      <c r="B120" s="219"/>
      <c r="C120" s="219"/>
      <c r="D120" s="219"/>
      <c r="E120" s="219"/>
      <c r="F120" s="219"/>
      <c r="G120" s="219"/>
      <c r="H120" s="219"/>
      <c r="I120" s="219"/>
      <c r="J120" s="219"/>
      <c r="K120" s="219"/>
      <c r="L120" s="219"/>
      <c r="M120" s="219"/>
      <c r="N120" s="219"/>
      <c r="O120" s="219"/>
      <c r="P120" s="219"/>
      <c r="Q120" s="219"/>
      <c r="R120" s="219"/>
      <c r="S120" s="219"/>
      <c r="T120" s="219"/>
      <c r="U120" s="219"/>
      <c r="V120" s="219"/>
      <c r="W120" s="219"/>
      <c r="X120" s="219"/>
    </row>
    <row r="121" spans="1:24" x14ac:dyDescent="0.2">
      <c r="A121" s="219"/>
      <c r="B121" s="219"/>
      <c r="C121" s="219"/>
      <c r="D121" s="219"/>
      <c r="E121" s="219"/>
      <c r="F121" s="219"/>
      <c r="G121" s="219"/>
      <c r="H121" s="219"/>
      <c r="I121" s="219"/>
      <c r="J121" s="219"/>
      <c r="K121" s="219"/>
      <c r="L121" s="219"/>
      <c r="M121" s="219"/>
      <c r="N121" s="219"/>
      <c r="O121" s="219"/>
      <c r="P121" s="219"/>
      <c r="Q121" s="219"/>
      <c r="R121" s="219"/>
      <c r="S121" s="219"/>
      <c r="T121" s="219"/>
      <c r="U121" s="219"/>
      <c r="V121" s="219"/>
      <c r="W121" s="219"/>
      <c r="X121" s="219"/>
    </row>
    <row r="122" spans="1:24" x14ac:dyDescent="0.2">
      <c r="A122" s="219"/>
      <c r="B122" s="219"/>
      <c r="C122" s="219"/>
      <c r="D122" s="219"/>
      <c r="E122" s="219"/>
      <c r="F122" s="219"/>
      <c r="G122" s="219"/>
      <c r="H122" s="219"/>
      <c r="I122" s="219"/>
      <c r="J122" s="219"/>
      <c r="K122" s="219"/>
      <c r="L122" s="219"/>
      <c r="M122" s="219"/>
      <c r="N122" s="219"/>
      <c r="O122" s="219"/>
      <c r="P122" s="219"/>
      <c r="Q122" s="219"/>
      <c r="R122" s="219"/>
      <c r="S122" s="219"/>
      <c r="T122" s="219"/>
      <c r="U122" s="219"/>
      <c r="V122" s="219"/>
      <c r="W122" s="219"/>
      <c r="X122" s="219"/>
    </row>
    <row r="123" spans="1:24" x14ac:dyDescent="0.2">
      <c r="A123" s="219"/>
      <c r="B123" s="219"/>
      <c r="C123" s="219"/>
      <c r="D123" s="219"/>
      <c r="E123" s="219"/>
      <c r="F123" s="219"/>
      <c r="G123" s="219"/>
      <c r="H123" s="219"/>
      <c r="I123" s="219"/>
      <c r="J123" s="219"/>
      <c r="K123" s="219"/>
      <c r="L123" s="219"/>
      <c r="M123" s="219"/>
      <c r="N123" s="219"/>
      <c r="O123" s="219"/>
      <c r="P123" s="219"/>
      <c r="Q123" s="219"/>
      <c r="R123" s="219"/>
      <c r="S123" s="219"/>
      <c r="T123" s="219"/>
      <c r="U123" s="219"/>
      <c r="V123" s="219"/>
      <c r="W123" s="219"/>
      <c r="X123" s="219"/>
    </row>
    <row r="124" spans="1:24" x14ac:dyDescent="0.2">
      <c r="A124" s="219"/>
      <c r="B124" s="219"/>
      <c r="C124" s="219"/>
      <c r="D124" s="219"/>
      <c r="E124" s="219"/>
      <c r="F124" s="219"/>
      <c r="G124" s="219"/>
      <c r="H124" s="219"/>
      <c r="I124" s="219"/>
      <c r="J124" s="219"/>
      <c r="K124" s="219"/>
      <c r="L124" s="219"/>
      <c r="M124" s="219"/>
      <c r="N124" s="219"/>
      <c r="O124" s="219"/>
      <c r="P124" s="219"/>
      <c r="Q124" s="219"/>
      <c r="R124" s="219"/>
      <c r="S124" s="219"/>
      <c r="T124" s="219"/>
      <c r="U124" s="219"/>
      <c r="V124" s="219"/>
      <c r="W124" s="219"/>
      <c r="X124" s="219"/>
    </row>
    <row r="125" spans="1:24" x14ac:dyDescent="0.2">
      <c r="A125" s="219"/>
      <c r="B125" s="219"/>
      <c r="C125" s="219"/>
      <c r="D125" s="219"/>
      <c r="E125" s="219"/>
      <c r="F125" s="219"/>
      <c r="G125" s="219"/>
      <c r="H125" s="219"/>
      <c r="I125" s="219"/>
      <c r="J125" s="219"/>
      <c r="K125" s="219"/>
      <c r="L125" s="219"/>
      <c r="M125" s="219"/>
      <c r="N125" s="219"/>
      <c r="O125" s="219"/>
      <c r="P125" s="219"/>
      <c r="Q125" s="219"/>
      <c r="R125" s="219"/>
      <c r="S125" s="219"/>
      <c r="T125" s="219"/>
      <c r="U125" s="219"/>
      <c r="V125" s="219"/>
      <c r="W125" s="219"/>
      <c r="X125" s="219"/>
    </row>
    <row r="126" spans="1:24" x14ac:dyDescent="0.2">
      <c r="A126" s="219"/>
      <c r="B126" s="219"/>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row>
    <row r="127" spans="1:24" x14ac:dyDescent="0.2">
      <c r="A127" s="219"/>
      <c r="B127" s="219"/>
      <c r="C127" s="219"/>
      <c r="D127" s="219"/>
      <c r="E127" s="219"/>
      <c r="F127" s="219"/>
      <c r="G127" s="219"/>
      <c r="H127" s="219"/>
      <c r="I127" s="219"/>
      <c r="J127" s="219"/>
      <c r="K127" s="219"/>
      <c r="L127" s="219"/>
      <c r="M127" s="219"/>
      <c r="N127" s="219"/>
      <c r="O127" s="219"/>
      <c r="P127" s="219"/>
      <c r="Q127" s="219"/>
      <c r="R127" s="219"/>
      <c r="S127" s="219"/>
      <c r="T127" s="219"/>
      <c r="U127" s="219"/>
      <c r="V127" s="219"/>
      <c r="W127" s="219"/>
      <c r="X127" s="219"/>
    </row>
  </sheetData>
  <mergeCells count="9">
    <mergeCell ref="S73:U73"/>
    <mergeCell ref="Q71:V71"/>
    <mergeCell ref="C71:M71"/>
    <mergeCell ref="C2:R2"/>
    <mergeCell ref="C22:R22"/>
    <mergeCell ref="C73:E73"/>
    <mergeCell ref="G73:I73"/>
    <mergeCell ref="K73:M73"/>
    <mergeCell ref="O73:Q73"/>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F3AB5-FF35-4E66-BB50-7C9CF09A4EAA}">
  <sheetPr>
    <tabColor theme="3" tint="0.59999389629810485"/>
  </sheetPr>
  <dimension ref="A2:AI203"/>
  <sheetViews>
    <sheetView zoomScale="80" zoomScaleNormal="80" workbookViewId="0">
      <selection activeCell="AC54" sqref="AC54"/>
    </sheetView>
  </sheetViews>
  <sheetFormatPr defaultColWidth="9.140625" defaultRowHeight="20.25" x14ac:dyDescent="0.3"/>
  <cols>
    <col min="1" max="2" width="3.85546875" style="11" customWidth="1"/>
    <col min="3" max="3" width="28.140625" style="20" bestFit="1" customWidth="1"/>
    <col min="4" max="4" width="5.7109375" style="11" customWidth="1"/>
    <col min="5" max="6" width="6.7109375" style="11" bestFit="1" customWidth="1"/>
    <col min="7" max="18" width="5.5703125" style="11" bestFit="1" customWidth="1"/>
    <col min="19" max="19" width="5.42578125" style="11" bestFit="1" customWidth="1"/>
    <col min="20" max="25" width="9.140625" style="11"/>
    <col min="26" max="26" width="13.42578125" style="11" bestFit="1" customWidth="1"/>
    <col min="27" max="27" width="16.140625" style="11" bestFit="1" customWidth="1"/>
    <col min="28" max="16384" width="9.140625" style="11"/>
  </cols>
  <sheetData>
    <row r="2" spans="2:22" x14ac:dyDescent="0.3">
      <c r="B2" s="124"/>
      <c r="C2" s="430" t="s">
        <v>259</v>
      </c>
      <c r="D2" s="431"/>
      <c r="E2" s="431"/>
      <c r="F2" s="431"/>
      <c r="G2" s="431"/>
      <c r="H2" s="431"/>
      <c r="I2" s="431"/>
      <c r="J2" s="431"/>
      <c r="K2" s="431"/>
      <c r="L2" s="431"/>
      <c r="M2" s="431"/>
      <c r="N2" s="432"/>
      <c r="O2" s="51" t="str">
        <f>'Climate Metrics'!D5</f>
        <v>Type City Name Here</v>
      </c>
      <c r="P2" s="20"/>
      <c r="Q2" s="20"/>
      <c r="R2" s="182"/>
      <c r="S2" s="182"/>
      <c r="T2" s="182"/>
      <c r="U2" s="182"/>
      <c r="V2" s="182"/>
    </row>
    <row r="3" spans="2:22" x14ac:dyDescent="0.3">
      <c r="B3" s="124"/>
      <c r="D3" s="20"/>
      <c r="E3" s="20"/>
      <c r="F3" s="20"/>
      <c r="G3" s="20"/>
      <c r="H3" s="20"/>
      <c r="I3" s="20"/>
      <c r="J3" s="20"/>
      <c r="K3" s="20"/>
      <c r="L3" s="20"/>
      <c r="M3" s="20"/>
      <c r="N3" s="20"/>
      <c r="O3" s="20"/>
      <c r="P3" s="20"/>
      <c r="Q3" s="20"/>
      <c r="R3" s="20"/>
      <c r="S3" s="20"/>
      <c r="T3" s="20"/>
      <c r="U3" s="182"/>
      <c r="V3" s="182"/>
    </row>
    <row r="4" spans="2:22" ht="18" x14ac:dyDescent="0.25">
      <c r="B4" s="124"/>
      <c r="C4" s="401" t="s">
        <v>44</v>
      </c>
      <c r="D4" s="402"/>
      <c r="E4" s="402"/>
      <c r="F4" s="402"/>
      <c r="G4" s="402"/>
      <c r="H4" s="402"/>
      <c r="I4" s="402"/>
      <c r="J4" s="402"/>
      <c r="K4" s="402"/>
      <c r="L4" s="402"/>
      <c r="M4" s="402"/>
      <c r="N4" s="402"/>
      <c r="O4" s="402"/>
      <c r="P4" s="402"/>
      <c r="Q4" s="402"/>
      <c r="R4" s="402"/>
      <c r="S4" s="402"/>
      <c r="T4" s="403"/>
      <c r="U4" s="182"/>
      <c r="V4" s="182"/>
    </row>
    <row r="5" spans="2:22" ht="15" x14ac:dyDescent="0.2">
      <c r="B5" s="182"/>
      <c r="C5" s="52"/>
      <c r="D5" s="182"/>
      <c r="E5" s="182"/>
      <c r="F5" s="182"/>
      <c r="G5" s="182"/>
      <c r="H5" s="182"/>
      <c r="I5" s="182"/>
      <c r="J5" s="182"/>
      <c r="K5" s="182"/>
      <c r="L5" s="182"/>
      <c r="M5" s="182"/>
      <c r="N5" s="182"/>
      <c r="O5" s="182"/>
      <c r="P5" s="182"/>
      <c r="Q5" s="182"/>
      <c r="R5" s="182"/>
      <c r="S5" s="182"/>
      <c r="T5" s="182"/>
      <c r="U5" s="182"/>
      <c r="V5" s="15" t="s">
        <v>23</v>
      </c>
    </row>
    <row r="6" spans="2:22" ht="15" x14ac:dyDescent="0.2">
      <c r="B6" s="182"/>
      <c r="C6" s="52" t="s">
        <v>7</v>
      </c>
      <c r="D6" s="52" t="s">
        <v>247</v>
      </c>
      <c r="E6" s="52">
        <v>2016</v>
      </c>
      <c r="F6" s="52">
        <f t="shared" ref="F6:S6" si="0">E6+1</f>
        <v>2017</v>
      </c>
      <c r="G6" s="52">
        <f t="shared" si="0"/>
        <v>2018</v>
      </c>
      <c r="H6" s="52">
        <f t="shared" si="0"/>
        <v>2019</v>
      </c>
      <c r="I6" s="52">
        <f t="shared" si="0"/>
        <v>2020</v>
      </c>
      <c r="J6" s="52">
        <f t="shared" si="0"/>
        <v>2021</v>
      </c>
      <c r="K6" s="52">
        <f t="shared" si="0"/>
        <v>2022</v>
      </c>
      <c r="L6" s="52">
        <f t="shared" si="0"/>
        <v>2023</v>
      </c>
      <c r="M6" s="52">
        <f t="shared" si="0"/>
        <v>2024</v>
      </c>
      <c r="N6" s="52">
        <f t="shared" si="0"/>
        <v>2025</v>
      </c>
      <c r="O6" s="52">
        <f t="shared" si="0"/>
        <v>2026</v>
      </c>
      <c r="P6" s="52">
        <f t="shared" si="0"/>
        <v>2027</v>
      </c>
      <c r="Q6" s="52">
        <f t="shared" si="0"/>
        <v>2028</v>
      </c>
      <c r="R6" s="52">
        <f t="shared" si="0"/>
        <v>2029</v>
      </c>
      <c r="S6" s="52">
        <f t="shared" si="0"/>
        <v>2030</v>
      </c>
      <c r="T6" s="175"/>
      <c r="U6" s="182"/>
      <c r="V6" s="182"/>
    </row>
    <row r="7" spans="2:22" ht="15" x14ac:dyDescent="0.2">
      <c r="B7" s="182"/>
      <c r="C7" s="52" t="str">
        <f>CONCATENATE(TEXT('Climate Metrics'!D11,"0%")," Emissions Reduction Goal"," by ",'Climate Metrics'!F11)</f>
        <v>50% Emissions Reduction Goal by 2025</v>
      </c>
      <c r="D7" s="221">
        <f>'Climate Metrics'!E30</f>
        <v>0</v>
      </c>
      <c r="E7" s="221">
        <f>'Climate Metrics'!F30</f>
        <v>0</v>
      </c>
      <c r="F7" s="221">
        <f>'Climate Metrics'!G30</f>
        <v>0</v>
      </c>
      <c r="G7" s="221">
        <f>'Climate Metrics'!H30</f>
        <v>0</v>
      </c>
      <c r="H7" s="221">
        <f>'Climate Metrics'!I30</f>
        <v>0</v>
      </c>
      <c r="I7" s="221">
        <f>'Climate Metrics'!J30</f>
        <v>0</v>
      </c>
      <c r="J7" s="221">
        <f>'Climate Metrics'!K30</f>
        <v>0</v>
      </c>
      <c r="K7" s="221">
        <f>'Climate Metrics'!L30</f>
        <v>0</v>
      </c>
      <c r="L7" s="221">
        <f>'Climate Metrics'!M30</f>
        <v>0</v>
      </c>
      <c r="M7" s="221">
        <f>'Climate Metrics'!N30</f>
        <v>0</v>
      </c>
      <c r="N7" s="221">
        <f>'Climate Metrics'!O30</f>
        <v>0</v>
      </c>
      <c r="O7" s="221">
        <f>'Climate Metrics'!P30</f>
        <v>0</v>
      </c>
      <c r="P7" s="221">
        <f>'Climate Metrics'!Q30</f>
        <v>0</v>
      </c>
      <c r="Q7" s="221">
        <f>'Climate Metrics'!R30</f>
        <v>0</v>
      </c>
      <c r="R7" s="221">
        <f>'Climate Metrics'!S30</f>
        <v>0</v>
      </c>
      <c r="S7" s="221">
        <f>'Climate Metrics'!T30</f>
        <v>0</v>
      </c>
      <c r="T7" s="175"/>
      <c r="U7" s="182"/>
      <c r="V7" s="182"/>
    </row>
    <row r="8" spans="2:22" ht="15" x14ac:dyDescent="0.2">
      <c r="B8" s="182"/>
      <c r="C8" s="52" t="s">
        <v>256</v>
      </c>
      <c r="D8" s="221">
        <f>'Climate Metrics'!E68</f>
        <v>0</v>
      </c>
      <c r="E8" s="221">
        <f>'Climate Metrics'!F68</f>
        <v>0</v>
      </c>
      <c r="F8" s="221">
        <f>'Climate Metrics'!G68</f>
        <v>0</v>
      </c>
      <c r="G8" s="221">
        <f>'Climate Metrics'!H68</f>
        <v>0</v>
      </c>
      <c r="H8" s="221">
        <f>'Climate Metrics'!I68</f>
        <v>0</v>
      </c>
      <c r="I8" s="221">
        <f>'Climate Metrics'!J68</f>
        <v>0</v>
      </c>
      <c r="J8" s="221">
        <f>'Climate Metrics'!K68</f>
        <v>0</v>
      </c>
      <c r="K8" s="221">
        <f>'Climate Metrics'!L68</f>
        <v>0</v>
      </c>
      <c r="L8" s="221">
        <f>'Climate Metrics'!M68</f>
        <v>0</v>
      </c>
      <c r="M8" s="221">
        <f>'Climate Metrics'!N68</f>
        <v>0</v>
      </c>
      <c r="N8" s="221">
        <f>'Climate Metrics'!O68</f>
        <v>0</v>
      </c>
      <c r="O8" s="221">
        <f>'Climate Metrics'!P68</f>
        <v>0</v>
      </c>
      <c r="P8" s="221">
        <f>'Climate Metrics'!Q68</f>
        <v>0</v>
      </c>
      <c r="Q8" s="221">
        <f>'Climate Metrics'!R68</f>
        <v>0</v>
      </c>
      <c r="R8" s="221">
        <f>'Climate Metrics'!S68</f>
        <v>0</v>
      </c>
      <c r="S8" s="221">
        <f>'Climate Metrics'!T68</f>
        <v>0</v>
      </c>
      <c r="T8" s="175"/>
      <c r="U8" s="182"/>
      <c r="V8" s="182"/>
    </row>
    <row r="9" spans="2:22" ht="15" x14ac:dyDescent="0.2">
      <c r="B9" s="182"/>
      <c r="C9" s="52" t="s">
        <v>253</v>
      </c>
      <c r="D9" s="221">
        <f>'Climate Metrics'!E72</f>
        <v>0</v>
      </c>
      <c r="E9" s="221">
        <f>'Climate Metrics'!F72</f>
        <v>0</v>
      </c>
      <c r="F9" s="221">
        <f>'Climate Metrics'!G72</f>
        <v>0</v>
      </c>
      <c r="G9" s="221">
        <f>'Climate Metrics'!H72</f>
        <v>0</v>
      </c>
      <c r="H9" s="221">
        <f>'Climate Metrics'!I72</f>
        <v>0</v>
      </c>
      <c r="I9" s="221">
        <f>'Climate Metrics'!J72</f>
        <v>0</v>
      </c>
      <c r="J9" s="221">
        <f>'Climate Metrics'!K72</f>
        <v>0</v>
      </c>
      <c r="K9" s="221">
        <f>'Climate Metrics'!L72</f>
        <v>0</v>
      </c>
      <c r="L9" s="221">
        <f>'Climate Metrics'!M72</f>
        <v>0</v>
      </c>
      <c r="M9" s="221">
        <f>'Climate Metrics'!N72</f>
        <v>0</v>
      </c>
      <c r="N9" s="221">
        <f>'Climate Metrics'!O72</f>
        <v>0</v>
      </c>
      <c r="O9" s="221">
        <f>'Climate Metrics'!P72</f>
        <v>0</v>
      </c>
      <c r="P9" s="221">
        <f>'Climate Metrics'!Q72</f>
        <v>0</v>
      </c>
      <c r="Q9" s="221">
        <f>'Climate Metrics'!R72</f>
        <v>0</v>
      </c>
      <c r="R9" s="221">
        <f>'Climate Metrics'!S72</f>
        <v>0</v>
      </c>
      <c r="S9" s="221">
        <f>'Climate Metrics'!T72</f>
        <v>0</v>
      </c>
      <c r="T9" s="175"/>
      <c r="U9" s="182"/>
      <c r="V9" s="182"/>
    </row>
    <row r="10" spans="2:22" ht="15" x14ac:dyDescent="0.2">
      <c r="B10" s="182"/>
      <c r="C10" s="52" t="s">
        <v>260</v>
      </c>
      <c r="D10" s="221">
        <f>'Climate Metrics'!E41</f>
        <v>0</v>
      </c>
      <c r="E10" s="221">
        <f>'Climate Metrics'!F41</f>
        <v>0</v>
      </c>
      <c r="F10" s="221">
        <f>'Climate Metrics'!G41</f>
        <v>0</v>
      </c>
      <c r="G10" s="221">
        <f>'Climate Metrics'!H41</f>
        <v>0</v>
      </c>
      <c r="H10" s="221">
        <f>'Climate Metrics'!I41</f>
        <v>0</v>
      </c>
      <c r="I10" s="221">
        <f>'Climate Metrics'!J41</f>
        <v>0</v>
      </c>
      <c r="J10" s="221">
        <f>'Climate Metrics'!K41</f>
        <v>0</v>
      </c>
      <c r="K10" s="221">
        <f>'Climate Metrics'!L41</f>
        <v>0</v>
      </c>
      <c r="L10" s="221">
        <f>'Climate Metrics'!M41</f>
        <v>0</v>
      </c>
      <c r="M10" s="221">
        <f>'Climate Metrics'!N41</f>
        <v>0</v>
      </c>
      <c r="N10" s="221">
        <f>'Climate Metrics'!O41</f>
        <v>0</v>
      </c>
      <c r="O10" s="221">
        <f>'Climate Metrics'!P41</f>
        <v>0</v>
      </c>
      <c r="P10" s="221">
        <f>'Climate Metrics'!Q41</f>
        <v>0</v>
      </c>
      <c r="Q10" s="221">
        <f>'Climate Metrics'!R41</f>
        <v>0</v>
      </c>
      <c r="R10" s="221">
        <f>'Climate Metrics'!S41</f>
        <v>0</v>
      </c>
      <c r="S10" s="221">
        <f>'Climate Metrics'!T41</f>
        <v>0</v>
      </c>
      <c r="T10" s="175"/>
      <c r="U10" s="182"/>
      <c r="V10" s="182"/>
    </row>
    <row r="11" spans="2:22" ht="15" x14ac:dyDescent="0.2">
      <c r="B11" s="182"/>
      <c r="C11" s="52" t="s">
        <v>261</v>
      </c>
      <c r="D11" s="221">
        <f>'Climate Metrics'!E44</f>
        <v>0</v>
      </c>
      <c r="E11" s="221">
        <f>'Climate Metrics'!F44</f>
        <v>0</v>
      </c>
      <c r="F11" s="221">
        <f>'Climate Metrics'!G44</f>
        <v>0</v>
      </c>
      <c r="G11" s="221">
        <f>'Climate Metrics'!H44</f>
        <v>0</v>
      </c>
      <c r="H11" s="221">
        <f>'Climate Metrics'!I44</f>
        <v>0</v>
      </c>
      <c r="I11" s="221">
        <f>'Climate Metrics'!J44</f>
        <v>0</v>
      </c>
      <c r="J11" s="221">
        <f>'Climate Metrics'!K44</f>
        <v>0</v>
      </c>
      <c r="K11" s="221">
        <f>'Climate Metrics'!L44</f>
        <v>0</v>
      </c>
      <c r="L11" s="221">
        <f>'Climate Metrics'!M44</f>
        <v>0</v>
      </c>
      <c r="M11" s="221">
        <f>'Climate Metrics'!N44</f>
        <v>0</v>
      </c>
      <c r="N11" s="221">
        <f>'Climate Metrics'!O44</f>
        <v>0</v>
      </c>
      <c r="O11" s="221">
        <f>'Climate Metrics'!P44</f>
        <v>0</v>
      </c>
      <c r="P11" s="221">
        <f>'Climate Metrics'!Q44</f>
        <v>0</v>
      </c>
      <c r="Q11" s="221">
        <f>'Climate Metrics'!R44</f>
        <v>0</v>
      </c>
      <c r="R11" s="221">
        <f>'Climate Metrics'!S44</f>
        <v>0</v>
      </c>
      <c r="S11" s="221">
        <f>'Climate Metrics'!T44</f>
        <v>0</v>
      </c>
      <c r="T11" s="175"/>
      <c r="U11" s="182"/>
      <c r="V11" s="182"/>
    </row>
    <row r="12" spans="2:22" ht="15" x14ac:dyDescent="0.2">
      <c r="B12" s="182"/>
      <c r="C12" s="52" t="s">
        <v>262</v>
      </c>
      <c r="D12" s="221">
        <f>'Climate Metrics'!E27</f>
        <v>0</v>
      </c>
      <c r="E12" s="221">
        <f>'Climate Metrics'!F27</f>
        <v>0</v>
      </c>
      <c r="F12" s="221">
        <f>'Climate Metrics'!G27</f>
        <v>0</v>
      </c>
      <c r="G12" s="221">
        <f>'Climate Metrics'!H27</f>
        <v>0</v>
      </c>
      <c r="H12" s="221">
        <f>'Climate Metrics'!I27</f>
        <v>0</v>
      </c>
      <c r="I12" s="221">
        <f>'Climate Metrics'!J27</f>
        <v>0</v>
      </c>
      <c r="J12" s="221">
        <f>'Climate Metrics'!K27</f>
        <v>0</v>
      </c>
      <c r="K12" s="221">
        <f>'Climate Metrics'!L27</f>
        <v>0</v>
      </c>
      <c r="L12" s="221">
        <f>'Climate Metrics'!M27</f>
        <v>0</v>
      </c>
      <c r="M12" s="221">
        <f>'Climate Metrics'!N27</f>
        <v>0</v>
      </c>
      <c r="N12" s="221">
        <f>'Climate Metrics'!O27</f>
        <v>0</v>
      </c>
      <c r="O12" s="221">
        <f>'Climate Metrics'!P27</f>
        <v>0</v>
      </c>
      <c r="P12" s="221">
        <f>'Climate Metrics'!Q27</f>
        <v>0</v>
      </c>
      <c r="Q12" s="221">
        <f>'Climate Metrics'!R27</f>
        <v>0</v>
      </c>
      <c r="R12" s="221">
        <f>'Climate Metrics'!S27</f>
        <v>0</v>
      </c>
      <c r="S12" s="221">
        <f>'Climate Metrics'!T27</f>
        <v>0</v>
      </c>
      <c r="T12" s="175"/>
      <c r="U12" s="182"/>
      <c r="V12" s="182"/>
    </row>
    <row r="13" spans="2:22" ht="15" x14ac:dyDescent="0.2">
      <c r="B13" s="182"/>
      <c r="C13" s="52" t="s">
        <v>53</v>
      </c>
      <c r="D13" s="221">
        <f>'Climate Metrics'!E28</f>
        <v>0</v>
      </c>
      <c r="E13" s="221">
        <f>'Climate Metrics'!F28</f>
        <v>0</v>
      </c>
      <c r="F13" s="221">
        <f>'Climate Metrics'!G28</f>
        <v>0</v>
      </c>
      <c r="G13" s="221">
        <f>'Climate Metrics'!H28</f>
        <v>0</v>
      </c>
      <c r="H13" s="221">
        <f>'Climate Metrics'!I28</f>
        <v>0</v>
      </c>
      <c r="I13" s="221">
        <f>'Climate Metrics'!J28</f>
        <v>0</v>
      </c>
      <c r="J13" s="221">
        <f>'Climate Metrics'!K28</f>
        <v>0</v>
      </c>
      <c r="K13" s="221">
        <f>'Climate Metrics'!L28</f>
        <v>0</v>
      </c>
      <c r="L13" s="221">
        <f>'Climate Metrics'!M28</f>
        <v>0</v>
      </c>
      <c r="M13" s="221">
        <f>'Climate Metrics'!N28</f>
        <v>0</v>
      </c>
      <c r="N13" s="221">
        <f>'Climate Metrics'!O28</f>
        <v>0</v>
      </c>
      <c r="O13" s="221">
        <f>'Climate Metrics'!P28</f>
        <v>0</v>
      </c>
      <c r="P13" s="221">
        <f>'Climate Metrics'!Q28</f>
        <v>0</v>
      </c>
      <c r="Q13" s="221">
        <f>'Climate Metrics'!R28</f>
        <v>0</v>
      </c>
      <c r="R13" s="221">
        <f>'Climate Metrics'!S28</f>
        <v>0</v>
      </c>
      <c r="S13" s="221">
        <f>'Climate Metrics'!T28</f>
        <v>0</v>
      </c>
      <c r="T13" s="175"/>
      <c r="U13" s="182"/>
      <c r="V13" s="182"/>
    </row>
    <row r="14" spans="2:22" ht="15" x14ac:dyDescent="0.2">
      <c r="B14" s="182"/>
      <c r="C14" s="52" t="s">
        <v>263</v>
      </c>
      <c r="D14" s="221">
        <f>D7-(SUM(D8:D13))</f>
        <v>0</v>
      </c>
      <c r="E14" s="221">
        <f t="shared" ref="E14:S14" si="1">E7-(SUM(E8:E13))</f>
        <v>0</v>
      </c>
      <c r="F14" s="221">
        <f t="shared" si="1"/>
        <v>0</v>
      </c>
      <c r="G14" s="221">
        <f t="shared" si="1"/>
        <v>0</v>
      </c>
      <c r="H14" s="221">
        <f t="shared" si="1"/>
        <v>0</v>
      </c>
      <c r="I14" s="221">
        <f t="shared" si="1"/>
        <v>0</v>
      </c>
      <c r="J14" s="221">
        <f t="shared" si="1"/>
        <v>0</v>
      </c>
      <c r="K14" s="221">
        <f t="shared" si="1"/>
        <v>0</v>
      </c>
      <c r="L14" s="221">
        <f t="shared" si="1"/>
        <v>0</v>
      </c>
      <c r="M14" s="221">
        <f t="shared" si="1"/>
        <v>0</v>
      </c>
      <c r="N14" s="221">
        <f t="shared" si="1"/>
        <v>0</v>
      </c>
      <c r="O14" s="221">
        <f t="shared" si="1"/>
        <v>0</v>
      </c>
      <c r="P14" s="221">
        <f t="shared" si="1"/>
        <v>0</v>
      </c>
      <c r="Q14" s="221">
        <f t="shared" si="1"/>
        <v>0</v>
      </c>
      <c r="R14" s="221">
        <f t="shared" si="1"/>
        <v>0</v>
      </c>
      <c r="S14" s="221">
        <f t="shared" si="1"/>
        <v>0</v>
      </c>
      <c r="T14" s="175"/>
      <c r="U14" s="182"/>
      <c r="V14" s="182"/>
    </row>
    <row r="15" spans="2:22" ht="15" x14ac:dyDescent="0.2">
      <c r="B15" s="182"/>
      <c r="C15" s="52"/>
      <c r="D15" s="182"/>
      <c r="E15" s="175"/>
      <c r="F15" s="175"/>
      <c r="G15" s="175"/>
      <c r="H15" s="175"/>
      <c r="I15" s="175"/>
      <c r="J15" s="175"/>
      <c r="K15" s="175"/>
      <c r="L15" s="175"/>
      <c r="M15" s="175"/>
      <c r="N15" s="175"/>
      <c r="O15" s="175"/>
      <c r="P15" s="175"/>
      <c r="Q15" s="175"/>
      <c r="R15" s="175"/>
      <c r="S15" s="175"/>
      <c r="T15" s="175"/>
      <c r="U15" s="182"/>
      <c r="V15" s="182"/>
    </row>
    <row r="16" spans="2:22" ht="15" x14ac:dyDescent="0.2">
      <c r="B16" s="182"/>
      <c r="C16" s="52"/>
      <c r="D16" s="182"/>
      <c r="E16" s="175"/>
      <c r="F16" s="175"/>
      <c r="G16" s="175"/>
      <c r="H16" s="175"/>
      <c r="I16" s="175"/>
      <c r="J16" s="175"/>
      <c r="K16" s="175"/>
      <c r="L16" s="175"/>
      <c r="M16" s="175"/>
      <c r="N16" s="175"/>
      <c r="O16" s="175"/>
      <c r="P16" s="175"/>
      <c r="Q16" s="175"/>
      <c r="R16" s="175"/>
      <c r="S16" s="175"/>
      <c r="T16" s="175"/>
      <c r="U16" s="182"/>
      <c r="V16" s="182"/>
    </row>
    <row r="17" spans="2:20" ht="15" x14ac:dyDescent="0.2">
      <c r="B17" s="182"/>
      <c r="C17" s="52"/>
      <c r="D17" s="182"/>
      <c r="E17" s="175"/>
      <c r="F17" s="175"/>
      <c r="G17" s="175"/>
      <c r="H17" s="175"/>
      <c r="I17" s="175"/>
      <c r="J17" s="175"/>
      <c r="K17" s="175"/>
      <c r="L17" s="175"/>
      <c r="M17" s="175"/>
      <c r="N17" s="175"/>
      <c r="O17" s="175"/>
      <c r="P17" s="175"/>
      <c r="Q17" s="175"/>
      <c r="R17" s="175"/>
      <c r="S17" s="175"/>
      <c r="T17" s="175"/>
    </row>
    <row r="18" spans="2:20" ht="15" x14ac:dyDescent="0.2">
      <c r="B18" s="182"/>
      <c r="C18" s="52"/>
      <c r="D18" s="182"/>
      <c r="E18" s="175"/>
      <c r="F18" s="175"/>
      <c r="G18" s="175"/>
      <c r="H18" s="175"/>
      <c r="I18" s="175"/>
      <c r="J18" s="175"/>
      <c r="K18" s="175"/>
      <c r="L18" s="175"/>
      <c r="M18" s="175"/>
      <c r="N18" s="175"/>
      <c r="O18" s="175"/>
      <c r="P18" s="175"/>
      <c r="Q18" s="175"/>
      <c r="R18" s="175"/>
      <c r="S18" s="175"/>
      <c r="T18" s="175"/>
    </row>
    <row r="19" spans="2:20" ht="15" x14ac:dyDescent="0.2">
      <c r="B19" s="182"/>
      <c r="C19" s="52"/>
      <c r="D19" s="182"/>
      <c r="E19" s="175"/>
      <c r="F19" s="175"/>
      <c r="G19" s="175"/>
      <c r="H19" s="175"/>
      <c r="I19" s="175"/>
      <c r="J19" s="175"/>
      <c r="K19" s="175"/>
      <c r="L19" s="175"/>
      <c r="M19" s="175"/>
      <c r="N19" s="175"/>
      <c r="O19" s="175"/>
      <c r="P19" s="175"/>
      <c r="Q19" s="175"/>
      <c r="R19" s="175"/>
      <c r="S19" s="175"/>
      <c r="T19" s="175"/>
    </row>
    <row r="20" spans="2:20" ht="15" x14ac:dyDescent="0.2">
      <c r="B20" s="182"/>
      <c r="C20" s="52"/>
      <c r="D20" s="182"/>
      <c r="E20" s="175"/>
      <c r="F20" s="175"/>
      <c r="G20" s="175"/>
      <c r="H20" s="175"/>
      <c r="I20" s="175"/>
      <c r="J20" s="175"/>
      <c r="K20" s="175"/>
      <c r="L20" s="175"/>
      <c r="M20" s="175"/>
      <c r="N20" s="175"/>
      <c r="O20" s="175"/>
      <c r="P20" s="175"/>
      <c r="Q20" s="175"/>
      <c r="R20" s="175"/>
      <c r="S20" s="175"/>
      <c r="T20" s="175"/>
    </row>
    <row r="21" spans="2:20" ht="15" x14ac:dyDescent="0.2">
      <c r="B21" s="182"/>
      <c r="C21" s="52"/>
      <c r="D21" s="182"/>
      <c r="E21" s="175"/>
      <c r="F21" s="175"/>
      <c r="G21" s="175"/>
      <c r="H21" s="175"/>
      <c r="I21" s="175"/>
      <c r="J21" s="175"/>
      <c r="K21" s="175"/>
      <c r="L21" s="175"/>
      <c r="M21" s="175"/>
      <c r="N21" s="175"/>
      <c r="O21" s="175"/>
      <c r="P21" s="175"/>
      <c r="Q21" s="175"/>
      <c r="R21" s="175"/>
      <c r="S21" s="175"/>
      <c r="T21" s="175"/>
    </row>
    <row r="22" spans="2:20" ht="15" x14ac:dyDescent="0.2">
      <c r="B22" s="182"/>
      <c r="C22" s="52"/>
      <c r="D22" s="182"/>
      <c r="E22" s="175"/>
      <c r="F22" s="175"/>
      <c r="G22" s="175"/>
      <c r="H22" s="175"/>
      <c r="I22" s="175"/>
      <c r="J22" s="175"/>
      <c r="K22" s="175"/>
      <c r="L22" s="175"/>
      <c r="M22" s="175"/>
      <c r="N22" s="175"/>
      <c r="O22" s="175"/>
      <c r="P22" s="175"/>
      <c r="Q22" s="175"/>
      <c r="R22" s="175"/>
      <c r="S22" s="175"/>
      <c r="T22" s="175"/>
    </row>
    <row r="23" spans="2:20" ht="15" x14ac:dyDescent="0.2">
      <c r="B23" s="182"/>
      <c r="C23" s="52"/>
      <c r="D23" s="182"/>
      <c r="E23" s="175"/>
      <c r="F23" s="175"/>
      <c r="G23" s="175"/>
      <c r="H23" s="175"/>
      <c r="I23" s="175"/>
      <c r="J23" s="175"/>
      <c r="K23" s="175"/>
      <c r="L23" s="175"/>
      <c r="M23" s="175"/>
      <c r="N23" s="175"/>
      <c r="O23" s="175"/>
      <c r="P23" s="175"/>
      <c r="Q23" s="175"/>
      <c r="R23" s="175"/>
      <c r="S23" s="175"/>
      <c r="T23" s="175"/>
    </row>
    <row r="24" spans="2:20" ht="15" x14ac:dyDescent="0.2">
      <c r="B24" s="182"/>
      <c r="C24" s="52"/>
      <c r="D24" s="182"/>
      <c r="E24" s="175"/>
      <c r="F24" s="175"/>
      <c r="G24" s="175"/>
      <c r="H24" s="175"/>
      <c r="I24" s="175"/>
      <c r="J24" s="175"/>
      <c r="K24" s="175"/>
      <c r="L24" s="175"/>
      <c r="M24" s="175"/>
      <c r="N24" s="175"/>
      <c r="O24" s="175"/>
      <c r="P24" s="175"/>
      <c r="Q24" s="175"/>
      <c r="R24" s="175"/>
      <c r="S24" s="175"/>
      <c r="T24" s="175"/>
    </row>
    <row r="25" spans="2:20" ht="15" x14ac:dyDescent="0.2">
      <c r="B25" s="182"/>
      <c r="C25" s="52"/>
      <c r="D25" s="182"/>
      <c r="E25" s="175"/>
      <c r="F25" s="175"/>
      <c r="G25" s="175"/>
      <c r="H25" s="175"/>
      <c r="I25" s="175"/>
      <c r="J25" s="175"/>
      <c r="K25" s="175"/>
      <c r="L25" s="175"/>
      <c r="M25" s="175"/>
      <c r="N25" s="175"/>
      <c r="O25" s="175"/>
      <c r="P25" s="175"/>
      <c r="Q25" s="175"/>
      <c r="R25" s="175"/>
      <c r="S25" s="175"/>
      <c r="T25" s="175"/>
    </row>
    <row r="26" spans="2:20" ht="15" x14ac:dyDescent="0.2">
      <c r="B26" s="182"/>
      <c r="C26" s="52"/>
      <c r="D26" s="182"/>
      <c r="E26" s="175"/>
      <c r="F26" s="175"/>
      <c r="G26" s="175"/>
      <c r="H26" s="175"/>
      <c r="I26" s="175"/>
      <c r="J26" s="175"/>
      <c r="K26" s="175"/>
      <c r="L26" s="175"/>
      <c r="M26" s="175"/>
      <c r="N26" s="175"/>
      <c r="O26" s="175"/>
      <c r="P26" s="175"/>
      <c r="Q26" s="175"/>
      <c r="R26" s="175"/>
      <c r="S26" s="175"/>
      <c r="T26" s="175"/>
    </row>
    <row r="27" spans="2:20" x14ac:dyDescent="0.3">
      <c r="B27" s="182"/>
      <c r="D27" s="182"/>
      <c r="E27" s="175"/>
      <c r="F27" s="175"/>
      <c r="G27" s="175"/>
      <c r="H27" s="175"/>
      <c r="I27" s="175"/>
      <c r="J27" s="175"/>
      <c r="K27" s="175"/>
      <c r="L27" s="175"/>
      <c r="M27" s="175"/>
      <c r="N27" s="175"/>
      <c r="O27" s="175"/>
      <c r="P27" s="175"/>
      <c r="Q27" s="175"/>
      <c r="R27" s="175"/>
      <c r="S27" s="175"/>
      <c r="T27" s="175"/>
    </row>
    <row r="28" spans="2:20" ht="18" x14ac:dyDescent="0.25">
      <c r="B28" s="124"/>
      <c r="C28" s="408" t="s">
        <v>55</v>
      </c>
      <c r="D28" s="409"/>
      <c r="E28" s="409"/>
      <c r="F28" s="409"/>
      <c r="G28" s="409"/>
      <c r="H28" s="409"/>
      <c r="I28" s="409"/>
      <c r="J28" s="409"/>
      <c r="K28" s="409"/>
      <c r="L28" s="409"/>
      <c r="M28" s="409"/>
      <c r="N28" s="409"/>
      <c r="O28" s="409"/>
      <c r="P28" s="409"/>
      <c r="Q28" s="409"/>
      <c r="R28" s="409"/>
      <c r="S28" s="409"/>
      <c r="T28" s="410"/>
    </row>
    <row r="29" spans="2:20" x14ac:dyDescent="0.3">
      <c r="B29" s="124"/>
      <c r="D29" s="182"/>
      <c r="E29" s="182"/>
      <c r="F29" s="182"/>
      <c r="G29" s="182"/>
      <c r="H29" s="182"/>
      <c r="I29" s="182"/>
      <c r="J29" s="182"/>
      <c r="K29" s="182"/>
      <c r="L29" s="182"/>
      <c r="M29" s="182"/>
      <c r="N29" s="182"/>
      <c r="O29" s="182"/>
      <c r="P29" s="182"/>
      <c r="Q29" s="182"/>
      <c r="R29" s="182"/>
      <c r="S29" s="182"/>
      <c r="T29" s="182"/>
    </row>
    <row r="30" spans="2:20" x14ac:dyDescent="0.3">
      <c r="B30" s="124"/>
      <c r="D30" s="182"/>
      <c r="E30" s="182"/>
      <c r="F30" s="182"/>
      <c r="G30" s="182"/>
      <c r="H30" s="182"/>
      <c r="I30" s="182"/>
      <c r="J30" s="182"/>
      <c r="K30" s="182"/>
      <c r="L30" s="182"/>
      <c r="M30" s="182"/>
      <c r="N30" s="182"/>
      <c r="O30" s="182"/>
      <c r="P30" s="182"/>
      <c r="Q30" s="182"/>
      <c r="R30" s="182"/>
      <c r="S30" s="182"/>
      <c r="T30" s="182"/>
    </row>
    <row r="31" spans="2:20" x14ac:dyDescent="0.3">
      <c r="B31" s="124"/>
      <c r="D31" s="182"/>
      <c r="E31" s="182"/>
      <c r="F31" s="182"/>
      <c r="G31" s="182"/>
      <c r="H31" s="182"/>
      <c r="I31" s="182"/>
      <c r="J31" s="182"/>
      <c r="K31" s="182"/>
      <c r="L31" s="182"/>
      <c r="M31" s="182"/>
      <c r="N31" s="182"/>
      <c r="O31" s="182"/>
      <c r="P31" s="182"/>
      <c r="Q31" s="182"/>
      <c r="R31" s="182"/>
      <c r="S31" s="182"/>
      <c r="T31" s="182"/>
    </row>
    <row r="32" spans="2:20" ht="14.25" x14ac:dyDescent="0.2">
      <c r="B32" s="124"/>
      <c r="C32" s="182"/>
      <c r="D32" s="182"/>
      <c r="E32" s="182"/>
      <c r="F32" s="182"/>
      <c r="G32" s="182"/>
      <c r="H32" s="182"/>
      <c r="I32" s="182"/>
      <c r="J32" s="182"/>
      <c r="K32" s="182"/>
      <c r="L32" s="182"/>
      <c r="M32" s="182"/>
      <c r="N32" s="182"/>
      <c r="O32" s="182"/>
      <c r="P32" s="182"/>
      <c r="Q32" s="182"/>
      <c r="R32" s="182"/>
      <c r="S32" s="182"/>
      <c r="T32" s="182"/>
    </row>
    <row r="33" spans="2:22" ht="14.25" x14ac:dyDescent="0.2">
      <c r="B33" s="124"/>
      <c r="C33" s="182"/>
      <c r="D33" s="182"/>
      <c r="E33" s="182"/>
      <c r="F33" s="182"/>
      <c r="G33" s="182"/>
      <c r="H33" s="182"/>
      <c r="I33" s="182"/>
      <c r="J33" s="182"/>
      <c r="K33" s="182"/>
      <c r="L33" s="182"/>
      <c r="M33" s="182"/>
      <c r="N33" s="182"/>
      <c r="O33" s="182"/>
      <c r="P33" s="182"/>
      <c r="Q33" s="182"/>
      <c r="R33" s="182"/>
      <c r="S33" s="182"/>
      <c r="T33" s="182"/>
      <c r="U33" s="182"/>
      <c r="V33" s="182"/>
    </row>
    <row r="34" spans="2:22" ht="14.25" x14ac:dyDescent="0.2">
      <c r="B34" s="124"/>
      <c r="C34" s="182"/>
      <c r="D34" s="182"/>
      <c r="E34" s="182"/>
      <c r="F34" s="182"/>
      <c r="G34" s="182"/>
      <c r="H34" s="182"/>
      <c r="I34" s="182"/>
      <c r="J34" s="182"/>
      <c r="K34" s="182"/>
      <c r="L34" s="182"/>
      <c r="M34" s="182"/>
      <c r="N34" s="182"/>
      <c r="O34" s="182"/>
      <c r="P34" s="182"/>
      <c r="Q34" s="182"/>
      <c r="R34" s="182"/>
      <c r="S34" s="182"/>
      <c r="T34" s="182"/>
      <c r="U34" s="182"/>
      <c r="V34" s="182"/>
    </row>
    <row r="35" spans="2:22" ht="14.25" x14ac:dyDescent="0.2">
      <c r="B35" s="124"/>
      <c r="C35" s="182"/>
      <c r="D35" s="182"/>
      <c r="E35" s="182"/>
      <c r="F35" s="182"/>
      <c r="G35" s="182"/>
      <c r="H35" s="182"/>
      <c r="I35" s="182"/>
      <c r="J35" s="182"/>
      <c r="K35" s="182"/>
      <c r="L35" s="182"/>
      <c r="M35" s="182"/>
      <c r="N35" s="182"/>
      <c r="O35" s="182"/>
      <c r="P35" s="182"/>
      <c r="Q35" s="182"/>
      <c r="R35" s="182"/>
      <c r="S35" s="182"/>
      <c r="T35" s="182"/>
      <c r="U35" s="182"/>
      <c r="V35" s="182"/>
    </row>
    <row r="36" spans="2:22" ht="14.25" x14ac:dyDescent="0.2">
      <c r="B36" s="124"/>
      <c r="C36" s="182"/>
      <c r="D36" s="182"/>
      <c r="E36" s="182"/>
      <c r="F36" s="182"/>
      <c r="G36" s="182"/>
      <c r="H36" s="182"/>
      <c r="I36" s="182"/>
      <c r="J36" s="182"/>
      <c r="K36" s="182"/>
      <c r="L36" s="182"/>
      <c r="M36" s="182"/>
      <c r="N36" s="182"/>
      <c r="O36" s="182"/>
      <c r="P36" s="182"/>
      <c r="Q36" s="182"/>
      <c r="R36" s="182"/>
      <c r="S36" s="182"/>
      <c r="T36" s="182"/>
      <c r="U36" s="182"/>
      <c r="V36" s="182"/>
    </row>
    <row r="37" spans="2:22" ht="14.25" x14ac:dyDescent="0.2">
      <c r="B37" s="124"/>
      <c r="C37" s="182"/>
      <c r="D37" s="182"/>
      <c r="E37" s="182"/>
      <c r="F37" s="182"/>
      <c r="G37" s="182"/>
      <c r="H37" s="182"/>
      <c r="I37" s="182"/>
      <c r="J37" s="182"/>
      <c r="K37" s="182"/>
      <c r="L37" s="182"/>
      <c r="M37" s="182"/>
      <c r="N37" s="182"/>
      <c r="O37" s="182"/>
      <c r="P37" s="182"/>
      <c r="Q37" s="182"/>
      <c r="R37" s="182"/>
      <c r="S37" s="182"/>
      <c r="T37" s="182"/>
      <c r="U37" s="182"/>
      <c r="V37" s="182"/>
    </row>
    <row r="38" spans="2:22" ht="14.25" x14ac:dyDescent="0.2">
      <c r="B38" s="124"/>
      <c r="C38" s="182"/>
      <c r="D38" s="182"/>
      <c r="E38" s="182"/>
      <c r="F38" s="182"/>
      <c r="G38" s="182"/>
      <c r="H38" s="182"/>
      <c r="I38" s="182"/>
      <c r="J38" s="182"/>
      <c r="K38" s="182"/>
      <c r="L38" s="182"/>
      <c r="M38" s="182"/>
      <c r="N38" s="182"/>
      <c r="O38" s="182"/>
      <c r="P38" s="182"/>
      <c r="Q38" s="182"/>
      <c r="R38" s="182"/>
      <c r="S38" s="182"/>
      <c r="T38" s="182"/>
      <c r="U38" s="182"/>
      <c r="V38" s="182"/>
    </row>
    <row r="39" spans="2:22" ht="14.25" x14ac:dyDescent="0.2">
      <c r="B39" s="124"/>
      <c r="C39" s="182"/>
      <c r="D39" s="182"/>
      <c r="E39" s="182"/>
      <c r="F39" s="182"/>
      <c r="G39" s="182"/>
      <c r="H39" s="182"/>
      <c r="I39" s="182"/>
      <c r="J39" s="182"/>
      <c r="K39" s="182"/>
      <c r="L39" s="182"/>
      <c r="M39" s="182"/>
      <c r="N39" s="182"/>
      <c r="O39" s="182"/>
      <c r="P39" s="182"/>
      <c r="Q39" s="182"/>
      <c r="R39" s="182"/>
      <c r="S39" s="182"/>
      <c r="T39" s="182"/>
      <c r="U39" s="182"/>
      <c r="V39" s="182"/>
    </row>
    <row r="40" spans="2:22" ht="14.25" x14ac:dyDescent="0.2">
      <c r="B40" s="124"/>
      <c r="C40" s="182"/>
      <c r="D40" s="182"/>
      <c r="E40" s="182"/>
      <c r="F40" s="182"/>
      <c r="G40" s="182"/>
      <c r="H40" s="182"/>
      <c r="I40" s="182"/>
      <c r="J40" s="182"/>
      <c r="K40" s="182"/>
      <c r="L40" s="182"/>
      <c r="M40" s="182"/>
      <c r="N40" s="182"/>
      <c r="O40" s="182"/>
      <c r="P40" s="182"/>
      <c r="Q40" s="182"/>
      <c r="R40" s="182"/>
      <c r="S40" s="182"/>
      <c r="T40" s="182"/>
      <c r="U40" s="182"/>
      <c r="V40" s="182"/>
    </row>
    <row r="41" spans="2:22" ht="18" x14ac:dyDescent="0.25">
      <c r="B41" s="124"/>
      <c r="C41" s="397" t="s">
        <v>64</v>
      </c>
      <c r="D41" s="398"/>
      <c r="E41" s="398"/>
      <c r="F41" s="398"/>
      <c r="G41" s="398"/>
      <c r="H41" s="398"/>
      <c r="I41" s="398"/>
      <c r="J41" s="398"/>
      <c r="K41" s="398"/>
      <c r="L41" s="398"/>
      <c r="M41" s="398"/>
      <c r="N41" s="398"/>
      <c r="O41" s="398"/>
      <c r="P41" s="398"/>
      <c r="Q41" s="398"/>
      <c r="R41" s="398"/>
      <c r="S41" s="398"/>
      <c r="T41" s="398"/>
      <c r="U41" s="182"/>
      <c r="V41" s="182"/>
    </row>
    <row r="43" spans="2:22" ht="14.25" x14ac:dyDescent="0.2">
      <c r="B43" s="182"/>
      <c r="C43" s="182"/>
      <c r="D43" s="49"/>
      <c r="E43" s="49"/>
      <c r="F43" s="49"/>
      <c r="G43" s="49"/>
      <c r="H43" s="49"/>
      <c r="I43" s="49"/>
      <c r="J43" s="49"/>
      <c r="K43" s="49"/>
      <c r="L43" s="49"/>
      <c r="M43" s="49"/>
      <c r="N43" s="49"/>
      <c r="O43" s="49"/>
      <c r="P43" s="49"/>
      <c r="Q43" s="49"/>
      <c r="R43" s="49"/>
      <c r="S43" s="49"/>
      <c r="T43" s="182"/>
      <c r="U43" s="182"/>
      <c r="V43" s="210"/>
    </row>
    <row r="44" spans="2:22" ht="14.25" x14ac:dyDescent="0.2">
      <c r="B44" s="182"/>
      <c r="C44" s="182" t="s">
        <v>30</v>
      </c>
      <c r="D44" s="49">
        <f>'Climate Metrics'!$D$7</f>
        <v>2011</v>
      </c>
      <c r="E44" s="49">
        <v>2016</v>
      </c>
      <c r="F44" s="49">
        <f t="shared" ref="F44:S44" si="2">E44+1</f>
        <v>2017</v>
      </c>
      <c r="G44" s="49">
        <f t="shared" si="2"/>
        <v>2018</v>
      </c>
      <c r="H44" s="49">
        <f t="shared" si="2"/>
        <v>2019</v>
      </c>
      <c r="I44" s="49">
        <f t="shared" si="2"/>
        <v>2020</v>
      </c>
      <c r="J44" s="49">
        <f t="shared" si="2"/>
        <v>2021</v>
      </c>
      <c r="K44" s="49">
        <f t="shared" si="2"/>
        <v>2022</v>
      </c>
      <c r="L44" s="49">
        <f t="shared" si="2"/>
        <v>2023</v>
      </c>
      <c r="M44" s="49">
        <f t="shared" si="2"/>
        <v>2024</v>
      </c>
      <c r="N44" s="49">
        <f t="shared" si="2"/>
        <v>2025</v>
      </c>
      <c r="O44" s="49">
        <f t="shared" si="2"/>
        <v>2026</v>
      </c>
      <c r="P44" s="49">
        <f t="shared" si="2"/>
        <v>2027</v>
      </c>
      <c r="Q44" s="49">
        <f t="shared" si="2"/>
        <v>2028</v>
      </c>
      <c r="R44" s="49">
        <f t="shared" si="2"/>
        <v>2029</v>
      </c>
      <c r="S44" s="49">
        <f t="shared" si="2"/>
        <v>2030</v>
      </c>
      <c r="T44" s="182"/>
      <c r="U44" s="182"/>
      <c r="V44" s="210"/>
    </row>
    <row r="45" spans="2:22" x14ac:dyDescent="0.3">
      <c r="B45" s="182"/>
      <c r="C45" s="182" t="s">
        <v>264</v>
      </c>
      <c r="D45" s="49">
        <f>'Climate Metrics'!E40</f>
        <v>0</v>
      </c>
      <c r="E45" s="49">
        <f>'Climate Metrics'!F40</f>
        <v>0</v>
      </c>
      <c r="F45" s="49">
        <f>'Climate Metrics'!G40</f>
        <v>0</v>
      </c>
      <c r="G45" s="49">
        <f>'Climate Metrics'!H40</f>
        <v>0</v>
      </c>
      <c r="H45" s="49">
        <f>'Climate Metrics'!I40</f>
        <v>0</v>
      </c>
      <c r="I45" s="49">
        <f>'Climate Metrics'!J40</f>
        <v>0</v>
      </c>
      <c r="J45" s="49">
        <f>'Climate Metrics'!K40</f>
        <v>0</v>
      </c>
      <c r="K45" s="49">
        <f>'Climate Metrics'!L40</f>
        <v>0</v>
      </c>
      <c r="L45" s="49">
        <f>'Climate Metrics'!M40</f>
        <v>0</v>
      </c>
      <c r="M45" s="49">
        <f>'Climate Metrics'!N40</f>
        <v>0</v>
      </c>
      <c r="N45" s="49">
        <f>'Climate Metrics'!O40</f>
        <v>0</v>
      </c>
      <c r="O45" s="49">
        <f>'Climate Metrics'!P40</f>
        <v>0</v>
      </c>
      <c r="P45" s="49">
        <f>'Climate Metrics'!Q40</f>
        <v>0</v>
      </c>
      <c r="Q45" s="49">
        <f>'Climate Metrics'!R40</f>
        <v>0</v>
      </c>
      <c r="R45" s="49">
        <f>'Climate Metrics'!S40</f>
        <v>0</v>
      </c>
      <c r="S45" s="49">
        <f>'Climate Metrics'!T40</f>
        <v>0</v>
      </c>
      <c r="T45" s="20"/>
      <c r="U45" s="20"/>
      <c r="V45" s="210"/>
    </row>
    <row r="46" spans="2:22" ht="14.25" x14ac:dyDescent="0.2">
      <c r="B46" s="182"/>
      <c r="C46" s="49" t="s">
        <v>91</v>
      </c>
      <c r="D46" s="49">
        <f>'Climate Metrics'!E58</f>
        <v>0</v>
      </c>
      <c r="E46" s="49">
        <f>'Climate Metrics'!F58</f>
        <v>0</v>
      </c>
      <c r="F46" s="49">
        <f>'Climate Metrics'!G58</f>
        <v>0</v>
      </c>
      <c r="G46" s="49">
        <f>'Climate Metrics'!H58</f>
        <v>0</v>
      </c>
      <c r="H46" s="49">
        <f>'Climate Metrics'!I58</f>
        <v>0</v>
      </c>
      <c r="I46" s="49">
        <f>'Climate Metrics'!J58</f>
        <v>0</v>
      </c>
      <c r="J46" s="49">
        <f>'Climate Metrics'!K58</f>
        <v>0</v>
      </c>
      <c r="K46" s="49">
        <f>'Climate Metrics'!L58</f>
        <v>0</v>
      </c>
      <c r="L46" s="49">
        <f>'Climate Metrics'!M58</f>
        <v>0</v>
      </c>
      <c r="M46" s="49">
        <f>'Climate Metrics'!N58</f>
        <v>0</v>
      </c>
      <c r="N46" s="49">
        <f>'Climate Metrics'!O58</f>
        <v>0</v>
      </c>
      <c r="O46" s="49">
        <f>'Climate Metrics'!P58</f>
        <v>0</v>
      </c>
      <c r="P46" s="49">
        <f>'Climate Metrics'!Q58</f>
        <v>0</v>
      </c>
      <c r="Q46" s="49">
        <f>'Climate Metrics'!R58</f>
        <v>0</v>
      </c>
      <c r="R46" s="49">
        <f>'Climate Metrics'!S58</f>
        <v>0</v>
      </c>
      <c r="S46" s="49">
        <f>'Climate Metrics'!T58</f>
        <v>0</v>
      </c>
      <c r="T46" s="182"/>
      <c r="U46" s="210"/>
      <c r="V46" s="182"/>
    </row>
    <row r="47" spans="2:22" x14ac:dyDescent="0.3">
      <c r="B47" s="182"/>
      <c r="D47" s="182"/>
      <c r="E47" s="182"/>
      <c r="F47" s="182"/>
      <c r="G47" s="182"/>
      <c r="H47" s="182"/>
      <c r="I47" s="182"/>
      <c r="J47" s="182"/>
      <c r="K47" s="182"/>
      <c r="L47" s="182"/>
      <c r="M47" s="182"/>
      <c r="N47" s="182"/>
      <c r="O47" s="182"/>
      <c r="P47" s="182"/>
      <c r="Q47" s="182"/>
      <c r="R47" s="182"/>
      <c r="S47" s="182"/>
      <c r="T47" s="182"/>
      <c r="U47" s="210"/>
      <c r="V47" s="182"/>
    </row>
    <row r="48" spans="2:22" ht="14.25" x14ac:dyDescent="0.2">
      <c r="B48" s="182"/>
      <c r="C48" s="49" t="s">
        <v>265</v>
      </c>
      <c r="D48" s="49">
        <f>'Climate Metrics'!E59</f>
        <v>0</v>
      </c>
      <c r="E48" s="49">
        <f>'Climate Metrics'!F59</f>
        <v>0</v>
      </c>
      <c r="F48" s="49">
        <f>'Climate Metrics'!G59</f>
        <v>0</v>
      </c>
      <c r="G48" s="49">
        <f>'Climate Metrics'!H59</f>
        <v>0</v>
      </c>
      <c r="H48" s="49">
        <f>'Climate Metrics'!I59</f>
        <v>0</v>
      </c>
      <c r="I48" s="49">
        <f>'Climate Metrics'!J59</f>
        <v>0</v>
      </c>
      <c r="J48" s="49">
        <f>'Climate Metrics'!K59</f>
        <v>0</v>
      </c>
      <c r="K48" s="49">
        <f>'Climate Metrics'!L59</f>
        <v>0</v>
      </c>
      <c r="L48" s="49">
        <f>'Climate Metrics'!M59</f>
        <v>0</v>
      </c>
      <c r="M48" s="49">
        <f>'Climate Metrics'!N59</f>
        <v>0</v>
      </c>
      <c r="N48" s="49">
        <f>'Climate Metrics'!O59</f>
        <v>0</v>
      </c>
      <c r="O48" s="49">
        <f>'Climate Metrics'!P59</f>
        <v>0</v>
      </c>
      <c r="P48" s="49">
        <f>'Climate Metrics'!Q59</f>
        <v>0</v>
      </c>
      <c r="Q48" s="49">
        <f>'Climate Metrics'!R59</f>
        <v>0</v>
      </c>
      <c r="R48" s="49">
        <f>'Climate Metrics'!S59</f>
        <v>0</v>
      </c>
      <c r="S48" s="49">
        <f>'Climate Metrics'!T59</f>
        <v>0</v>
      </c>
      <c r="T48" s="182"/>
      <c r="U48" s="210"/>
      <c r="V48" s="182"/>
    </row>
    <row r="49" spans="3:21" ht="14.25" x14ac:dyDescent="0.2">
      <c r="C49" s="49" t="s">
        <v>266</v>
      </c>
      <c r="D49" s="49">
        <f>'Climate Metrics'!E60</f>
        <v>0</v>
      </c>
      <c r="E49" s="49">
        <f>'Climate Metrics'!F60</f>
        <v>0</v>
      </c>
      <c r="F49" s="49">
        <f>'Climate Metrics'!G60</f>
        <v>0</v>
      </c>
      <c r="G49" s="49">
        <f>'Climate Metrics'!H60</f>
        <v>0</v>
      </c>
      <c r="H49" s="49">
        <f>'Climate Metrics'!I60</f>
        <v>0</v>
      </c>
      <c r="I49" s="49">
        <f>'Climate Metrics'!J60</f>
        <v>0</v>
      </c>
      <c r="J49" s="49">
        <f>'Climate Metrics'!K60</f>
        <v>0</v>
      </c>
      <c r="K49" s="49">
        <f>'Climate Metrics'!L60</f>
        <v>0</v>
      </c>
      <c r="L49" s="49">
        <f>'Climate Metrics'!M60</f>
        <v>0</v>
      </c>
      <c r="M49" s="49">
        <f>'Climate Metrics'!N60</f>
        <v>0</v>
      </c>
      <c r="N49" s="49">
        <f>'Climate Metrics'!O60</f>
        <v>0</v>
      </c>
      <c r="O49" s="49">
        <f>'Climate Metrics'!P60</f>
        <v>0</v>
      </c>
      <c r="P49" s="49">
        <f>'Climate Metrics'!Q60</f>
        <v>0</v>
      </c>
      <c r="Q49" s="49">
        <f>'Climate Metrics'!R60</f>
        <v>0</v>
      </c>
      <c r="R49" s="49">
        <f>'Climate Metrics'!S60</f>
        <v>0</v>
      </c>
      <c r="S49" s="49">
        <f>'Climate Metrics'!T60</f>
        <v>0</v>
      </c>
      <c r="T49" s="182"/>
      <c r="U49" s="210"/>
    </row>
    <row r="50" spans="3:21" ht="14.25" x14ac:dyDescent="0.2">
      <c r="C50" s="49" t="s">
        <v>267</v>
      </c>
      <c r="D50" s="49">
        <f>'Climate Metrics'!E61</f>
        <v>0</v>
      </c>
      <c r="E50" s="49">
        <f>'Climate Metrics'!F61</f>
        <v>0</v>
      </c>
      <c r="F50" s="49">
        <f>'Climate Metrics'!G61</f>
        <v>0</v>
      </c>
      <c r="G50" s="49">
        <f>'Climate Metrics'!H61</f>
        <v>0</v>
      </c>
      <c r="H50" s="49">
        <f>'Climate Metrics'!I61</f>
        <v>0</v>
      </c>
      <c r="I50" s="49">
        <f>'Climate Metrics'!J61</f>
        <v>0</v>
      </c>
      <c r="J50" s="49">
        <f>'Climate Metrics'!K61</f>
        <v>0</v>
      </c>
      <c r="K50" s="49">
        <f>'Climate Metrics'!L61</f>
        <v>0</v>
      </c>
      <c r="L50" s="49">
        <f>'Climate Metrics'!M61</f>
        <v>0</v>
      </c>
      <c r="M50" s="49">
        <f>'Climate Metrics'!N61</f>
        <v>0</v>
      </c>
      <c r="N50" s="49">
        <f>'Climate Metrics'!O61</f>
        <v>0</v>
      </c>
      <c r="O50" s="49">
        <f>'Climate Metrics'!P61</f>
        <v>0</v>
      </c>
      <c r="P50" s="49">
        <f>'Climate Metrics'!Q61</f>
        <v>0</v>
      </c>
      <c r="Q50" s="49">
        <f>'Climate Metrics'!R61</f>
        <v>0</v>
      </c>
      <c r="R50" s="49">
        <f>'Climate Metrics'!S61</f>
        <v>0</v>
      </c>
      <c r="S50" s="49">
        <f>'Climate Metrics'!T61</f>
        <v>0</v>
      </c>
      <c r="T50" s="182"/>
      <c r="U50" s="210"/>
    </row>
    <row r="51" spans="3:21" ht="14.25" x14ac:dyDescent="0.2">
      <c r="C51" s="49" t="s">
        <v>268</v>
      </c>
      <c r="D51" s="87">
        <f>'Climate Metrics'!E54</f>
        <v>0</v>
      </c>
      <c r="E51" s="87">
        <f>'Climate Metrics'!F54</f>
        <v>0</v>
      </c>
      <c r="F51" s="87">
        <f>'Climate Metrics'!G54</f>
        <v>0</v>
      </c>
      <c r="G51" s="87">
        <f>'Climate Metrics'!H54</f>
        <v>0</v>
      </c>
      <c r="H51" s="87">
        <f>'Climate Metrics'!I54</f>
        <v>0</v>
      </c>
      <c r="I51" s="87">
        <f>'Climate Metrics'!J54</f>
        <v>0</v>
      </c>
      <c r="J51" s="87">
        <f>'Climate Metrics'!K54</f>
        <v>0</v>
      </c>
      <c r="K51" s="87">
        <f>'Climate Metrics'!L54</f>
        <v>0</v>
      </c>
      <c r="L51" s="87">
        <f>'Climate Metrics'!M54</f>
        <v>0</v>
      </c>
      <c r="M51" s="87">
        <f>'Climate Metrics'!N54</f>
        <v>0</v>
      </c>
      <c r="N51" s="87">
        <f>'Climate Metrics'!O54</f>
        <v>0</v>
      </c>
      <c r="O51" s="87">
        <f>'Climate Metrics'!P54</f>
        <v>0</v>
      </c>
      <c r="P51" s="87">
        <f>'Climate Metrics'!Q54</f>
        <v>0</v>
      </c>
      <c r="Q51" s="87">
        <f>'Climate Metrics'!R54</f>
        <v>0</v>
      </c>
      <c r="R51" s="87">
        <f>'Climate Metrics'!S54</f>
        <v>0</v>
      </c>
      <c r="S51" s="87">
        <f>'Climate Metrics'!T54</f>
        <v>0</v>
      </c>
      <c r="T51" s="87" t="e">
        <f>'Climate Metrics'!#REF!</f>
        <v>#REF!</v>
      </c>
      <c r="U51" s="210"/>
    </row>
    <row r="52" spans="3:21" x14ac:dyDescent="0.3">
      <c r="D52" s="182"/>
      <c r="E52" s="182"/>
      <c r="F52" s="182"/>
      <c r="G52" s="182"/>
      <c r="H52" s="182"/>
      <c r="I52" s="182"/>
      <c r="J52" s="182"/>
      <c r="K52" s="182"/>
      <c r="L52" s="182"/>
      <c r="M52" s="182"/>
      <c r="N52" s="182"/>
      <c r="O52" s="182"/>
      <c r="P52" s="182"/>
      <c r="Q52" s="182"/>
      <c r="R52" s="182"/>
      <c r="S52" s="182"/>
      <c r="T52" s="182"/>
      <c r="U52" s="210"/>
    </row>
    <row r="53" spans="3:21" x14ac:dyDescent="0.3">
      <c r="D53" s="182"/>
      <c r="E53" s="182"/>
      <c r="F53" s="182"/>
      <c r="G53" s="182"/>
      <c r="H53" s="182"/>
      <c r="I53" s="182"/>
      <c r="J53" s="182"/>
      <c r="K53" s="182"/>
      <c r="L53" s="182"/>
      <c r="M53" s="182"/>
      <c r="N53" s="182"/>
      <c r="O53" s="182"/>
      <c r="P53" s="182"/>
      <c r="Q53" s="182"/>
      <c r="R53" s="182"/>
      <c r="S53" s="182"/>
      <c r="T53" s="182"/>
      <c r="U53" s="210"/>
    </row>
    <row r="54" spans="3:21" x14ac:dyDescent="0.3">
      <c r="D54" s="182"/>
      <c r="E54" s="182"/>
      <c r="F54" s="182"/>
      <c r="G54" s="182"/>
      <c r="H54" s="182"/>
      <c r="I54" s="182"/>
      <c r="J54" s="182"/>
      <c r="K54" s="182"/>
      <c r="L54" s="182"/>
      <c r="M54" s="182"/>
      <c r="N54" s="182"/>
      <c r="O54" s="182"/>
      <c r="P54" s="182"/>
      <c r="Q54" s="182"/>
      <c r="R54" s="182"/>
      <c r="S54" s="182"/>
      <c r="T54" s="182"/>
      <c r="U54" s="124"/>
    </row>
    <row r="55" spans="3:21" x14ac:dyDescent="0.3">
      <c r="D55" s="182"/>
      <c r="E55" s="182"/>
      <c r="F55" s="182"/>
      <c r="G55" s="182"/>
      <c r="H55" s="182"/>
      <c r="I55" s="182"/>
      <c r="J55" s="182"/>
      <c r="K55" s="182"/>
      <c r="L55" s="182"/>
      <c r="M55" s="182"/>
      <c r="N55" s="182"/>
      <c r="O55" s="182"/>
      <c r="P55" s="182"/>
      <c r="Q55" s="182"/>
      <c r="R55" s="182"/>
      <c r="S55" s="182"/>
      <c r="T55" s="182"/>
      <c r="U55" s="217"/>
    </row>
    <row r="56" spans="3:21" x14ac:dyDescent="0.3">
      <c r="D56" s="182"/>
      <c r="E56" s="182"/>
      <c r="F56" s="182"/>
      <c r="G56" s="182"/>
      <c r="H56" s="182"/>
      <c r="I56" s="182"/>
      <c r="J56" s="182"/>
      <c r="K56" s="182"/>
      <c r="L56" s="182"/>
      <c r="M56" s="182"/>
      <c r="N56" s="182"/>
      <c r="O56" s="182"/>
      <c r="P56" s="182"/>
      <c r="Q56" s="182"/>
      <c r="R56" s="182"/>
      <c r="S56" s="182"/>
      <c r="T56" s="182"/>
      <c r="U56" s="217"/>
    </row>
    <row r="57" spans="3:21" x14ac:dyDescent="0.3">
      <c r="D57" s="182" t="s">
        <v>247</v>
      </c>
      <c r="E57" s="182">
        <v>2016</v>
      </c>
      <c r="F57" s="182">
        <f>E57+1</f>
        <v>2017</v>
      </c>
      <c r="G57" s="182">
        <f t="shared" ref="G57:S57" si="3">F57+1</f>
        <v>2018</v>
      </c>
      <c r="H57" s="182">
        <f t="shared" si="3"/>
        <v>2019</v>
      </c>
      <c r="I57" s="182">
        <f t="shared" si="3"/>
        <v>2020</v>
      </c>
      <c r="J57" s="182">
        <f t="shared" si="3"/>
        <v>2021</v>
      </c>
      <c r="K57" s="182">
        <f t="shared" si="3"/>
        <v>2022</v>
      </c>
      <c r="L57" s="182">
        <f t="shared" si="3"/>
        <v>2023</v>
      </c>
      <c r="M57" s="182">
        <f t="shared" si="3"/>
        <v>2024</v>
      </c>
      <c r="N57" s="182">
        <f t="shared" si="3"/>
        <v>2025</v>
      </c>
      <c r="O57" s="182">
        <f t="shared" si="3"/>
        <v>2026</v>
      </c>
      <c r="P57" s="182">
        <f t="shared" si="3"/>
        <v>2027</v>
      </c>
      <c r="Q57" s="182">
        <f t="shared" si="3"/>
        <v>2028</v>
      </c>
      <c r="R57" s="182">
        <f t="shared" si="3"/>
        <v>2029</v>
      </c>
      <c r="S57" s="182">
        <f t="shared" si="3"/>
        <v>2030</v>
      </c>
      <c r="T57" s="182"/>
      <c r="U57" s="217"/>
    </row>
    <row r="58" spans="3:21" ht="14.25" x14ac:dyDescent="0.2">
      <c r="C58" s="182" t="str">
        <f>CONCATENATE(TEXT('Climate Metrics'!D15,"0%")," Energy Consumption Reduction Goal"," by ",'Climate Metrics'!F14)</f>
        <v>30% Energy Consumption Reduction Goal by 2030</v>
      </c>
      <c r="D58" s="221">
        <f>'Climate Metrics'!$T$53</f>
        <v>0</v>
      </c>
      <c r="E58" s="221">
        <f>'Climate Metrics'!$T$53</f>
        <v>0</v>
      </c>
      <c r="F58" s="221">
        <f>'Climate Metrics'!$T$53</f>
        <v>0</v>
      </c>
      <c r="G58" s="221">
        <f>'Climate Metrics'!$T$53</f>
        <v>0</v>
      </c>
      <c r="H58" s="221">
        <f>'Climate Metrics'!$T$53</f>
        <v>0</v>
      </c>
      <c r="I58" s="221">
        <f>'Climate Metrics'!$T$53</f>
        <v>0</v>
      </c>
      <c r="J58" s="221">
        <f>'Climate Metrics'!$T$53</f>
        <v>0</v>
      </c>
      <c r="K58" s="221">
        <f>'Climate Metrics'!$T$53</f>
        <v>0</v>
      </c>
      <c r="L58" s="221">
        <f>'Climate Metrics'!$T$53</f>
        <v>0</v>
      </c>
      <c r="M58" s="221">
        <f>'Climate Metrics'!$T$53</f>
        <v>0</v>
      </c>
      <c r="N58" s="221">
        <f>'Climate Metrics'!$T$53</f>
        <v>0</v>
      </c>
      <c r="O58" s="221">
        <f>'Climate Metrics'!$T$53</f>
        <v>0</v>
      </c>
      <c r="P58" s="221">
        <f>'Climate Metrics'!$T$53</f>
        <v>0</v>
      </c>
      <c r="Q58" s="221">
        <f>'Climate Metrics'!$T$53</f>
        <v>0</v>
      </c>
      <c r="R58" s="221">
        <f>'Climate Metrics'!$T$53</f>
        <v>0</v>
      </c>
      <c r="S58" s="221">
        <f>'Climate Metrics'!$T$53</f>
        <v>0</v>
      </c>
      <c r="T58" s="182"/>
      <c r="U58" s="217"/>
    </row>
    <row r="59" spans="3:21" ht="14.25" x14ac:dyDescent="0.2">
      <c r="C59" s="182" t="s">
        <v>269</v>
      </c>
      <c r="D59" s="221">
        <f>'Climate Metrics'!E43</f>
        <v>0</v>
      </c>
      <c r="E59" s="221">
        <f>'Climate Metrics'!F43</f>
        <v>0</v>
      </c>
      <c r="F59" s="221">
        <f>'Climate Metrics'!G43</f>
        <v>0</v>
      </c>
      <c r="G59" s="221">
        <f>'Climate Metrics'!H43</f>
        <v>0</v>
      </c>
      <c r="H59" s="221">
        <f>'Climate Metrics'!I43</f>
        <v>0</v>
      </c>
      <c r="I59" s="221">
        <f>'Climate Metrics'!J43</f>
        <v>0</v>
      </c>
      <c r="J59" s="221">
        <f>'Climate Metrics'!K43</f>
        <v>0</v>
      </c>
      <c r="K59" s="221">
        <f>'Climate Metrics'!L43</f>
        <v>0</v>
      </c>
      <c r="L59" s="221">
        <f>'Climate Metrics'!M43</f>
        <v>0</v>
      </c>
      <c r="M59" s="221">
        <f>'Climate Metrics'!N43</f>
        <v>0</v>
      </c>
      <c r="N59" s="221">
        <f>'Climate Metrics'!O43</f>
        <v>0</v>
      </c>
      <c r="O59" s="221">
        <f>'Climate Metrics'!P43</f>
        <v>0</v>
      </c>
      <c r="P59" s="221">
        <f>'Climate Metrics'!Q43</f>
        <v>0</v>
      </c>
      <c r="Q59" s="221">
        <f>'Climate Metrics'!R43</f>
        <v>0</v>
      </c>
      <c r="R59" s="221">
        <f>'Climate Metrics'!S43</f>
        <v>0</v>
      </c>
      <c r="S59" s="221">
        <f>'Climate Metrics'!T43</f>
        <v>0</v>
      </c>
      <c r="T59" s="182"/>
      <c r="U59" s="217"/>
    </row>
    <row r="60" spans="3:21" ht="14.25" x14ac:dyDescent="0.2">
      <c r="C60" s="182" t="s">
        <v>270</v>
      </c>
      <c r="D60" s="221">
        <f>'Climate Metrics'!E46</f>
        <v>0</v>
      </c>
      <c r="E60" s="221">
        <f>'Climate Metrics'!F46</f>
        <v>0</v>
      </c>
      <c r="F60" s="221">
        <f>'Climate Metrics'!G46</f>
        <v>0</v>
      </c>
      <c r="G60" s="221">
        <f>'Climate Metrics'!H46</f>
        <v>0</v>
      </c>
      <c r="H60" s="221">
        <f>'Climate Metrics'!I46</f>
        <v>0</v>
      </c>
      <c r="I60" s="221">
        <f>'Climate Metrics'!J46</f>
        <v>0</v>
      </c>
      <c r="J60" s="221">
        <f>'Climate Metrics'!K46</f>
        <v>0</v>
      </c>
      <c r="K60" s="221">
        <f>'Climate Metrics'!L46</f>
        <v>0</v>
      </c>
      <c r="L60" s="221">
        <f>'Climate Metrics'!M46</f>
        <v>0</v>
      </c>
      <c r="M60" s="221">
        <f>'Climate Metrics'!N46</f>
        <v>0</v>
      </c>
      <c r="N60" s="221">
        <f>'Climate Metrics'!O46</f>
        <v>0</v>
      </c>
      <c r="O60" s="221">
        <f>'Climate Metrics'!P46</f>
        <v>0</v>
      </c>
      <c r="P60" s="221">
        <f>'Climate Metrics'!Q46</f>
        <v>0</v>
      </c>
      <c r="Q60" s="221">
        <f>'Climate Metrics'!R46</f>
        <v>0</v>
      </c>
      <c r="R60" s="221">
        <f>'Climate Metrics'!S46</f>
        <v>0</v>
      </c>
      <c r="S60" s="221">
        <f>'Climate Metrics'!T46</f>
        <v>0</v>
      </c>
      <c r="T60" s="182"/>
      <c r="U60" s="217"/>
    </row>
    <row r="61" spans="3:21" ht="14.25" x14ac:dyDescent="0.2">
      <c r="C61" s="182"/>
      <c r="D61" s="182"/>
      <c r="E61" s="182"/>
      <c r="F61" s="182"/>
      <c r="G61" s="182"/>
      <c r="H61" s="182"/>
      <c r="I61" s="182"/>
      <c r="J61" s="182"/>
      <c r="K61" s="182"/>
      <c r="L61" s="182"/>
      <c r="M61" s="182"/>
      <c r="N61" s="182"/>
      <c r="O61" s="182"/>
      <c r="P61" s="182"/>
      <c r="Q61" s="182"/>
      <c r="R61" s="182"/>
      <c r="S61" s="182"/>
      <c r="T61" s="182"/>
      <c r="U61" s="217"/>
    </row>
    <row r="62" spans="3:21" ht="14.25" x14ac:dyDescent="0.2">
      <c r="C62" s="182"/>
      <c r="D62" s="182"/>
      <c r="E62" s="182"/>
      <c r="F62" s="182"/>
      <c r="G62" s="182"/>
      <c r="H62" s="182"/>
      <c r="I62" s="182"/>
      <c r="J62" s="182"/>
      <c r="K62" s="182"/>
      <c r="L62" s="182"/>
      <c r="M62" s="182"/>
      <c r="N62" s="182"/>
      <c r="O62" s="182"/>
      <c r="P62" s="182"/>
      <c r="Q62" s="182"/>
      <c r="R62" s="182"/>
      <c r="S62" s="182"/>
      <c r="T62" s="182"/>
      <c r="U62" s="217"/>
    </row>
    <row r="63" spans="3:21" ht="14.25" x14ac:dyDescent="0.2">
      <c r="C63" s="182"/>
      <c r="D63" s="182"/>
      <c r="E63" s="182"/>
      <c r="F63" s="182"/>
      <c r="G63" s="182"/>
      <c r="H63" s="182"/>
      <c r="I63" s="182"/>
      <c r="J63" s="182"/>
      <c r="K63" s="182"/>
      <c r="L63" s="182"/>
      <c r="M63" s="182"/>
      <c r="N63" s="182"/>
      <c r="O63" s="182"/>
      <c r="P63" s="182"/>
      <c r="Q63" s="182"/>
      <c r="R63" s="182"/>
      <c r="S63" s="182"/>
      <c r="T63" s="182"/>
      <c r="U63" s="217"/>
    </row>
    <row r="64" spans="3:21" ht="14.25" x14ac:dyDescent="0.2">
      <c r="C64" s="182"/>
      <c r="D64" s="182"/>
      <c r="E64" s="182"/>
      <c r="F64" s="182"/>
      <c r="G64" s="182"/>
      <c r="H64" s="182"/>
      <c r="I64" s="182"/>
      <c r="J64" s="182"/>
      <c r="K64" s="182"/>
      <c r="L64" s="182"/>
      <c r="M64" s="182"/>
      <c r="N64" s="182"/>
      <c r="O64" s="182"/>
      <c r="P64" s="182"/>
      <c r="Q64" s="182"/>
      <c r="R64" s="182"/>
      <c r="S64" s="182"/>
      <c r="T64" s="182"/>
      <c r="U64" s="217"/>
    </row>
    <row r="65" spans="2:22" x14ac:dyDescent="0.3">
      <c r="B65" s="182"/>
      <c r="D65" s="182"/>
      <c r="E65" s="182"/>
      <c r="F65" s="182"/>
      <c r="G65" s="182"/>
      <c r="H65" s="182"/>
      <c r="I65" s="182"/>
      <c r="J65" s="182"/>
      <c r="K65" s="182"/>
      <c r="L65" s="182"/>
      <c r="M65" s="182"/>
      <c r="N65" s="182"/>
      <c r="O65" s="182"/>
      <c r="P65" s="182"/>
      <c r="Q65" s="182"/>
      <c r="R65" s="182"/>
      <c r="S65" s="182"/>
      <c r="T65" s="182"/>
      <c r="U65" s="217"/>
      <c r="V65" s="182"/>
    </row>
    <row r="66" spans="2:22" x14ac:dyDescent="0.3">
      <c r="B66" s="182"/>
      <c r="D66" s="182"/>
      <c r="E66" s="182"/>
      <c r="F66" s="182"/>
      <c r="G66" s="182"/>
      <c r="H66" s="182"/>
      <c r="I66" s="182"/>
      <c r="J66" s="182"/>
      <c r="K66" s="182"/>
      <c r="L66" s="182"/>
      <c r="M66" s="182"/>
      <c r="N66" s="182"/>
      <c r="O66" s="182"/>
      <c r="P66" s="182"/>
      <c r="Q66" s="182"/>
      <c r="R66" s="182"/>
      <c r="S66" s="182"/>
      <c r="T66" s="182"/>
      <c r="U66" s="217"/>
      <c r="V66" s="182"/>
    </row>
    <row r="67" spans="2:22" x14ac:dyDescent="0.3">
      <c r="B67" s="182"/>
      <c r="D67" s="182"/>
      <c r="E67" s="182"/>
      <c r="F67" s="182"/>
      <c r="G67" s="182"/>
      <c r="H67" s="182"/>
      <c r="I67" s="182"/>
      <c r="J67" s="182"/>
      <c r="K67" s="182"/>
      <c r="L67" s="182"/>
      <c r="M67" s="182"/>
      <c r="N67" s="182"/>
      <c r="O67" s="182"/>
      <c r="P67" s="182"/>
      <c r="Q67" s="182"/>
      <c r="R67" s="182"/>
      <c r="S67" s="182"/>
      <c r="T67" s="182"/>
      <c r="U67" s="217"/>
      <c r="V67" s="182"/>
    </row>
    <row r="68" spans="2:22" ht="18" x14ac:dyDescent="0.25">
      <c r="B68" s="124"/>
      <c r="C68" s="399" t="s">
        <v>97</v>
      </c>
      <c r="D68" s="400"/>
      <c r="E68" s="400"/>
      <c r="F68" s="400"/>
      <c r="G68" s="400"/>
      <c r="H68" s="400"/>
      <c r="I68" s="400"/>
      <c r="J68" s="400"/>
      <c r="K68" s="400"/>
      <c r="L68" s="400"/>
      <c r="M68" s="400"/>
      <c r="N68" s="400"/>
      <c r="O68" s="400"/>
      <c r="P68" s="400"/>
      <c r="Q68" s="400"/>
      <c r="R68" s="400"/>
      <c r="S68" s="400"/>
      <c r="T68" s="400"/>
      <c r="U68" s="182"/>
      <c r="V68" s="182"/>
    </row>
    <row r="70" spans="2:22" ht="14.25" x14ac:dyDescent="0.2">
      <c r="B70" s="182"/>
      <c r="C70" s="182" t="s">
        <v>30</v>
      </c>
      <c r="D70" s="49">
        <f>'Climate Metrics'!$D$7</f>
        <v>2011</v>
      </c>
      <c r="E70" s="49">
        <v>2016</v>
      </c>
      <c r="F70" s="49">
        <f t="shared" ref="F70:S70" si="4">E70+1</f>
        <v>2017</v>
      </c>
      <c r="G70" s="49">
        <f t="shared" si="4"/>
        <v>2018</v>
      </c>
      <c r="H70" s="49">
        <f t="shared" si="4"/>
        <v>2019</v>
      </c>
      <c r="I70" s="49">
        <f t="shared" si="4"/>
        <v>2020</v>
      </c>
      <c r="J70" s="49">
        <f t="shared" si="4"/>
        <v>2021</v>
      </c>
      <c r="K70" s="49">
        <f t="shared" si="4"/>
        <v>2022</v>
      </c>
      <c r="L70" s="49">
        <f t="shared" si="4"/>
        <v>2023</v>
      </c>
      <c r="M70" s="49">
        <f t="shared" si="4"/>
        <v>2024</v>
      </c>
      <c r="N70" s="49">
        <f t="shared" si="4"/>
        <v>2025</v>
      </c>
      <c r="O70" s="49">
        <f t="shared" si="4"/>
        <v>2026</v>
      </c>
      <c r="P70" s="49">
        <f t="shared" si="4"/>
        <v>2027</v>
      </c>
      <c r="Q70" s="49">
        <f t="shared" si="4"/>
        <v>2028</v>
      </c>
      <c r="R70" s="49">
        <f t="shared" si="4"/>
        <v>2029</v>
      </c>
      <c r="S70" s="49">
        <f t="shared" si="4"/>
        <v>2030</v>
      </c>
      <c r="T70" s="182"/>
      <c r="U70" s="182"/>
      <c r="V70" s="182"/>
    </row>
    <row r="71" spans="2:22" ht="14.25" x14ac:dyDescent="0.2">
      <c r="B71" s="182"/>
      <c r="C71" s="182" t="s">
        <v>264</v>
      </c>
      <c r="D71" s="49" t="e">
        <f>'Climate Metrics'!#REF!</f>
        <v>#REF!</v>
      </c>
      <c r="E71" s="49" t="e">
        <f>'Climate Metrics'!#REF!</f>
        <v>#REF!</v>
      </c>
      <c r="F71" s="49" t="e">
        <f>'Climate Metrics'!#REF!</f>
        <v>#REF!</v>
      </c>
      <c r="G71" s="49" t="e">
        <f>'Climate Metrics'!#REF!</f>
        <v>#REF!</v>
      </c>
      <c r="H71" s="49" t="e">
        <f>'Climate Metrics'!#REF!</f>
        <v>#REF!</v>
      </c>
      <c r="I71" s="49" t="e">
        <f>'Climate Metrics'!#REF!</f>
        <v>#REF!</v>
      </c>
      <c r="J71" s="49" t="e">
        <f>'Climate Metrics'!#REF!</f>
        <v>#REF!</v>
      </c>
      <c r="K71" s="49" t="e">
        <f>'Climate Metrics'!#REF!</f>
        <v>#REF!</v>
      </c>
      <c r="L71" s="49" t="e">
        <f>'Climate Metrics'!#REF!</f>
        <v>#REF!</v>
      </c>
      <c r="M71" s="49" t="e">
        <f>'Climate Metrics'!#REF!</f>
        <v>#REF!</v>
      </c>
      <c r="N71" s="49" t="e">
        <f>'Climate Metrics'!#REF!</f>
        <v>#REF!</v>
      </c>
      <c r="O71" s="49" t="e">
        <f>'Climate Metrics'!#REF!</f>
        <v>#REF!</v>
      </c>
      <c r="P71" s="49" t="e">
        <f>'Climate Metrics'!#REF!</f>
        <v>#REF!</v>
      </c>
      <c r="Q71" s="49" t="e">
        <f>'Climate Metrics'!#REF!</f>
        <v>#REF!</v>
      </c>
      <c r="R71" s="49" t="e">
        <f>'Climate Metrics'!#REF!</f>
        <v>#REF!</v>
      </c>
      <c r="S71" s="49" t="e">
        <f>'Climate Metrics'!#REF!</f>
        <v>#REF!</v>
      </c>
      <c r="T71" s="182"/>
      <c r="U71" s="182"/>
      <c r="V71" s="182"/>
    </row>
    <row r="72" spans="2:22" ht="14.25" x14ac:dyDescent="0.2">
      <c r="B72" s="182"/>
      <c r="C72" s="49" t="s">
        <v>91</v>
      </c>
      <c r="D72" s="49" t="e">
        <f>'Climate Metrics'!#REF!</f>
        <v>#REF!</v>
      </c>
      <c r="E72" s="49" t="e">
        <f>'Climate Metrics'!#REF!</f>
        <v>#REF!</v>
      </c>
      <c r="F72" s="49" t="e">
        <f>'Climate Metrics'!#REF!</f>
        <v>#REF!</v>
      </c>
      <c r="G72" s="49" t="e">
        <f>'Climate Metrics'!#REF!</f>
        <v>#REF!</v>
      </c>
      <c r="H72" s="49" t="e">
        <f>'Climate Metrics'!#REF!</f>
        <v>#REF!</v>
      </c>
      <c r="I72" s="49" t="e">
        <f>'Climate Metrics'!#REF!</f>
        <v>#REF!</v>
      </c>
      <c r="J72" s="49" t="e">
        <f>'Climate Metrics'!#REF!</f>
        <v>#REF!</v>
      </c>
      <c r="K72" s="49" t="e">
        <f>'Climate Metrics'!#REF!</f>
        <v>#REF!</v>
      </c>
      <c r="L72" s="49" t="e">
        <f>'Climate Metrics'!#REF!</f>
        <v>#REF!</v>
      </c>
      <c r="M72" s="49" t="e">
        <f>'Climate Metrics'!#REF!</f>
        <v>#REF!</v>
      </c>
      <c r="N72" s="49" t="e">
        <f>'Climate Metrics'!#REF!</f>
        <v>#REF!</v>
      </c>
      <c r="O72" s="49" t="e">
        <f>'Climate Metrics'!#REF!</f>
        <v>#REF!</v>
      </c>
      <c r="P72" s="49" t="e">
        <f>'Climate Metrics'!#REF!</f>
        <v>#REF!</v>
      </c>
      <c r="Q72" s="49" t="e">
        <f>'Climate Metrics'!#REF!</f>
        <v>#REF!</v>
      </c>
      <c r="R72" s="49" t="e">
        <f>'Climate Metrics'!#REF!</f>
        <v>#REF!</v>
      </c>
      <c r="S72" s="49" t="e">
        <f>'Climate Metrics'!#REF!</f>
        <v>#REF!</v>
      </c>
      <c r="T72" s="182"/>
      <c r="U72" s="182"/>
      <c r="V72" s="182"/>
    </row>
    <row r="74" spans="2:22" ht="14.25" x14ac:dyDescent="0.2">
      <c r="B74" s="182"/>
      <c r="C74" s="49" t="s">
        <v>265</v>
      </c>
      <c r="D74" s="49" t="e">
        <f>'Climate Metrics'!#REF!</f>
        <v>#REF!</v>
      </c>
      <c r="E74" s="49" t="e">
        <f>'Climate Metrics'!#REF!</f>
        <v>#REF!</v>
      </c>
      <c r="F74" s="49" t="e">
        <f>'Climate Metrics'!#REF!</f>
        <v>#REF!</v>
      </c>
      <c r="G74" s="49" t="e">
        <f>'Climate Metrics'!#REF!</f>
        <v>#REF!</v>
      </c>
      <c r="H74" s="49" t="e">
        <f>'Climate Metrics'!#REF!</f>
        <v>#REF!</v>
      </c>
      <c r="I74" s="49" t="e">
        <f>'Climate Metrics'!#REF!</f>
        <v>#REF!</v>
      </c>
      <c r="J74" s="49" t="e">
        <f>'Climate Metrics'!#REF!</f>
        <v>#REF!</v>
      </c>
      <c r="K74" s="49" t="e">
        <f>'Climate Metrics'!#REF!</f>
        <v>#REF!</v>
      </c>
      <c r="L74" s="49" t="e">
        <f>'Climate Metrics'!#REF!</f>
        <v>#REF!</v>
      </c>
      <c r="M74" s="49" t="e">
        <f>'Climate Metrics'!#REF!</f>
        <v>#REF!</v>
      </c>
      <c r="N74" s="49" t="e">
        <f>'Climate Metrics'!#REF!</f>
        <v>#REF!</v>
      </c>
      <c r="O74" s="49" t="e">
        <f>'Climate Metrics'!#REF!</f>
        <v>#REF!</v>
      </c>
      <c r="P74" s="49" t="e">
        <f>'Climate Metrics'!#REF!</f>
        <v>#REF!</v>
      </c>
      <c r="Q74" s="49" t="e">
        <f>'Climate Metrics'!#REF!</f>
        <v>#REF!</v>
      </c>
      <c r="R74" s="49" t="e">
        <f>'Climate Metrics'!#REF!</f>
        <v>#REF!</v>
      </c>
      <c r="S74" s="49" t="e">
        <f>'Climate Metrics'!#REF!</f>
        <v>#REF!</v>
      </c>
      <c r="T74" s="182"/>
      <c r="U74" s="182"/>
      <c r="V74" s="182"/>
    </row>
    <row r="75" spans="2:22" ht="14.25" x14ac:dyDescent="0.2">
      <c r="B75" s="182"/>
      <c r="C75" s="49" t="s">
        <v>271</v>
      </c>
      <c r="D75" s="49" t="e">
        <f>'Climate Metrics'!#REF!</f>
        <v>#REF!</v>
      </c>
      <c r="E75" s="49" t="e">
        <f>'Climate Metrics'!#REF!</f>
        <v>#REF!</v>
      </c>
      <c r="F75" s="49" t="e">
        <f>'Climate Metrics'!#REF!</f>
        <v>#REF!</v>
      </c>
      <c r="G75" s="49" t="e">
        <f>'Climate Metrics'!#REF!</f>
        <v>#REF!</v>
      </c>
      <c r="H75" s="49" t="e">
        <f>'Climate Metrics'!#REF!</f>
        <v>#REF!</v>
      </c>
      <c r="I75" s="49" t="e">
        <f>'Climate Metrics'!#REF!</f>
        <v>#REF!</v>
      </c>
      <c r="J75" s="49" t="e">
        <f>'Climate Metrics'!#REF!</f>
        <v>#REF!</v>
      </c>
      <c r="K75" s="49" t="e">
        <f>'Climate Metrics'!#REF!</f>
        <v>#REF!</v>
      </c>
      <c r="L75" s="49" t="e">
        <f>'Climate Metrics'!#REF!</f>
        <v>#REF!</v>
      </c>
      <c r="M75" s="49" t="e">
        <f>'Climate Metrics'!#REF!</f>
        <v>#REF!</v>
      </c>
      <c r="N75" s="49" t="e">
        <f>'Climate Metrics'!#REF!</f>
        <v>#REF!</v>
      </c>
      <c r="O75" s="49" t="e">
        <f>'Climate Metrics'!#REF!</f>
        <v>#REF!</v>
      </c>
      <c r="P75" s="49" t="e">
        <f>'Climate Metrics'!#REF!</f>
        <v>#REF!</v>
      </c>
      <c r="Q75" s="49" t="e">
        <f>'Climate Metrics'!#REF!</f>
        <v>#REF!</v>
      </c>
      <c r="R75" s="49" t="e">
        <f>'Climate Metrics'!#REF!</f>
        <v>#REF!</v>
      </c>
      <c r="S75" s="49" t="e">
        <f>'Climate Metrics'!#REF!</f>
        <v>#REF!</v>
      </c>
      <c r="T75" s="182"/>
      <c r="U75" s="182"/>
      <c r="V75" s="182"/>
    </row>
    <row r="76" spans="2:22" ht="14.25" x14ac:dyDescent="0.2">
      <c r="B76" s="182"/>
      <c r="C76" s="49" t="s">
        <v>267</v>
      </c>
      <c r="D76" s="49" t="e">
        <f>'Climate Metrics'!#REF!</f>
        <v>#REF!</v>
      </c>
      <c r="E76" s="49" t="e">
        <f>'Climate Metrics'!#REF!</f>
        <v>#REF!</v>
      </c>
      <c r="F76" s="49" t="e">
        <f>'Climate Metrics'!#REF!</f>
        <v>#REF!</v>
      </c>
      <c r="G76" s="49" t="e">
        <f>'Climate Metrics'!#REF!</f>
        <v>#REF!</v>
      </c>
      <c r="H76" s="49" t="e">
        <f>'Climate Metrics'!#REF!</f>
        <v>#REF!</v>
      </c>
      <c r="I76" s="49" t="e">
        <f>'Climate Metrics'!#REF!</f>
        <v>#REF!</v>
      </c>
      <c r="J76" s="49" t="e">
        <f>'Climate Metrics'!#REF!</f>
        <v>#REF!</v>
      </c>
      <c r="K76" s="49" t="e">
        <f>'Climate Metrics'!#REF!</f>
        <v>#REF!</v>
      </c>
      <c r="L76" s="49" t="e">
        <f>'Climate Metrics'!#REF!</f>
        <v>#REF!</v>
      </c>
      <c r="M76" s="49" t="e">
        <f>'Climate Metrics'!#REF!</f>
        <v>#REF!</v>
      </c>
      <c r="N76" s="49" t="e">
        <f>'Climate Metrics'!#REF!</f>
        <v>#REF!</v>
      </c>
      <c r="O76" s="49" t="e">
        <f>'Climate Metrics'!#REF!</f>
        <v>#REF!</v>
      </c>
      <c r="P76" s="49" t="e">
        <f>'Climate Metrics'!#REF!</f>
        <v>#REF!</v>
      </c>
      <c r="Q76" s="49" t="e">
        <f>'Climate Metrics'!#REF!</f>
        <v>#REF!</v>
      </c>
      <c r="R76" s="49" t="e">
        <f>'Climate Metrics'!#REF!</f>
        <v>#REF!</v>
      </c>
      <c r="S76" s="49" t="e">
        <f>'Climate Metrics'!#REF!</f>
        <v>#REF!</v>
      </c>
      <c r="T76" s="182"/>
      <c r="U76" s="182"/>
      <c r="V76" s="182"/>
    </row>
    <row r="77" spans="2:22" ht="14.25" x14ac:dyDescent="0.2">
      <c r="B77" s="182"/>
      <c r="C77" s="49" t="s">
        <v>272</v>
      </c>
      <c r="D77" s="221" t="e">
        <f>'Climate Metrics'!#REF!</f>
        <v>#REF!</v>
      </c>
      <c r="E77" s="221" t="e">
        <f>'Climate Metrics'!#REF!</f>
        <v>#REF!</v>
      </c>
      <c r="F77" s="221" t="e">
        <f>'Climate Metrics'!#REF!</f>
        <v>#REF!</v>
      </c>
      <c r="G77" s="221" t="e">
        <f>'Climate Metrics'!#REF!</f>
        <v>#REF!</v>
      </c>
      <c r="H77" s="221" t="e">
        <f>'Climate Metrics'!#REF!</f>
        <v>#REF!</v>
      </c>
      <c r="I77" s="221" t="e">
        <f>'Climate Metrics'!#REF!</f>
        <v>#REF!</v>
      </c>
      <c r="J77" s="221" t="e">
        <f>'Climate Metrics'!#REF!</f>
        <v>#REF!</v>
      </c>
      <c r="K77" s="221" t="e">
        <f>'Climate Metrics'!#REF!</f>
        <v>#REF!</v>
      </c>
      <c r="L77" s="221" t="e">
        <f>'Climate Metrics'!#REF!</f>
        <v>#REF!</v>
      </c>
      <c r="M77" s="221" t="e">
        <f>'Climate Metrics'!#REF!</f>
        <v>#REF!</v>
      </c>
      <c r="N77" s="221" t="e">
        <f>'Climate Metrics'!#REF!</f>
        <v>#REF!</v>
      </c>
      <c r="O77" s="221" t="e">
        <f>'Climate Metrics'!#REF!</f>
        <v>#REF!</v>
      </c>
      <c r="P77" s="221" t="e">
        <f>'Climate Metrics'!#REF!</f>
        <v>#REF!</v>
      </c>
      <c r="Q77" s="221" t="e">
        <f>'Climate Metrics'!#REF!</f>
        <v>#REF!</v>
      </c>
      <c r="R77" s="221" t="e">
        <f>'Climate Metrics'!#REF!</f>
        <v>#REF!</v>
      </c>
      <c r="S77" s="221" t="e">
        <f>'Climate Metrics'!#REF!</f>
        <v>#REF!</v>
      </c>
      <c r="T77" s="182"/>
      <c r="U77" s="182"/>
      <c r="V77" s="182"/>
    </row>
    <row r="80" spans="2:22" x14ac:dyDescent="0.3">
      <c r="B80" s="182"/>
      <c r="D80" s="182"/>
      <c r="E80" s="182"/>
      <c r="F80" s="182"/>
      <c r="G80" s="182"/>
      <c r="H80" s="182"/>
      <c r="I80" s="182"/>
      <c r="J80" s="182"/>
      <c r="K80" s="182"/>
      <c r="L80" s="182"/>
      <c r="M80" s="182"/>
      <c r="N80" s="182"/>
      <c r="O80" s="182"/>
      <c r="P80" s="182"/>
      <c r="Q80" s="182"/>
      <c r="R80" s="182"/>
      <c r="S80" s="182"/>
      <c r="T80" s="182"/>
      <c r="U80" s="182"/>
      <c r="V80" s="14"/>
    </row>
    <row r="83" spans="2:21" x14ac:dyDescent="0.3">
      <c r="B83" s="182"/>
      <c r="D83" s="182"/>
      <c r="E83" s="182"/>
      <c r="F83" s="182"/>
      <c r="G83" s="182"/>
      <c r="H83" s="182"/>
      <c r="I83" s="182"/>
      <c r="J83" s="182"/>
      <c r="K83" s="182"/>
      <c r="L83" s="182"/>
      <c r="M83" s="182"/>
      <c r="N83" s="182"/>
      <c r="O83" s="182"/>
      <c r="P83" s="182"/>
      <c r="Q83" s="182"/>
      <c r="R83" s="182"/>
      <c r="S83" s="182"/>
      <c r="T83" s="182"/>
      <c r="U83" s="217"/>
    </row>
    <row r="84" spans="2:21" x14ac:dyDescent="0.3">
      <c r="B84" s="182"/>
      <c r="D84" s="182" t="s">
        <v>247</v>
      </c>
      <c r="E84" s="182">
        <v>2016</v>
      </c>
      <c r="F84" s="182">
        <f>E84+1</f>
        <v>2017</v>
      </c>
      <c r="G84" s="182">
        <f t="shared" ref="G84" si="5">F84+1</f>
        <v>2018</v>
      </c>
      <c r="H84" s="182">
        <f t="shared" ref="H84" si="6">G84+1</f>
        <v>2019</v>
      </c>
      <c r="I84" s="182">
        <f t="shared" ref="I84" si="7">H84+1</f>
        <v>2020</v>
      </c>
      <c r="J84" s="182">
        <f t="shared" ref="J84" si="8">I84+1</f>
        <v>2021</v>
      </c>
      <c r="K84" s="182">
        <f t="shared" ref="K84" si="9">J84+1</f>
        <v>2022</v>
      </c>
      <c r="L84" s="182">
        <f t="shared" ref="L84" si="10">K84+1</f>
        <v>2023</v>
      </c>
      <c r="M84" s="182">
        <f t="shared" ref="M84" si="11">L84+1</f>
        <v>2024</v>
      </c>
      <c r="N84" s="182">
        <f t="shared" ref="N84" si="12">M84+1</f>
        <v>2025</v>
      </c>
      <c r="O84" s="182">
        <f t="shared" ref="O84" si="13">N84+1</f>
        <v>2026</v>
      </c>
      <c r="P84" s="182">
        <f t="shared" ref="P84" si="14">O84+1</f>
        <v>2027</v>
      </c>
      <c r="Q84" s="182">
        <f t="shared" ref="Q84" si="15">P84+1</f>
        <v>2028</v>
      </c>
      <c r="R84" s="182">
        <f t="shared" ref="R84" si="16">Q84+1</f>
        <v>2029</v>
      </c>
      <c r="S84" s="182">
        <f t="shared" ref="S84" si="17">R84+1</f>
        <v>2030</v>
      </c>
      <c r="T84" s="182"/>
      <c r="U84" s="217"/>
    </row>
    <row r="85" spans="2:21" ht="14.25" x14ac:dyDescent="0.2">
      <c r="B85" s="182"/>
      <c r="C85" s="182" t="s">
        <v>273</v>
      </c>
      <c r="D85" s="221" t="e">
        <f>'Climate Metrics'!#REF!</f>
        <v>#REF!</v>
      </c>
      <c r="E85" s="221" t="e">
        <f>'Climate Metrics'!#REF!</f>
        <v>#REF!</v>
      </c>
      <c r="F85" s="221" t="e">
        <f>'Climate Metrics'!#REF!</f>
        <v>#REF!</v>
      </c>
      <c r="G85" s="221" t="e">
        <f>'Climate Metrics'!#REF!</f>
        <v>#REF!</v>
      </c>
      <c r="H85" s="221" t="e">
        <f>'Climate Metrics'!#REF!</f>
        <v>#REF!</v>
      </c>
      <c r="I85" s="221" t="e">
        <f>'Climate Metrics'!#REF!</f>
        <v>#REF!</v>
      </c>
      <c r="J85" s="221" t="e">
        <f>'Climate Metrics'!#REF!</f>
        <v>#REF!</v>
      </c>
      <c r="K85" s="221" t="e">
        <f>'Climate Metrics'!#REF!</f>
        <v>#REF!</v>
      </c>
      <c r="L85" s="221" t="e">
        <f>'Climate Metrics'!#REF!</f>
        <v>#REF!</v>
      </c>
      <c r="M85" s="221" t="e">
        <f>'Climate Metrics'!#REF!</f>
        <v>#REF!</v>
      </c>
      <c r="N85" s="221" t="e">
        <f>'Climate Metrics'!#REF!</f>
        <v>#REF!</v>
      </c>
      <c r="O85" s="221" t="e">
        <f>'Climate Metrics'!#REF!</f>
        <v>#REF!</v>
      </c>
      <c r="P85" s="221" t="e">
        <f>'Climate Metrics'!#REF!</f>
        <v>#REF!</v>
      </c>
      <c r="Q85" s="221" t="e">
        <f>'Climate Metrics'!#REF!</f>
        <v>#REF!</v>
      </c>
      <c r="R85" s="221" t="e">
        <f>'Climate Metrics'!#REF!</f>
        <v>#REF!</v>
      </c>
      <c r="S85" s="221" t="e">
        <f>'Climate Metrics'!#REF!</f>
        <v>#REF!</v>
      </c>
      <c r="T85" s="182"/>
      <c r="U85" s="217"/>
    </row>
    <row r="86" spans="2:21" ht="14.25" x14ac:dyDescent="0.2">
      <c r="B86" s="182"/>
      <c r="C86" s="182" t="s">
        <v>274</v>
      </c>
      <c r="D86" s="221" t="e">
        <f>'Climate Metrics'!#REF!</f>
        <v>#REF!</v>
      </c>
      <c r="E86" s="221" t="e">
        <f>'Climate Metrics'!#REF!</f>
        <v>#REF!</v>
      </c>
      <c r="F86" s="221" t="e">
        <f>'Climate Metrics'!#REF!</f>
        <v>#REF!</v>
      </c>
      <c r="G86" s="221" t="e">
        <f>'Climate Metrics'!#REF!</f>
        <v>#REF!</v>
      </c>
      <c r="H86" s="221" t="e">
        <f>'Climate Metrics'!#REF!</f>
        <v>#REF!</v>
      </c>
      <c r="I86" s="221" t="e">
        <f>'Climate Metrics'!#REF!</f>
        <v>#REF!</v>
      </c>
      <c r="J86" s="221" t="e">
        <f>'Climate Metrics'!#REF!</f>
        <v>#REF!</v>
      </c>
      <c r="K86" s="221" t="e">
        <f>'Climate Metrics'!#REF!</f>
        <v>#REF!</v>
      </c>
      <c r="L86" s="221" t="e">
        <f>'Climate Metrics'!#REF!</f>
        <v>#REF!</v>
      </c>
      <c r="M86" s="221" t="e">
        <f>'Climate Metrics'!#REF!</f>
        <v>#REF!</v>
      </c>
      <c r="N86" s="221" t="e">
        <f>'Climate Metrics'!#REF!</f>
        <v>#REF!</v>
      </c>
      <c r="O86" s="221" t="e">
        <f>'Climate Metrics'!#REF!</f>
        <v>#REF!</v>
      </c>
      <c r="P86" s="221" t="e">
        <f>'Climate Metrics'!#REF!</f>
        <v>#REF!</v>
      </c>
      <c r="Q86" s="221" t="e">
        <f>'Climate Metrics'!#REF!</f>
        <v>#REF!</v>
      </c>
      <c r="R86" s="221" t="e">
        <f>'Climate Metrics'!#REF!</f>
        <v>#REF!</v>
      </c>
      <c r="S86" s="221" t="e">
        <f>'Climate Metrics'!#REF!</f>
        <v>#REF!</v>
      </c>
      <c r="T86" s="182"/>
      <c r="U86" s="217"/>
    </row>
    <row r="87" spans="2:21" ht="14.25" x14ac:dyDescent="0.2">
      <c r="B87" s="182"/>
      <c r="C87" s="182"/>
      <c r="D87" s="221"/>
      <c r="E87" s="221"/>
      <c r="F87" s="221"/>
      <c r="G87" s="221"/>
      <c r="H87" s="221"/>
      <c r="I87" s="221"/>
      <c r="J87" s="221"/>
      <c r="K87" s="221"/>
      <c r="L87" s="221"/>
      <c r="M87" s="221"/>
      <c r="N87" s="221"/>
      <c r="O87" s="221"/>
      <c r="P87" s="221"/>
      <c r="Q87" s="221"/>
      <c r="R87" s="221"/>
      <c r="S87" s="221"/>
      <c r="T87" s="182"/>
      <c r="U87" s="217"/>
    </row>
    <row r="88" spans="2:21" x14ac:dyDescent="0.3">
      <c r="B88" s="182"/>
      <c r="D88" s="182"/>
      <c r="E88" s="182"/>
      <c r="F88" s="182"/>
      <c r="G88" s="182"/>
      <c r="H88" s="182"/>
      <c r="I88" s="182"/>
      <c r="J88" s="182"/>
      <c r="K88" s="182"/>
      <c r="L88" s="182"/>
      <c r="M88" s="182"/>
      <c r="N88" s="182"/>
      <c r="O88" s="182"/>
      <c r="P88" s="182"/>
      <c r="Q88" s="182"/>
      <c r="R88" s="182"/>
      <c r="S88" s="182"/>
      <c r="T88" s="182"/>
      <c r="U88" s="217"/>
    </row>
    <row r="89" spans="2:21" x14ac:dyDescent="0.3">
      <c r="B89" s="182"/>
      <c r="D89" s="182" t="s">
        <v>247</v>
      </c>
      <c r="E89" s="182">
        <v>2016</v>
      </c>
      <c r="F89" s="182">
        <f>E89+1</f>
        <v>2017</v>
      </c>
      <c r="G89" s="182">
        <f t="shared" ref="G89:S89" si="18">F89+1</f>
        <v>2018</v>
      </c>
      <c r="H89" s="182">
        <f t="shared" si="18"/>
        <v>2019</v>
      </c>
      <c r="I89" s="182">
        <f t="shared" si="18"/>
        <v>2020</v>
      </c>
      <c r="J89" s="182">
        <f t="shared" si="18"/>
        <v>2021</v>
      </c>
      <c r="K89" s="182">
        <f t="shared" si="18"/>
        <v>2022</v>
      </c>
      <c r="L89" s="182">
        <f t="shared" si="18"/>
        <v>2023</v>
      </c>
      <c r="M89" s="182">
        <f t="shared" si="18"/>
        <v>2024</v>
      </c>
      <c r="N89" s="182">
        <f t="shared" si="18"/>
        <v>2025</v>
      </c>
      <c r="O89" s="182">
        <f t="shared" si="18"/>
        <v>2026</v>
      </c>
      <c r="P89" s="182">
        <f t="shared" si="18"/>
        <v>2027</v>
      </c>
      <c r="Q89" s="182">
        <f t="shared" si="18"/>
        <v>2028</v>
      </c>
      <c r="R89" s="182">
        <f t="shared" si="18"/>
        <v>2029</v>
      </c>
      <c r="S89" s="182">
        <f t="shared" si="18"/>
        <v>2030</v>
      </c>
      <c r="T89" s="182"/>
      <c r="U89" s="182"/>
    </row>
    <row r="90" spans="2:21" ht="14.25" x14ac:dyDescent="0.2">
      <c r="B90" s="124"/>
      <c r="C90" s="182" t="str">
        <f>CONCATENATE(TEXT('Climate Metrics'!D15,"0%")," Energy Consumption Reduction Goal"," by ",'Climate Metrics'!F14)</f>
        <v>30% Energy Consumption Reduction Goal by 2030</v>
      </c>
      <c r="D90" s="221">
        <f>'Climate Metrics'!$T$85</f>
        <v>0</v>
      </c>
      <c r="E90" s="221">
        <f>'Climate Metrics'!$T$85</f>
        <v>0</v>
      </c>
      <c r="F90" s="221">
        <f>'Climate Metrics'!$T$85</f>
        <v>0</v>
      </c>
      <c r="G90" s="221">
        <f>'Climate Metrics'!$T$85</f>
        <v>0</v>
      </c>
      <c r="H90" s="221">
        <f>'Climate Metrics'!$T$85</f>
        <v>0</v>
      </c>
      <c r="I90" s="221">
        <f>'Climate Metrics'!$T$85</f>
        <v>0</v>
      </c>
      <c r="J90" s="221">
        <f>'Climate Metrics'!$T$85</f>
        <v>0</v>
      </c>
      <c r="K90" s="221">
        <f>'Climate Metrics'!$T$85</f>
        <v>0</v>
      </c>
      <c r="L90" s="221">
        <f>'Climate Metrics'!$T$85</f>
        <v>0</v>
      </c>
      <c r="M90" s="221">
        <f>'Climate Metrics'!$T$85</f>
        <v>0</v>
      </c>
      <c r="N90" s="221">
        <f>'Climate Metrics'!$T$85</f>
        <v>0</v>
      </c>
      <c r="O90" s="221">
        <f>'Climate Metrics'!$T$85</f>
        <v>0</v>
      </c>
      <c r="P90" s="221">
        <f>'Climate Metrics'!$T$85</f>
        <v>0</v>
      </c>
      <c r="Q90" s="221">
        <f>'Climate Metrics'!$T$85</f>
        <v>0</v>
      </c>
      <c r="R90" s="221">
        <f>'Climate Metrics'!$T$85</f>
        <v>0</v>
      </c>
      <c r="S90" s="221">
        <f>'Climate Metrics'!$T$85</f>
        <v>0</v>
      </c>
      <c r="T90" s="182"/>
      <c r="U90" s="182"/>
    </row>
    <row r="91" spans="2:21" ht="14.25" x14ac:dyDescent="0.2">
      <c r="B91" s="124"/>
      <c r="C91" s="182" t="s">
        <v>275</v>
      </c>
      <c r="D91" s="221">
        <f>'Climate Metrics'!E70</f>
        <v>0</v>
      </c>
      <c r="E91" s="221">
        <f>'Climate Metrics'!F70</f>
        <v>0</v>
      </c>
      <c r="F91" s="221">
        <f>'Climate Metrics'!G70</f>
        <v>0</v>
      </c>
      <c r="G91" s="221">
        <f>'Climate Metrics'!H70</f>
        <v>0</v>
      </c>
      <c r="H91" s="221">
        <f>'Climate Metrics'!I70</f>
        <v>0</v>
      </c>
      <c r="I91" s="221">
        <f>'Climate Metrics'!J70</f>
        <v>0</v>
      </c>
      <c r="J91" s="221">
        <f>'Climate Metrics'!K70</f>
        <v>0</v>
      </c>
      <c r="K91" s="221">
        <f>'Climate Metrics'!L70</f>
        <v>0</v>
      </c>
      <c r="L91" s="221">
        <f>'Climate Metrics'!M70</f>
        <v>0</v>
      </c>
      <c r="M91" s="221">
        <f>'Climate Metrics'!N70</f>
        <v>0</v>
      </c>
      <c r="N91" s="221">
        <f>'Climate Metrics'!O70</f>
        <v>0</v>
      </c>
      <c r="O91" s="221">
        <f>'Climate Metrics'!P70</f>
        <v>0</v>
      </c>
      <c r="P91" s="221">
        <f>'Climate Metrics'!Q70</f>
        <v>0</v>
      </c>
      <c r="Q91" s="221">
        <f>'Climate Metrics'!R70</f>
        <v>0</v>
      </c>
      <c r="R91" s="221">
        <f>'Climate Metrics'!S70</f>
        <v>0</v>
      </c>
      <c r="S91" s="221">
        <f>'Climate Metrics'!T70</f>
        <v>0</v>
      </c>
      <c r="T91" s="182"/>
      <c r="U91" s="182"/>
    </row>
    <row r="92" spans="2:21" ht="14.25" x14ac:dyDescent="0.2">
      <c r="B92" s="124"/>
      <c r="C92" s="182" t="s">
        <v>276</v>
      </c>
      <c r="D92" s="221">
        <f>'Climate Metrics'!E74</f>
        <v>0</v>
      </c>
      <c r="E92" s="221">
        <f>'Climate Metrics'!F74</f>
        <v>0</v>
      </c>
      <c r="F92" s="221">
        <f>'Climate Metrics'!G74</f>
        <v>0</v>
      </c>
      <c r="G92" s="221">
        <f>'Climate Metrics'!H74</f>
        <v>0</v>
      </c>
      <c r="H92" s="221">
        <f>'Climate Metrics'!I74</f>
        <v>0</v>
      </c>
      <c r="I92" s="221">
        <f>'Climate Metrics'!J74</f>
        <v>0</v>
      </c>
      <c r="J92" s="221">
        <f>'Climate Metrics'!K74</f>
        <v>0</v>
      </c>
      <c r="K92" s="221">
        <f>'Climate Metrics'!L74</f>
        <v>0</v>
      </c>
      <c r="L92" s="221">
        <f>'Climate Metrics'!M74</f>
        <v>0</v>
      </c>
      <c r="M92" s="221">
        <f>'Climate Metrics'!N74</f>
        <v>0</v>
      </c>
      <c r="N92" s="221">
        <f>'Climate Metrics'!O74</f>
        <v>0</v>
      </c>
      <c r="O92" s="221">
        <f>'Climate Metrics'!P74</f>
        <v>0</v>
      </c>
      <c r="P92" s="221">
        <f>'Climate Metrics'!Q74</f>
        <v>0</v>
      </c>
      <c r="Q92" s="221">
        <f>'Climate Metrics'!R74</f>
        <v>0</v>
      </c>
      <c r="R92" s="221">
        <f>'Climate Metrics'!S74</f>
        <v>0</v>
      </c>
      <c r="S92" s="221">
        <f>'Climate Metrics'!T74</f>
        <v>0</v>
      </c>
      <c r="T92" s="182"/>
      <c r="U92" s="182"/>
    </row>
    <row r="93" spans="2:21" ht="14.25" x14ac:dyDescent="0.2">
      <c r="B93" s="124"/>
      <c r="C93" s="182"/>
      <c r="D93" s="182"/>
      <c r="E93" s="182"/>
      <c r="F93" s="182"/>
      <c r="G93" s="182"/>
      <c r="H93" s="182"/>
      <c r="I93" s="182"/>
      <c r="J93" s="182"/>
      <c r="K93" s="182"/>
      <c r="L93" s="182"/>
      <c r="M93" s="182"/>
      <c r="N93" s="182"/>
      <c r="O93" s="182"/>
      <c r="P93" s="182"/>
      <c r="Q93" s="182"/>
      <c r="R93" s="182"/>
      <c r="S93" s="182"/>
      <c r="T93" s="182"/>
      <c r="U93" s="182"/>
    </row>
    <row r="94" spans="2:21" ht="14.25" x14ac:dyDescent="0.2">
      <c r="B94" s="124"/>
      <c r="C94" s="182"/>
      <c r="D94" s="182"/>
      <c r="E94" s="182"/>
      <c r="F94" s="182"/>
      <c r="G94" s="182"/>
      <c r="H94" s="182"/>
      <c r="I94" s="182"/>
      <c r="J94" s="182"/>
      <c r="K94" s="182"/>
      <c r="L94" s="182"/>
      <c r="M94" s="182"/>
      <c r="N94" s="182"/>
      <c r="O94" s="182"/>
      <c r="P94" s="182"/>
      <c r="Q94" s="182"/>
      <c r="R94" s="182"/>
      <c r="S94" s="182"/>
      <c r="T94" s="182"/>
      <c r="U94" s="182"/>
    </row>
    <row r="95" spans="2:21" ht="14.25" x14ac:dyDescent="0.2">
      <c r="B95" s="124"/>
      <c r="C95" s="182"/>
      <c r="D95" s="182"/>
      <c r="E95" s="182"/>
      <c r="F95" s="182"/>
      <c r="G95" s="182"/>
      <c r="H95" s="182"/>
      <c r="I95" s="182"/>
      <c r="J95" s="182"/>
      <c r="K95" s="182"/>
      <c r="L95" s="182"/>
      <c r="M95" s="182"/>
      <c r="N95" s="182"/>
      <c r="O95" s="182"/>
      <c r="P95" s="182"/>
      <c r="Q95" s="182"/>
      <c r="R95" s="182"/>
      <c r="S95" s="182"/>
      <c r="T95" s="182"/>
      <c r="U95" s="182"/>
    </row>
    <row r="96" spans="2:21" ht="14.25" x14ac:dyDescent="0.2">
      <c r="B96" s="124"/>
      <c r="C96" s="182"/>
      <c r="D96" s="182"/>
      <c r="E96" s="182"/>
      <c r="F96" s="182"/>
      <c r="G96" s="182"/>
      <c r="H96" s="182"/>
      <c r="I96" s="182"/>
      <c r="J96" s="182"/>
      <c r="K96" s="182"/>
      <c r="L96" s="182"/>
      <c r="M96" s="182"/>
      <c r="N96" s="182"/>
      <c r="O96" s="182"/>
      <c r="P96" s="182"/>
      <c r="Q96" s="182"/>
      <c r="R96" s="182"/>
      <c r="S96" s="182"/>
      <c r="T96" s="182"/>
      <c r="U96" s="182"/>
    </row>
    <row r="97" spans="2:20" ht="14.25" x14ac:dyDescent="0.2">
      <c r="B97" s="124"/>
      <c r="C97" s="182"/>
      <c r="D97" s="182"/>
      <c r="E97" s="182"/>
      <c r="F97" s="182"/>
      <c r="G97" s="182"/>
      <c r="H97" s="182"/>
      <c r="I97" s="182"/>
      <c r="J97" s="182"/>
      <c r="K97" s="182"/>
      <c r="L97" s="182"/>
      <c r="M97" s="182"/>
      <c r="N97" s="182"/>
      <c r="O97" s="182"/>
      <c r="P97" s="182"/>
      <c r="Q97" s="182"/>
      <c r="R97" s="182"/>
      <c r="S97" s="182"/>
      <c r="T97" s="182"/>
    </row>
    <row r="98" spans="2:20" ht="14.25" x14ac:dyDescent="0.2">
      <c r="B98" s="124"/>
      <c r="C98" s="182"/>
      <c r="D98" s="182"/>
      <c r="E98" s="182"/>
      <c r="F98" s="182"/>
      <c r="G98" s="182"/>
      <c r="H98" s="182"/>
      <c r="I98" s="182"/>
      <c r="J98" s="182"/>
      <c r="K98" s="182"/>
      <c r="L98" s="182"/>
      <c r="M98" s="182"/>
      <c r="N98" s="182"/>
      <c r="O98" s="182"/>
      <c r="P98" s="182"/>
      <c r="Q98" s="182"/>
      <c r="R98" s="182"/>
      <c r="S98" s="182"/>
      <c r="T98" s="182"/>
    </row>
    <row r="99" spans="2:20" ht="14.25" x14ac:dyDescent="0.2">
      <c r="B99" s="124"/>
      <c r="C99" s="182"/>
      <c r="D99" s="182"/>
      <c r="E99" s="182"/>
      <c r="F99" s="182"/>
      <c r="G99" s="182"/>
      <c r="H99" s="182"/>
      <c r="I99" s="182"/>
      <c r="J99" s="182"/>
      <c r="K99" s="182"/>
      <c r="L99" s="182"/>
      <c r="M99" s="182"/>
      <c r="N99" s="182"/>
      <c r="O99" s="182"/>
      <c r="P99" s="182"/>
      <c r="Q99" s="182"/>
      <c r="R99" s="182"/>
      <c r="S99" s="182"/>
      <c r="T99" s="182"/>
    </row>
    <row r="100" spans="2:20" ht="18" x14ac:dyDescent="0.25">
      <c r="B100" s="124"/>
      <c r="C100" s="401" t="s">
        <v>52</v>
      </c>
      <c r="D100" s="402"/>
      <c r="E100" s="402"/>
      <c r="F100" s="402"/>
      <c r="G100" s="402"/>
      <c r="H100" s="402"/>
      <c r="I100" s="402"/>
      <c r="J100" s="402"/>
      <c r="K100" s="402"/>
      <c r="L100" s="402"/>
      <c r="M100" s="402"/>
      <c r="N100" s="402"/>
      <c r="O100" s="402"/>
      <c r="P100" s="402"/>
      <c r="Q100" s="402"/>
      <c r="R100" s="402"/>
      <c r="S100" s="402"/>
      <c r="T100" s="402"/>
    </row>
    <row r="102" spans="2:20" x14ac:dyDescent="0.3">
      <c r="B102" s="182"/>
      <c r="D102" s="182" t="s">
        <v>247</v>
      </c>
      <c r="E102" s="182">
        <v>2016</v>
      </c>
      <c r="F102" s="182">
        <f>E102+1</f>
        <v>2017</v>
      </c>
      <c r="G102" s="182">
        <f t="shared" ref="G102:S102" si="19">F102+1</f>
        <v>2018</v>
      </c>
      <c r="H102" s="182">
        <f t="shared" si="19"/>
        <v>2019</v>
      </c>
      <c r="I102" s="182">
        <f t="shared" si="19"/>
        <v>2020</v>
      </c>
      <c r="J102" s="182">
        <f t="shared" si="19"/>
        <v>2021</v>
      </c>
      <c r="K102" s="182">
        <f t="shared" si="19"/>
        <v>2022</v>
      </c>
      <c r="L102" s="182">
        <f t="shared" si="19"/>
        <v>2023</v>
      </c>
      <c r="M102" s="182">
        <f t="shared" si="19"/>
        <v>2024</v>
      </c>
      <c r="N102" s="182">
        <f t="shared" si="19"/>
        <v>2025</v>
      </c>
      <c r="O102" s="182">
        <f t="shared" si="19"/>
        <v>2026</v>
      </c>
      <c r="P102" s="182">
        <f t="shared" si="19"/>
        <v>2027</v>
      </c>
      <c r="Q102" s="182">
        <f t="shared" si="19"/>
        <v>2028</v>
      </c>
      <c r="R102" s="182">
        <f t="shared" si="19"/>
        <v>2029</v>
      </c>
      <c r="S102" s="182">
        <f t="shared" si="19"/>
        <v>2030</v>
      </c>
      <c r="T102" s="182"/>
    </row>
    <row r="103" spans="2:20" ht="14.25" x14ac:dyDescent="0.2">
      <c r="B103" s="182"/>
      <c r="C103" s="182" t="s">
        <v>277</v>
      </c>
      <c r="D103" s="221">
        <f>'Climate Metrics'!E124</f>
        <v>0</v>
      </c>
      <c r="E103" s="221">
        <f>'Climate Metrics'!F124</f>
        <v>0</v>
      </c>
      <c r="F103" s="221">
        <f>'Climate Metrics'!G124</f>
        <v>0</v>
      </c>
      <c r="G103" s="221">
        <f>'Climate Metrics'!H124</f>
        <v>0</v>
      </c>
      <c r="H103" s="221">
        <f>'Climate Metrics'!I124</f>
        <v>0</v>
      </c>
      <c r="I103" s="221">
        <f>'Climate Metrics'!J124</f>
        <v>0</v>
      </c>
      <c r="J103" s="221">
        <f>'Climate Metrics'!K124</f>
        <v>0</v>
      </c>
      <c r="K103" s="221">
        <f>'Climate Metrics'!L124</f>
        <v>0</v>
      </c>
      <c r="L103" s="221">
        <f>'Climate Metrics'!M124</f>
        <v>0</v>
      </c>
      <c r="M103" s="221">
        <f>'Climate Metrics'!N124</f>
        <v>0</v>
      </c>
      <c r="N103" s="221">
        <f>'Climate Metrics'!O124</f>
        <v>0</v>
      </c>
      <c r="O103" s="221">
        <f>'Climate Metrics'!P124</f>
        <v>0</v>
      </c>
      <c r="P103" s="221">
        <f>'Climate Metrics'!Q124</f>
        <v>0</v>
      </c>
      <c r="Q103" s="221">
        <f>'Climate Metrics'!R124</f>
        <v>0</v>
      </c>
      <c r="R103" s="221">
        <f>'Climate Metrics'!S124</f>
        <v>0</v>
      </c>
      <c r="S103" s="221">
        <f>'Climate Metrics'!T124</f>
        <v>0</v>
      </c>
      <c r="T103" s="182"/>
    </row>
    <row r="104" spans="2:20" ht="14.25" x14ac:dyDescent="0.2">
      <c r="B104" s="182"/>
      <c r="C104" s="182" t="s">
        <v>164</v>
      </c>
      <c r="D104" s="221">
        <f>'Climate Metrics'!E141</f>
        <v>0</v>
      </c>
      <c r="E104" s="221">
        <f>'Climate Metrics'!F141</f>
        <v>0</v>
      </c>
      <c r="F104" s="221">
        <f>'Climate Metrics'!G141</f>
        <v>0</v>
      </c>
      <c r="G104" s="221">
        <f>'Climate Metrics'!H141</f>
        <v>0</v>
      </c>
      <c r="H104" s="221">
        <f>'Climate Metrics'!I141</f>
        <v>0</v>
      </c>
      <c r="I104" s="221">
        <f>'Climate Metrics'!J141</f>
        <v>0</v>
      </c>
      <c r="J104" s="221">
        <f>'Climate Metrics'!K141</f>
        <v>0</v>
      </c>
      <c r="K104" s="221">
        <f>'Climate Metrics'!L141</f>
        <v>0</v>
      </c>
      <c r="L104" s="221">
        <f>'Climate Metrics'!M141</f>
        <v>0</v>
      </c>
      <c r="M104" s="221">
        <f>'Climate Metrics'!N141</f>
        <v>0</v>
      </c>
      <c r="N104" s="221">
        <f>'Climate Metrics'!O141</f>
        <v>0</v>
      </c>
      <c r="O104" s="221">
        <f>'Climate Metrics'!P141</f>
        <v>0</v>
      </c>
      <c r="P104" s="221">
        <f>'Climate Metrics'!Q141</f>
        <v>0</v>
      </c>
      <c r="Q104" s="221">
        <f>'Climate Metrics'!R141</f>
        <v>0</v>
      </c>
      <c r="R104" s="221">
        <f>'Climate Metrics'!S141</f>
        <v>0</v>
      </c>
      <c r="S104" s="221">
        <f>'Climate Metrics'!T141</f>
        <v>0</v>
      </c>
      <c r="T104" s="182"/>
    </row>
    <row r="105" spans="2:20" ht="14.25" x14ac:dyDescent="0.2">
      <c r="B105" s="182"/>
      <c r="C105" s="182" t="s">
        <v>278</v>
      </c>
      <c r="D105" s="221">
        <f>'Climate Metrics'!E126</f>
        <v>0</v>
      </c>
      <c r="E105" s="221">
        <f>'Climate Metrics'!F126</f>
        <v>0</v>
      </c>
      <c r="F105" s="221">
        <f>'Climate Metrics'!G126</f>
        <v>0</v>
      </c>
      <c r="G105" s="221">
        <f>'Climate Metrics'!H126</f>
        <v>0</v>
      </c>
      <c r="H105" s="221">
        <f>'Climate Metrics'!I126</f>
        <v>0</v>
      </c>
      <c r="I105" s="221">
        <f>'Climate Metrics'!J126</f>
        <v>0</v>
      </c>
      <c r="J105" s="221">
        <f>'Climate Metrics'!K126</f>
        <v>0</v>
      </c>
      <c r="K105" s="221">
        <f>'Climate Metrics'!L126</f>
        <v>0</v>
      </c>
      <c r="L105" s="221">
        <f>'Climate Metrics'!M126</f>
        <v>0</v>
      </c>
      <c r="M105" s="221">
        <f>'Climate Metrics'!N126</f>
        <v>0</v>
      </c>
      <c r="N105" s="221">
        <f>'Climate Metrics'!O126</f>
        <v>0</v>
      </c>
      <c r="O105" s="221">
        <f>'Climate Metrics'!P126</f>
        <v>0</v>
      </c>
      <c r="P105" s="221">
        <f>'Climate Metrics'!Q126</f>
        <v>0</v>
      </c>
      <c r="Q105" s="221">
        <f>'Climate Metrics'!R126</f>
        <v>0</v>
      </c>
      <c r="R105" s="221">
        <f>'Climate Metrics'!S126</f>
        <v>0</v>
      </c>
      <c r="S105" s="221">
        <f>'Climate Metrics'!T126</f>
        <v>0</v>
      </c>
      <c r="T105" s="182"/>
    </row>
    <row r="106" spans="2:20" ht="14.25" x14ac:dyDescent="0.2">
      <c r="B106" s="182"/>
      <c r="C106" s="182"/>
      <c r="D106" s="221"/>
      <c r="E106" s="221"/>
      <c r="F106" s="221"/>
      <c r="G106" s="221"/>
      <c r="H106" s="221"/>
      <c r="I106" s="221"/>
      <c r="J106" s="221"/>
      <c r="K106" s="221"/>
      <c r="L106" s="221"/>
      <c r="M106" s="221"/>
      <c r="N106" s="221"/>
      <c r="O106" s="221"/>
      <c r="P106" s="221"/>
      <c r="Q106" s="221"/>
      <c r="R106" s="221"/>
      <c r="S106" s="221"/>
      <c r="T106" s="182"/>
    </row>
    <row r="107" spans="2:20" ht="14.25" x14ac:dyDescent="0.2">
      <c r="B107" s="182"/>
      <c r="C107" s="182"/>
      <c r="D107" s="182" t="s">
        <v>247</v>
      </c>
      <c r="E107" s="182">
        <v>2016</v>
      </c>
      <c r="F107" s="182">
        <f>E107+1</f>
        <v>2017</v>
      </c>
      <c r="G107" s="182">
        <f t="shared" ref="G107:S107" si="20">F107+1</f>
        <v>2018</v>
      </c>
      <c r="H107" s="182">
        <f t="shared" si="20"/>
        <v>2019</v>
      </c>
      <c r="I107" s="182">
        <f t="shared" si="20"/>
        <v>2020</v>
      </c>
      <c r="J107" s="182">
        <f t="shared" si="20"/>
        <v>2021</v>
      </c>
      <c r="K107" s="182">
        <f t="shared" si="20"/>
        <v>2022</v>
      </c>
      <c r="L107" s="182">
        <f t="shared" si="20"/>
        <v>2023</v>
      </c>
      <c r="M107" s="182">
        <f t="shared" si="20"/>
        <v>2024</v>
      </c>
      <c r="N107" s="182">
        <f t="shared" si="20"/>
        <v>2025</v>
      </c>
      <c r="O107" s="182">
        <f t="shared" si="20"/>
        <v>2026</v>
      </c>
      <c r="P107" s="182">
        <f t="shared" si="20"/>
        <v>2027</v>
      </c>
      <c r="Q107" s="182">
        <f t="shared" si="20"/>
        <v>2028</v>
      </c>
      <c r="R107" s="182">
        <f t="shared" si="20"/>
        <v>2029</v>
      </c>
      <c r="S107" s="182">
        <f t="shared" si="20"/>
        <v>2030</v>
      </c>
      <c r="T107" s="182"/>
    </row>
    <row r="108" spans="2:20" ht="14.25" x14ac:dyDescent="0.2">
      <c r="B108" s="182"/>
      <c r="C108" s="182" t="s">
        <v>145</v>
      </c>
      <c r="D108" s="221">
        <f>'Climate Metrics'!E127</f>
        <v>0</v>
      </c>
      <c r="E108" s="221">
        <f>'Climate Metrics'!F127</f>
        <v>0</v>
      </c>
      <c r="F108" s="221">
        <f>'Climate Metrics'!G127</f>
        <v>0</v>
      </c>
      <c r="G108" s="221">
        <f>'Climate Metrics'!H127</f>
        <v>0</v>
      </c>
      <c r="H108" s="221">
        <f>'Climate Metrics'!I127</f>
        <v>0</v>
      </c>
      <c r="I108" s="221">
        <f>'Climate Metrics'!J127</f>
        <v>0</v>
      </c>
      <c r="J108" s="221">
        <f>'Climate Metrics'!K127</f>
        <v>0</v>
      </c>
      <c r="K108" s="221">
        <f>'Climate Metrics'!L127</f>
        <v>0</v>
      </c>
      <c r="L108" s="221">
        <f>'Climate Metrics'!M127</f>
        <v>0</v>
      </c>
      <c r="M108" s="221">
        <f>'Climate Metrics'!N127</f>
        <v>0</v>
      </c>
      <c r="N108" s="221">
        <f>'Climate Metrics'!O127</f>
        <v>0</v>
      </c>
      <c r="O108" s="221">
        <f>'Climate Metrics'!P127</f>
        <v>0</v>
      </c>
      <c r="P108" s="221">
        <f>'Climate Metrics'!Q127</f>
        <v>0</v>
      </c>
      <c r="Q108" s="221">
        <f>'Climate Metrics'!R127</f>
        <v>0</v>
      </c>
      <c r="R108" s="221">
        <f>'Climate Metrics'!S127</f>
        <v>0</v>
      </c>
      <c r="S108" s="221">
        <f>'Climate Metrics'!T127</f>
        <v>0</v>
      </c>
      <c r="T108" s="182"/>
    </row>
    <row r="109" spans="2:20" ht="14.25" x14ac:dyDescent="0.2">
      <c r="B109" s="182"/>
      <c r="C109" s="182" t="s">
        <v>279</v>
      </c>
      <c r="D109" s="221">
        <f>'Climate Metrics'!E125</f>
        <v>0</v>
      </c>
      <c r="E109" s="221">
        <f>'Climate Metrics'!F125</f>
        <v>0</v>
      </c>
      <c r="F109" s="221">
        <f>'Climate Metrics'!G125</f>
        <v>0</v>
      </c>
      <c r="G109" s="221">
        <f>'Climate Metrics'!H125</f>
        <v>0</v>
      </c>
      <c r="H109" s="221">
        <f>'Climate Metrics'!I125</f>
        <v>0</v>
      </c>
      <c r="I109" s="221">
        <f>'Climate Metrics'!J125</f>
        <v>0</v>
      </c>
      <c r="J109" s="221">
        <f>'Climate Metrics'!K125</f>
        <v>0</v>
      </c>
      <c r="K109" s="221">
        <f>'Climate Metrics'!L125</f>
        <v>0</v>
      </c>
      <c r="L109" s="221">
        <f>'Climate Metrics'!M125</f>
        <v>0</v>
      </c>
      <c r="M109" s="221">
        <f>'Climate Metrics'!N125</f>
        <v>0</v>
      </c>
      <c r="N109" s="221">
        <f>'Climate Metrics'!O125</f>
        <v>0</v>
      </c>
      <c r="O109" s="221">
        <f>'Climate Metrics'!P125</f>
        <v>0</v>
      </c>
      <c r="P109" s="221">
        <f>'Climate Metrics'!Q125</f>
        <v>0</v>
      </c>
      <c r="Q109" s="221">
        <f>'Climate Metrics'!R125</f>
        <v>0</v>
      </c>
      <c r="R109" s="221">
        <f>'Climate Metrics'!S125</f>
        <v>0</v>
      </c>
      <c r="S109" s="221">
        <f>'Climate Metrics'!T125</f>
        <v>0</v>
      </c>
      <c r="T109" s="182"/>
    </row>
    <row r="115" spans="1:35" s="100" customFormat="1" x14ac:dyDescent="0.3">
      <c r="A115" s="182"/>
      <c r="B115" s="182"/>
      <c r="C115" s="99"/>
      <c r="D115" s="100" t="s">
        <v>247</v>
      </c>
      <c r="F115" s="100">
        <v>2016</v>
      </c>
      <c r="H115" s="100">
        <v>2017</v>
      </c>
      <c r="J115" s="100">
        <f>H115+1</f>
        <v>2018</v>
      </c>
      <c r="L115" s="100">
        <f>J115+1</f>
        <v>2019</v>
      </c>
      <c r="N115" s="100">
        <f>L115+1</f>
        <v>2020</v>
      </c>
      <c r="P115" s="100">
        <f>N115+1</f>
        <v>2021</v>
      </c>
      <c r="R115" s="100">
        <f>P115+1</f>
        <v>2022</v>
      </c>
      <c r="T115" s="100">
        <v>2023</v>
      </c>
      <c r="V115" s="100">
        <v>2024</v>
      </c>
      <c r="X115" s="100">
        <f>V115+1</f>
        <v>2025</v>
      </c>
      <c r="Z115" s="100">
        <f>X115+1</f>
        <v>2026</v>
      </c>
      <c r="AB115" s="100">
        <f>Z115+1</f>
        <v>2027</v>
      </c>
      <c r="AD115" s="100">
        <f>AB115+1</f>
        <v>2028</v>
      </c>
      <c r="AF115" s="100">
        <f>AD115+1</f>
        <v>2029</v>
      </c>
      <c r="AH115" s="100">
        <f>AF115+1</f>
        <v>2030</v>
      </c>
    </row>
    <row r="116" spans="1:35" s="100" customFormat="1" ht="15" x14ac:dyDescent="0.2">
      <c r="A116" s="182"/>
      <c r="B116" s="182"/>
      <c r="C116" s="101" t="s">
        <v>156</v>
      </c>
      <c r="D116" s="102">
        <f>'Climate Metrics'!E135</f>
        <v>0</v>
      </c>
      <c r="E116" s="102"/>
      <c r="F116" s="102">
        <f>'Climate Metrics'!F135</f>
        <v>0</v>
      </c>
      <c r="G116" s="102"/>
      <c r="H116" s="102">
        <f>'Climate Metrics'!G135</f>
        <v>0</v>
      </c>
      <c r="I116" s="102"/>
      <c r="J116" s="102">
        <f>'Climate Metrics'!H135</f>
        <v>0</v>
      </c>
      <c r="K116" s="102"/>
      <c r="L116" s="102">
        <f>'Climate Metrics'!I135</f>
        <v>0</v>
      </c>
      <c r="M116" s="102"/>
      <c r="N116" s="102">
        <f>'Climate Metrics'!J135</f>
        <v>0</v>
      </c>
      <c r="O116" s="102"/>
      <c r="P116" s="102">
        <f>'Climate Metrics'!K135</f>
        <v>0</v>
      </c>
      <c r="Q116" s="102"/>
      <c r="R116" s="102">
        <f>'Climate Metrics'!L135</f>
        <v>0</v>
      </c>
      <c r="S116" s="102"/>
      <c r="T116" s="102">
        <f>'Climate Metrics'!M135</f>
        <v>0</v>
      </c>
      <c r="U116" s="102"/>
      <c r="V116" s="102">
        <f>'Climate Metrics'!N135</f>
        <v>0</v>
      </c>
      <c r="W116" s="102"/>
      <c r="X116" s="102">
        <f>'Climate Metrics'!O135</f>
        <v>0</v>
      </c>
      <c r="Y116" s="102"/>
      <c r="Z116" s="102">
        <f>'Climate Metrics'!P135</f>
        <v>0</v>
      </c>
      <c r="AA116" s="102"/>
      <c r="AB116" s="102">
        <f>'Climate Metrics'!Q135</f>
        <v>0</v>
      </c>
      <c r="AC116" s="102"/>
      <c r="AD116" s="102">
        <f>'Climate Metrics'!R135</f>
        <v>0</v>
      </c>
      <c r="AE116" s="102"/>
      <c r="AF116" s="102">
        <f>'Climate Metrics'!S135</f>
        <v>0</v>
      </c>
      <c r="AH116" s="102">
        <f>'Climate Metrics'!T135</f>
        <v>0</v>
      </c>
    </row>
    <row r="117" spans="1:35" s="100" customFormat="1" ht="15" x14ac:dyDescent="0.2">
      <c r="A117" s="182"/>
      <c r="B117" s="34"/>
      <c r="C117" s="101" t="s">
        <v>280</v>
      </c>
      <c r="D117" s="102"/>
      <c r="E117" s="102">
        <f>'Climate Metrics'!E132</f>
        <v>0</v>
      </c>
      <c r="F117" s="102"/>
      <c r="G117" s="102">
        <f>'Climate Metrics'!F132</f>
        <v>0</v>
      </c>
      <c r="H117" s="102"/>
      <c r="I117" s="102">
        <f>'Climate Metrics'!G132</f>
        <v>0</v>
      </c>
      <c r="J117" s="102"/>
      <c r="K117" s="102">
        <f>'Climate Metrics'!H132</f>
        <v>0</v>
      </c>
      <c r="L117" s="102"/>
      <c r="M117" s="102">
        <f>'Climate Metrics'!I132</f>
        <v>0</v>
      </c>
      <c r="N117" s="102"/>
      <c r="O117" s="102">
        <f>'Climate Metrics'!J132</f>
        <v>0</v>
      </c>
      <c r="P117" s="102"/>
      <c r="Q117" s="102">
        <f>'Climate Metrics'!K132</f>
        <v>0</v>
      </c>
      <c r="R117" s="102"/>
      <c r="S117" s="102">
        <f>'Climate Metrics'!L132</f>
        <v>0</v>
      </c>
      <c r="T117" s="102"/>
      <c r="U117" s="102">
        <f>'Climate Metrics'!M132</f>
        <v>0</v>
      </c>
      <c r="V117" s="102"/>
      <c r="W117" s="102">
        <f>'Climate Metrics'!N132</f>
        <v>0</v>
      </c>
      <c r="X117" s="102"/>
      <c r="Y117" s="102">
        <f>'Climate Metrics'!O132</f>
        <v>0</v>
      </c>
      <c r="Z117" s="102"/>
      <c r="AA117" s="102">
        <f>'Climate Metrics'!P132</f>
        <v>0</v>
      </c>
      <c r="AB117" s="102"/>
      <c r="AC117" s="102">
        <f>'Climate Metrics'!Q132</f>
        <v>0</v>
      </c>
      <c r="AD117" s="102"/>
      <c r="AE117" s="102">
        <f>'Climate Metrics'!R132</f>
        <v>0</v>
      </c>
      <c r="AF117" s="102"/>
      <c r="AG117" s="102">
        <f>'Climate Metrics'!S132</f>
        <v>0</v>
      </c>
      <c r="AH117" s="102"/>
      <c r="AI117" s="102">
        <f>'Climate Metrics'!T132</f>
        <v>0</v>
      </c>
    </row>
    <row r="118" spans="1:35" s="100" customFormat="1" ht="15" x14ac:dyDescent="0.2">
      <c r="A118" s="182"/>
      <c r="B118" s="182"/>
      <c r="C118" s="101" t="s">
        <v>281</v>
      </c>
      <c r="E118" s="102">
        <f>'Climate Metrics'!E133</f>
        <v>0</v>
      </c>
      <c r="G118" s="102">
        <f>'Climate Metrics'!F133</f>
        <v>0</v>
      </c>
      <c r="I118" s="102">
        <f>'Climate Metrics'!G133</f>
        <v>0</v>
      </c>
      <c r="K118" s="102">
        <f>'Climate Metrics'!H133</f>
        <v>0</v>
      </c>
      <c r="M118" s="102">
        <f>'Climate Metrics'!I133</f>
        <v>0</v>
      </c>
      <c r="O118" s="102">
        <f>'Climate Metrics'!J133</f>
        <v>0</v>
      </c>
      <c r="Q118" s="102">
        <f>'Climate Metrics'!K133</f>
        <v>0</v>
      </c>
      <c r="S118" s="102">
        <f>'Climate Metrics'!L133</f>
        <v>0</v>
      </c>
      <c r="U118" s="102">
        <f>'Climate Metrics'!M133</f>
        <v>0</v>
      </c>
      <c r="W118" s="102">
        <f>'Climate Metrics'!N133</f>
        <v>0</v>
      </c>
      <c r="Y118" s="102">
        <f>'Climate Metrics'!O133</f>
        <v>0</v>
      </c>
      <c r="AA118" s="102">
        <f>'Climate Metrics'!P133</f>
        <v>0</v>
      </c>
      <c r="AC118" s="102">
        <f>'Climate Metrics'!Q133</f>
        <v>0</v>
      </c>
      <c r="AE118" s="102">
        <f>'Climate Metrics'!R133</f>
        <v>0</v>
      </c>
      <c r="AG118" s="102">
        <f>'Climate Metrics'!S133</f>
        <v>0</v>
      </c>
      <c r="AI118" s="102">
        <f>'Climate Metrics'!T133</f>
        <v>0</v>
      </c>
    </row>
    <row r="119" spans="1:35" s="100" customFormat="1" ht="15" x14ac:dyDescent="0.2">
      <c r="A119" s="182"/>
      <c r="B119" s="182"/>
      <c r="C119" s="101" t="s">
        <v>282</v>
      </c>
      <c r="E119" s="102">
        <f>'Climate Metrics'!E134</f>
        <v>0</v>
      </c>
      <c r="G119" s="102">
        <f>'Climate Metrics'!F134</f>
        <v>0</v>
      </c>
      <c r="I119" s="102">
        <f>'Climate Metrics'!G134</f>
        <v>0</v>
      </c>
      <c r="K119" s="102">
        <f>'Climate Metrics'!H134</f>
        <v>0</v>
      </c>
      <c r="M119" s="102">
        <f>'Climate Metrics'!I134</f>
        <v>0</v>
      </c>
      <c r="O119" s="102">
        <f>'Climate Metrics'!J134</f>
        <v>0</v>
      </c>
      <c r="Q119" s="102">
        <f>'Climate Metrics'!K134</f>
        <v>0</v>
      </c>
      <c r="S119" s="102">
        <f>'Climate Metrics'!L134</f>
        <v>0</v>
      </c>
      <c r="U119" s="102">
        <f>'Climate Metrics'!M134</f>
        <v>0</v>
      </c>
      <c r="W119" s="102">
        <f>'Climate Metrics'!N134</f>
        <v>0</v>
      </c>
      <c r="Y119" s="102">
        <f>'Climate Metrics'!O134</f>
        <v>0</v>
      </c>
      <c r="AA119" s="102">
        <f>'Climate Metrics'!P134</f>
        <v>0</v>
      </c>
      <c r="AC119" s="102">
        <f>'Climate Metrics'!Q134</f>
        <v>0</v>
      </c>
      <c r="AE119" s="102">
        <f>'Climate Metrics'!R134</f>
        <v>0</v>
      </c>
      <c r="AG119" s="102">
        <f>'Climate Metrics'!S134</f>
        <v>0</v>
      </c>
      <c r="AI119" s="102">
        <f>'Climate Metrics'!T134</f>
        <v>0</v>
      </c>
    </row>
    <row r="123" spans="1:35" ht="14.25" x14ac:dyDescent="0.2">
      <c r="A123" s="182"/>
      <c r="B123" s="124"/>
      <c r="C123" s="182"/>
      <c r="D123" s="182" t="s">
        <v>247</v>
      </c>
      <c r="E123" s="182">
        <v>2016</v>
      </c>
      <c r="F123" s="182">
        <f>E123+1</f>
        <v>2017</v>
      </c>
      <c r="G123" s="182">
        <f t="shared" ref="G123:S123" si="21">F123+1</f>
        <v>2018</v>
      </c>
      <c r="H123" s="182">
        <f t="shared" si="21"/>
        <v>2019</v>
      </c>
      <c r="I123" s="182">
        <f t="shared" si="21"/>
        <v>2020</v>
      </c>
      <c r="J123" s="182">
        <f t="shared" si="21"/>
        <v>2021</v>
      </c>
      <c r="K123" s="182">
        <f t="shared" si="21"/>
        <v>2022</v>
      </c>
      <c r="L123" s="182">
        <f t="shared" si="21"/>
        <v>2023</v>
      </c>
      <c r="M123" s="182">
        <f t="shared" si="21"/>
        <v>2024</v>
      </c>
      <c r="N123" s="182">
        <f t="shared" si="21"/>
        <v>2025</v>
      </c>
      <c r="O123" s="182">
        <f t="shared" si="21"/>
        <v>2026</v>
      </c>
      <c r="P123" s="182">
        <f t="shared" si="21"/>
        <v>2027</v>
      </c>
      <c r="Q123" s="182">
        <f t="shared" si="21"/>
        <v>2028</v>
      </c>
      <c r="R123" s="182">
        <f t="shared" si="21"/>
        <v>2029</v>
      </c>
      <c r="S123" s="182">
        <f t="shared" si="21"/>
        <v>2030</v>
      </c>
      <c r="T123" s="182"/>
      <c r="U123" s="182"/>
      <c r="V123" s="182"/>
      <c r="W123" s="182"/>
      <c r="X123" s="182"/>
      <c r="Y123" s="182"/>
      <c r="Z123" s="182"/>
      <c r="AA123" s="182"/>
      <c r="AB123" s="182"/>
      <c r="AC123" s="182"/>
      <c r="AD123" s="182"/>
      <c r="AE123" s="182"/>
      <c r="AF123" s="182"/>
      <c r="AG123" s="182"/>
      <c r="AH123" s="182"/>
      <c r="AI123" s="182"/>
    </row>
    <row r="124" spans="1:35" ht="14.25" x14ac:dyDescent="0.2">
      <c r="A124" s="182"/>
      <c r="B124" s="124"/>
      <c r="C124" s="15" t="s">
        <v>170</v>
      </c>
      <c r="D124" s="221">
        <f>'Climate Metrics'!E147</f>
        <v>0</v>
      </c>
      <c r="E124" s="221">
        <f>'Climate Metrics'!F147</f>
        <v>0</v>
      </c>
      <c r="F124" s="221">
        <f>'Climate Metrics'!G147</f>
        <v>0</v>
      </c>
      <c r="G124" s="221">
        <f>'Climate Metrics'!H147</f>
        <v>0</v>
      </c>
      <c r="H124" s="221">
        <f>'Climate Metrics'!I147</f>
        <v>0</v>
      </c>
      <c r="I124" s="221">
        <f>'Climate Metrics'!J147</f>
        <v>0</v>
      </c>
      <c r="J124" s="221">
        <f>'Climate Metrics'!K147</f>
        <v>0</v>
      </c>
      <c r="K124" s="221">
        <f>'Climate Metrics'!L147</f>
        <v>0</v>
      </c>
      <c r="L124" s="221">
        <f>'Climate Metrics'!M147</f>
        <v>0</v>
      </c>
      <c r="M124" s="221">
        <f>'Climate Metrics'!N147</f>
        <v>0</v>
      </c>
      <c r="N124" s="221">
        <f>'Climate Metrics'!O147</f>
        <v>0</v>
      </c>
      <c r="O124" s="221">
        <f>'Climate Metrics'!P147</f>
        <v>0</v>
      </c>
      <c r="P124" s="221">
        <f>'Climate Metrics'!Q147</f>
        <v>0</v>
      </c>
      <c r="Q124" s="221">
        <f>'Climate Metrics'!R147</f>
        <v>0</v>
      </c>
      <c r="R124" s="221">
        <f>'Climate Metrics'!S147</f>
        <v>0</v>
      </c>
      <c r="S124" s="221">
        <f>'Climate Metrics'!T147</f>
        <v>0</v>
      </c>
      <c r="T124" s="182"/>
      <c r="U124" s="182"/>
      <c r="V124" s="182"/>
      <c r="W124" s="182"/>
      <c r="X124" s="182"/>
      <c r="Y124" s="182"/>
      <c r="Z124" s="182"/>
      <c r="AA124" s="182"/>
      <c r="AB124" s="182"/>
      <c r="AC124" s="182"/>
      <c r="AD124" s="182"/>
      <c r="AE124" s="182"/>
      <c r="AF124" s="182"/>
      <c r="AG124" s="182"/>
      <c r="AH124" s="182"/>
      <c r="AI124" s="182"/>
    </row>
    <row r="125" spans="1:35" ht="14.25" x14ac:dyDescent="0.2">
      <c r="A125" s="182"/>
      <c r="B125" s="124"/>
      <c r="C125" s="15" t="s">
        <v>172</v>
      </c>
      <c r="D125" s="221">
        <f>'Climate Metrics'!E148</f>
        <v>0</v>
      </c>
      <c r="E125" s="221">
        <f>'Climate Metrics'!F148</f>
        <v>0</v>
      </c>
      <c r="F125" s="221">
        <f>'Climate Metrics'!G148</f>
        <v>0</v>
      </c>
      <c r="G125" s="221">
        <f>'Climate Metrics'!H148</f>
        <v>0</v>
      </c>
      <c r="H125" s="221">
        <f>'Climate Metrics'!I148</f>
        <v>0</v>
      </c>
      <c r="I125" s="221">
        <f>'Climate Metrics'!J148</f>
        <v>0</v>
      </c>
      <c r="J125" s="221">
        <f>'Climate Metrics'!K148</f>
        <v>0</v>
      </c>
      <c r="K125" s="221">
        <f>'Climate Metrics'!L148</f>
        <v>0</v>
      </c>
      <c r="L125" s="221">
        <f>'Climate Metrics'!M148</f>
        <v>0</v>
      </c>
      <c r="M125" s="221">
        <f>'Climate Metrics'!N148</f>
        <v>0</v>
      </c>
      <c r="N125" s="221">
        <f>'Climate Metrics'!O148</f>
        <v>0</v>
      </c>
      <c r="O125" s="221">
        <f>'Climate Metrics'!P148</f>
        <v>0</v>
      </c>
      <c r="P125" s="221">
        <f>'Climate Metrics'!Q148</f>
        <v>0</v>
      </c>
      <c r="Q125" s="221">
        <f>'Climate Metrics'!R148</f>
        <v>0</v>
      </c>
      <c r="R125" s="221">
        <f>'Climate Metrics'!S148</f>
        <v>0</v>
      </c>
      <c r="S125" s="221">
        <f>'Climate Metrics'!T148</f>
        <v>0</v>
      </c>
      <c r="T125" s="182"/>
      <c r="U125" s="182"/>
      <c r="V125" s="182"/>
      <c r="W125" s="182"/>
      <c r="X125" s="182"/>
      <c r="Y125" s="182"/>
      <c r="Z125" s="182"/>
      <c r="AA125" s="182"/>
      <c r="AB125" s="182"/>
      <c r="AC125" s="182"/>
      <c r="AD125" s="182"/>
      <c r="AE125" s="182"/>
      <c r="AF125" s="182"/>
      <c r="AG125" s="182"/>
      <c r="AH125" s="182"/>
      <c r="AI125" s="182"/>
    </row>
    <row r="126" spans="1:35" ht="14.25" x14ac:dyDescent="0.2">
      <c r="A126" s="182"/>
      <c r="B126" s="124"/>
      <c r="C126" s="15" t="s">
        <v>173</v>
      </c>
      <c r="D126" s="221">
        <f>'Climate Metrics'!E149</f>
        <v>0</v>
      </c>
      <c r="E126" s="221">
        <f>'Climate Metrics'!F149</f>
        <v>0</v>
      </c>
      <c r="F126" s="221">
        <f>'Climate Metrics'!G149</f>
        <v>0</v>
      </c>
      <c r="G126" s="221">
        <f>'Climate Metrics'!H149</f>
        <v>0</v>
      </c>
      <c r="H126" s="221">
        <f>'Climate Metrics'!I149</f>
        <v>0</v>
      </c>
      <c r="I126" s="221">
        <f>'Climate Metrics'!J149</f>
        <v>0</v>
      </c>
      <c r="J126" s="221">
        <f>'Climate Metrics'!K149</f>
        <v>0</v>
      </c>
      <c r="K126" s="221">
        <f>'Climate Metrics'!L149</f>
        <v>0</v>
      </c>
      <c r="L126" s="221">
        <f>'Climate Metrics'!M149</f>
        <v>0</v>
      </c>
      <c r="M126" s="221">
        <f>'Climate Metrics'!N149</f>
        <v>0</v>
      </c>
      <c r="N126" s="221">
        <f>'Climate Metrics'!O149</f>
        <v>0</v>
      </c>
      <c r="O126" s="221">
        <f>'Climate Metrics'!P149</f>
        <v>0</v>
      </c>
      <c r="P126" s="221">
        <f>'Climate Metrics'!Q149</f>
        <v>0</v>
      </c>
      <c r="Q126" s="221">
        <f>'Climate Metrics'!R149</f>
        <v>0</v>
      </c>
      <c r="R126" s="221">
        <f>'Climate Metrics'!S149</f>
        <v>0</v>
      </c>
      <c r="S126" s="221">
        <f>'Climate Metrics'!T149</f>
        <v>0</v>
      </c>
      <c r="T126" s="182"/>
      <c r="U126" s="182"/>
      <c r="V126" s="182"/>
      <c r="W126" s="182"/>
      <c r="X126" s="182"/>
      <c r="Y126" s="182"/>
      <c r="Z126" s="182"/>
      <c r="AA126" s="182"/>
      <c r="AB126" s="182"/>
      <c r="AC126" s="182"/>
      <c r="AD126" s="182"/>
      <c r="AE126" s="182"/>
      <c r="AF126" s="182"/>
      <c r="AG126" s="182"/>
      <c r="AH126" s="182"/>
      <c r="AI126" s="182"/>
    </row>
    <row r="127" spans="1:35" ht="14.25" x14ac:dyDescent="0.2">
      <c r="A127" s="182"/>
      <c r="B127" s="124"/>
      <c r="C127" s="15" t="s">
        <v>156</v>
      </c>
      <c r="D127" s="221">
        <f>'Climate Metrics'!E150</f>
        <v>0</v>
      </c>
      <c r="E127" s="221">
        <f>'Climate Metrics'!F150</f>
        <v>0</v>
      </c>
      <c r="F127" s="221">
        <f>'Climate Metrics'!G150</f>
        <v>0</v>
      </c>
      <c r="G127" s="221">
        <f>'Climate Metrics'!H150</f>
        <v>0</v>
      </c>
      <c r="H127" s="221">
        <f>'Climate Metrics'!I150</f>
        <v>0</v>
      </c>
      <c r="I127" s="221">
        <f>'Climate Metrics'!J150</f>
        <v>0</v>
      </c>
      <c r="J127" s="221">
        <f>'Climate Metrics'!K150</f>
        <v>0</v>
      </c>
      <c r="K127" s="221">
        <f>'Climate Metrics'!L150</f>
        <v>0</v>
      </c>
      <c r="L127" s="221">
        <f>'Climate Metrics'!M150</f>
        <v>0</v>
      </c>
      <c r="M127" s="221">
        <f>'Climate Metrics'!N150</f>
        <v>0</v>
      </c>
      <c r="N127" s="221">
        <f>'Climate Metrics'!O150</f>
        <v>0</v>
      </c>
      <c r="O127" s="221">
        <f>'Climate Metrics'!P150</f>
        <v>0</v>
      </c>
      <c r="P127" s="221">
        <f>'Climate Metrics'!Q150</f>
        <v>0</v>
      </c>
      <c r="Q127" s="221">
        <f>'Climate Metrics'!R150</f>
        <v>0</v>
      </c>
      <c r="R127" s="221">
        <f>'Climate Metrics'!S150</f>
        <v>0</v>
      </c>
      <c r="S127" s="221">
        <f>'Climate Metrics'!T150</f>
        <v>0</v>
      </c>
      <c r="T127" s="182"/>
      <c r="U127" s="182"/>
      <c r="V127" s="182"/>
      <c r="W127" s="182"/>
      <c r="X127" s="182"/>
      <c r="Y127" s="182"/>
      <c r="Z127" s="182"/>
      <c r="AA127" s="182"/>
      <c r="AB127" s="182"/>
      <c r="AC127" s="182"/>
      <c r="AD127" s="182"/>
      <c r="AE127" s="182"/>
      <c r="AF127" s="182"/>
      <c r="AG127" s="182"/>
      <c r="AH127" s="182"/>
      <c r="AI127" s="182"/>
    </row>
    <row r="128" spans="1:35" ht="14.25" x14ac:dyDescent="0.2">
      <c r="A128" s="182"/>
      <c r="B128" s="124"/>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row>
    <row r="129" spans="2:20" ht="14.25" x14ac:dyDescent="0.2">
      <c r="B129" s="124"/>
      <c r="C129" s="13" t="s">
        <v>175</v>
      </c>
      <c r="D129" s="221" t="e">
        <f>'Climate Metrics'!#REF!</f>
        <v>#REF!</v>
      </c>
      <c r="E129" s="221" t="e">
        <f>'Climate Metrics'!#REF!</f>
        <v>#REF!</v>
      </c>
      <c r="F129" s="221" t="e">
        <f>'Climate Metrics'!#REF!</f>
        <v>#REF!</v>
      </c>
      <c r="G129" s="221" t="e">
        <f>'Climate Metrics'!#REF!</f>
        <v>#REF!</v>
      </c>
      <c r="H129" s="221" t="e">
        <f>'Climate Metrics'!#REF!</f>
        <v>#REF!</v>
      </c>
      <c r="I129" s="221" t="e">
        <f>'Climate Metrics'!#REF!</f>
        <v>#REF!</v>
      </c>
      <c r="J129" s="221" t="e">
        <f>'Climate Metrics'!#REF!</f>
        <v>#REF!</v>
      </c>
      <c r="K129" s="221" t="e">
        <f>'Climate Metrics'!#REF!</f>
        <v>#REF!</v>
      </c>
      <c r="L129" s="221" t="e">
        <f>'Climate Metrics'!#REF!</f>
        <v>#REF!</v>
      </c>
      <c r="M129" s="221" t="e">
        <f>'Climate Metrics'!#REF!</f>
        <v>#REF!</v>
      </c>
      <c r="N129" s="221" t="e">
        <f>'Climate Metrics'!#REF!</f>
        <v>#REF!</v>
      </c>
      <c r="O129" s="221" t="e">
        <f>'Climate Metrics'!#REF!</f>
        <v>#REF!</v>
      </c>
      <c r="P129" s="221" t="e">
        <f>'Climate Metrics'!#REF!</f>
        <v>#REF!</v>
      </c>
      <c r="Q129" s="221" t="e">
        <f>'Climate Metrics'!#REF!</f>
        <v>#REF!</v>
      </c>
      <c r="R129" s="221" t="e">
        <f>'Climate Metrics'!#REF!</f>
        <v>#REF!</v>
      </c>
      <c r="S129" s="221" t="e">
        <f>'Climate Metrics'!#REF!</f>
        <v>#REF!</v>
      </c>
      <c r="T129" s="182"/>
    </row>
    <row r="130" spans="2:20" ht="14.25" x14ac:dyDescent="0.2">
      <c r="B130" s="124"/>
      <c r="C130" s="13" t="s">
        <v>177</v>
      </c>
      <c r="D130" s="221" t="e">
        <f>'Climate Metrics'!#REF!</f>
        <v>#REF!</v>
      </c>
      <c r="E130" s="221" t="e">
        <f>'Climate Metrics'!#REF!</f>
        <v>#REF!</v>
      </c>
      <c r="F130" s="221" t="e">
        <f>'Climate Metrics'!#REF!</f>
        <v>#REF!</v>
      </c>
      <c r="G130" s="221" t="e">
        <f>'Climate Metrics'!#REF!</f>
        <v>#REF!</v>
      </c>
      <c r="H130" s="221" t="e">
        <f>'Climate Metrics'!#REF!</f>
        <v>#REF!</v>
      </c>
      <c r="I130" s="221" t="e">
        <f>'Climate Metrics'!#REF!</f>
        <v>#REF!</v>
      </c>
      <c r="J130" s="221" t="e">
        <f>'Climate Metrics'!#REF!</f>
        <v>#REF!</v>
      </c>
      <c r="K130" s="221" t="e">
        <f>'Climate Metrics'!#REF!</f>
        <v>#REF!</v>
      </c>
      <c r="L130" s="221" t="e">
        <f>'Climate Metrics'!#REF!</f>
        <v>#REF!</v>
      </c>
      <c r="M130" s="221" t="e">
        <f>'Climate Metrics'!#REF!</f>
        <v>#REF!</v>
      </c>
      <c r="N130" s="221" t="e">
        <f>'Climate Metrics'!#REF!</f>
        <v>#REF!</v>
      </c>
      <c r="O130" s="221" t="e">
        <f>'Climate Metrics'!#REF!</f>
        <v>#REF!</v>
      </c>
      <c r="P130" s="221" t="e">
        <f>'Climate Metrics'!#REF!</f>
        <v>#REF!</v>
      </c>
      <c r="Q130" s="221" t="e">
        <f>'Climate Metrics'!#REF!</f>
        <v>#REF!</v>
      </c>
      <c r="R130" s="221" t="e">
        <f>'Climate Metrics'!#REF!</f>
        <v>#REF!</v>
      </c>
      <c r="S130" s="221" t="e">
        <f>'Climate Metrics'!#REF!</f>
        <v>#REF!</v>
      </c>
      <c r="T130" s="182"/>
    </row>
    <row r="131" spans="2:20" ht="14.25" x14ac:dyDescent="0.2">
      <c r="B131" s="124"/>
      <c r="C131" s="13" t="s">
        <v>178</v>
      </c>
      <c r="D131" s="221" t="e">
        <f>'Climate Metrics'!#REF!</f>
        <v>#REF!</v>
      </c>
      <c r="E131" s="221" t="e">
        <f>'Climate Metrics'!#REF!</f>
        <v>#REF!</v>
      </c>
      <c r="F131" s="221" t="e">
        <f>'Climate Metrics'!#REF!</f>
        <v>#REF!</v>
      </c>
      <c r="G131" s="221" t="e">
        <f>'Climate Metrics'!#REF!</f>
        <v>#REF!</v>
      </c>
      <c r="H131" s="221" t="e">
        <f>'Climate Metrics'!#REF!</f>
        <v>#REF!</v>
      </c>
      <c r="I131" s="221" t="e">
        <f>'Climate Metrics'!#REF!</f>
        <v>#REF!</v>
      </c>
      <c r="J131" s="221" t="e">
        <f>'Climate Metrics'!#REF!</f>
        <v>#REF!</v>
      </c>
      <c r="K131" s="221" t="e">
        <f>'Climate Metrics'!#REF!</f>
        <v>#REF!</v>
      </c>
      <c r="L131" s="221" t="e">
        <f>'Climate Metrics'!#REF!</f>
        <v>#REF!</v>
      </c>
      <c r="M131" s="221" t="e">
        <f>'Climate Metrics'!#REF!</f>
        <v>#REF!</v>
      </c>
      <c r="N131" s="221" t="e">
        <f>'Climate Metrics'!#REF!</f>
        <v>#REF!</v>
      </c>
      <c r="O131" s="221" t="e">
        <f>'Climate Metrics'!#REF!</f>
        <v>#REF!</v>
      </c>
      <c r="P131" s="221" t="e">
        <f>'Climate Metrics'!#REF!</f>
        <v>#REF!</v>
      </c>
      <c r="Q131" s="221" t="e">
        <f>'Climate Metrics'!#REF!</f>
        <v>#REF!</v>
      </c>
      <c r="R131" s="221" t="e">
        <f>'Climate Metrics'!#REF!</f>
        <v>#REF!</v>
      </c>
      <c r="S131" s="221" t="e">
        <f>'Climate Metrics'!#REF!</f>
        <v>#REF!</v>
      </c>
      <c r="T131" s="182"/>
    </row>
    <row r="132" spans="2:20" ht="14.25" x14ac:dyDescent="0.2">
      <c r="B132" s="124"/>
      <c r="C132" s="13" t="s">
        <v>179</v>
      </c>
      <c r="D132" s="221" t="e">
        <f>'Climate Metrics'!#REF!</f>
        <v>#REF!</v>
      </c>
      <c r="E132" s="221" t="e">
        <f>'Climate Metrics'!#REF!</f>
        <v>#REF!</v>
      </c>
      <c r="F132" s="221" t="e">
        <f>'Climate Metrics'!#REF!</f>
        <v>#REF!</v>
      </c>
      <c r="G132" s="221" t="e">
        <f>'Climate Metrics'!#REF!</f>
        <v>#REF!</v>
      </c>
      <c r="H132" s="221" t="e">
        <f>'Climate Metrics'!#REF!</f>
        <v>#REF!</v>
      </c>
      <c r="I132" s="221" t="e">
        <f>'Climate Metrics'!#REF!</f>
        <v>#REF!</v>
      </c>
      <c r="J132" s="221" t="e">
        <f>'Climate Metrics'!#REF!</f>
        <v>#REF!</v>
      </c>
      <c r="K132" s="221" t="e">
        <f>'Climate Metrics'!#REF!</f>
        <v>#REF!</v>
      </c>
      <c r="L132" s="221" t="e">
        <f>'Climate Metrics'!#REF!</f>
        <v>#REF!</v>
      </c>
      <c r="M132" s="221" t="e">
        <f>'Climate Metrics'!#REF!</f>
        <v>#REF!</v>
      </c>
      <c r="N132" s="221" t="e">
        <f>'Climate Metrics'!#REF!</f>
        <v>#REF!</v>
      </c>
      <c r="O132" s="221" t="e">
        <f>'Climate Metrics'!#REF!</f>
        <v>#REF!</v>
      </c>
      <c r="P132" s="221" t="e">
        <f>'Climate Metrics'!#REF!</f>
        <v>#REF!</v>
      </c>
      <c r="Q132" s="221" t="e">
        <f>'Climate Metrics'!#REF!</f>
        <v>#REF!</v>
      </c>
      <c r="R132" s="221" t="e">
        <f>'Climate Metrics'!#REF!</f>
        <v>#REF!</v>
      </c>
      <c r="S132" s="221" t="e">
        <f>'Climate Metrics'!#REF!</f>
        <v>#REF!</v>
      </c>
      <c r="T132" s="182"/>
    </row>
    <row r="133" spans="2:20" ht="14.25" x14ac:dyDescent="0.2">
      <c r="B133" s="124"/>
      <c r="C133" s="182"/>
      <c r="D133" s="182"/>
      <c r="E133" s="182"/>
      <c r="F133" s="182"/>
      <c r="G133" s="182"/>
      <c r="H133" s="182"/>
      <c r="I133" s="182"/>
      <c r="J133" s="182"/>
      <c r="K133" s="182"/>
      <c r="L133" s="182"/>
      <c r="M133" s="182"/>
      <c r="N133" s="182"/>
      <c r="O133" s="182"/>
      <c r="P133" s="182"/>
      <c r="Q133" s="182"/>
      <c r="R133" s="182"/>
      <c r="S133" s="182"/>
      <c r="T133" s="182"/>
    </row>
    <row r="134" spans="2:20" ht="14.25" x14ac:dyDescent="0.2">
      <c r="B134" s="124"/>
      <c r="C134" s="182"/>
      <c r="D134" s="182"/>
      <c r="E134" s="182"/>
      <c r="F134" s="182"/>
      <c r="G134" s="182"/>
      <c r="H134" s="182"/>
      <c r="I134" s="182"/>
      <c r="J134" s="182"/>
      <c r="K134" s="182"/>
      <c r="L134" s="182"/>
      <c r="M134" s="182"/>
      <c r="N134" s="182"/>
      <c r="O134" s="182"/>
      <c r="P134" s="182"/>
      <c r="Q134" s="182"/>
      <c r="R134" s="182"/>
      <c r="S134" s="182"/>
      <c r="T134" s="182"/>
    </row>
    <row r="135" spans="2:20" ht="14.25" x14ac:dyDescent="0.2">
      <c r="B135" s="124"/>
      <c r="C135" s="182"/>
      <c r="D135" s="182"/>
      <c r="E135" s="182"/>
      <c r="F135" s="182"/>
      <c r="G135" s="182"/>
      <c r="H135" s="182"/>
      <c r="I135" s="182"/>
      <c r="J135" s="182"/>
      <c r="K135" s="182"/>
      <c r="L135" s="182"/>
      <c r="M135" s="182"/>
      <c r="N135" s="182"/>
      <c r="O135" s="182"/>
      <c r="P135" s="182"/>
      <c r="Q135" s="182"/>
      <c r="R135" s="182"/>
      <c r="S135" s="182"/>
      <c r="T135" s="182"/>
    </row>
    <row r="136" spans="2:20" ht="14.25" x14ac:dyDescent="0.2">
      <c r="B136" s="124"/>
      <c r="C136" s="182"/>
      <c r="D136" s="182"/>
      <c r="E136" s="182"/>
      <c r="F136" s="182"/>
      <c r="G136" s="182"/>
      <c r="H136" s="182"/>
      <c r="I136" s="182"/>
      <c r="J136" s="182"/>
      <c r="K136" s="182"/>
      <c r="L136" s="182"/>
      <c r="M136" s="182"/>
      <c r="N136" s="182"/>
      <c r="O136" s="182"/>
      <c r="P136" s="182"/>
      <c r="Q136" s="182"/>
      <c r="R136" s="182"/>
      <c r="S136" s="182"/>
      <c r="T136" s="182"/>
    </row>
    <row r="137" spans="2:20" ht="14.25" x14ac:dyDescent="0.2">
      <c r="B137" s="124"/>
      <c r="C137" s="182"/>
      <c r="D137" s="182"/>
      <c r="E137" s="182"/>
      <c r="F137" s="182"/>
      <c r="G137" s="182"/>
      <c r="H137" s="182"/>
      <c r="I137" s="182"/>
      <c r="J137" s="182"/>
      <c r="K137" s="182"/>
      <c r="L137" s="182"/>
      <c r="M137" s="182"/>
      <c r="N137" s="182"/>
      <c r="O137" s="182"/>
      <c r="P137" s="182"/>
      <c r="Q137" s="182"/>
      <c r="R137" s="182"/>
      <c r="S137" s="182"/>
      <c r="T137" s="182"/>
    </row>
    <row r="138" spans="2:20" ht="14.25" x14ac:dyDescent="0.2">
      <c r="B138" s="124"/>
      <c r="C138" s="182"/>
      <c r="D138" s="182"/>
      <c r="E138" s="182"/>
      <c r="F138" s="182"/>
      <c r="G138" s="182"/>
      <c r="H138" s="182"/>
      <c r="I138" s="182"/>
      <c r="J138" s="182"/>
      <c r="K138" s="182"/>
      <c r="L138" s="182"/>
      <c r="M138" s="182"/>
      <c r="N138" s="182"/>
      <c r="O138" s="182"/>
      <c r="P138" s="182"/>
      <c r="Q138" s="182"/>
      <c r="R138" s="182"/>
      <c r="S138" s="182"/>
      <c r="T138" s="182"/>
    </row>
    <row r="139" spans="2:20" ht="18" x14ac:dyDescent="0.25">
      <c r="B139" s="124"/>
      <c r="C139" s="404" t="s">
        <v>53</v>
      </c>
      <c r="D139" s="405"/>
      <c r="E139" s="405"/>
      <c r="F139" s="405"/>
      <c r="G139" s="405"/>
      <c r="H139" s="405"/>
      <c r="I139" s="405"/>
      <c r="J139" s="405"/>
      <c r="K139" s="405"/>
      <c r="L139" s="405"/>
      <c r="M139" s="405"/>
      <c r="N139" s="405"/>
      <c r="O139" s="405"/>
      <c r="P139" s="405"/>
      <c r="Q139" s="405"/>
      <c r="R139" s="405"/>
      <c r="S139" s="405"/>
      <c r="T139" s="405"/>
    </row>
    <row r="141" spans="2:20" x14ac:dyDescent="0.3">
      <c r="B141" s="182"/>
      <c r="D141" s="182"/>
      <c r="E141" s="182" t="s">
        <v>247</v>
      </c>
      <c r="F141" s="182">
        <v>2016</v>
      </c>
      <c r="G141" s="182">
        <f>F141+1</f>
        <v>2017</v>
      </c>
      <c r="H141" s="182">
        <f t="shared" ref="H141:T141" si="22">G141+1</f>
        <v>2018</v>
      </c>
      <c r="I141" s="182">
        <f t="shared" si="22"/>
        <v>2019</v>
      </c>
      <c r="J141" s="182">
        <f t="shared" si="22"/>
        <v>2020</v>
      </c>
      <c r="K141" s="182">
        <f t="shared" si="22"/>
        <v>2021</v>
      </c>
      <c r="L141" s="182">
        <f t="shared" si="22"/>
        <v>2022</v>
      </c>
      <c r="M141" s="182">
        <f t="shared" si="22"/>
        <v>2023</v>
      </c>
      <c r="N141" s="182">
        <f t="shared" si="22"/>
        <v>2024</v>
      </c>
      <c r="O141" s="182">
        <f t="shared" si="22"/>
        <v>2025</v>
      </c>
      <c r="P141" s="182">
        <f t="shared" si="22"/>
        <v>2026</v>
      </c>
      <c r="Q141" s="182">
        <f t="shared" si="22"/>
        <v>2027</v>
      </c>
      <c r="R141" s="182">
        <f t="shared" si="22"/>
        <v>2028</v>
      </c>
      <c r="S141" s="182">
        <f t="shared" si="22"/>
        <v>2029</v>
      </c>
      <c r="T141" s="182">
        <f t="shared" si="22"/>
        <v>2030</v>
      </c>
    </row>
    <row r="142" spans="2:20" x14ac:dyDescent="0.3">
      <c r="B142" s="182"/>
      <c r="D142" s="182" t="s">
        <v>283</v>
      </c>
      <c r="E142" s="221">
        <f>'Climate Metrics'!E159</f>
        <v>0</v>
      </c>
      <c r="F142" s="221">
        <f>'Climate Metrics'!F159</f>
        <v>0</v>
      </c>
      <c r="G142" s="221">
        <f>'Climate Metrics'!G159</f>
        <v>0</v>
      </c>
      <c r="H142" s="221">
        <f>'Climate Metrics'!H159</f>
        <v>0</v>
      </c>
      <c r="I142" s="221">
        <f>'Climate Metrics'!I159</f>
        <v>0</v>
      </c>
      <c r="J142" s="221">
        <f>'Climate Metrics'!J159</f>
        <v>0</v>
      </c>
      <c r="K142" s="221">
        <f>'Climate Metrics'!K159</f>
        <v>0</v>
      </c>
      <c r="L142" s="221">
        <f>'Climate Metrics'!L159</f>
        <v>0</v>
      </c>
      <c r="M142" s="221">
        <f>'Climate Metrics'!M159</f>
        <v>0</v>
      </c>
      <c r="N142" s="221">
        <f>'Climate Metrics'!N159</f>
        <v>0</v>
      </c>
      <c r="O142" s="221">
        <f>'Climate Metrics'!O159</f>
        <v>0</v>
      </c>
      <c r="P142" s="221">
        <f>'Climate Metrics'!P159</f>
        <v>0</v>
      </c>
      <c r="Q142" s="221">
        <f>'Climate Metrics'!Q159</f>
        <v>0</v>
      </c>
      <c r="R142" s="221">
        <f>'Climate Metrics'!R159</f>
        <v>0</v>
      </c>
      <c r="S142" s="221">
        <f>'Climate Metrics'!S159</f>
        <v>0</v>
      </c>
      <c r="T142" s="221">
        <f>'Climate Metrics'!T159</f>
        <v>0</v>
      </c>
    </row>
    <row r="143" spans="2:20" x14ac:dyDescent="0.3">
      <c r="B143" s="182"/>
      <c r="D143" s="182" t="s">
        <v>284</v>
      </c>
      <c r="E143" s="221">
        <f>'Climate Metrics'!E165</f>
        <v>0</v>
      </c>
      <c r="F143" s="221">
        <f>'Climate Metrics'!F165</f>
        <v>0</v>
      </c>
      <c r="G143" s="221">
        <f>'Climate Metrics'!G165</f>
        <v>0</v>
      </c>
      <c r="H143" s="221">
        <f>'Climate Metrics'!H165</f>
        <v>0</v>
      </c>
      <c r="I143" s="221">
        <f>'Climate Metrics'!I165</f>
        <v>0</v>
      </c>
      <c r="J143" s="221">
        <f>'Climate Metrics'!J165</f>
        <v>0</v>
      </c>
      <c r="K143" s="221">
        <f>'Climate Metrics'!K165</f>
        <v>0</v>
      </c>
      <c r="L143" s="221">
        <f>'Climate Metrics'!L165</f>
        <v>0</v>
      </c>
      <c r="M143" s="221">
        <f>'Climate Metrics'!M165</f>
        <v>0</v>
      </c>
      <c r="N143" s="221">
        <f>'Climate Metrics'!N165</f>
        <v>0</v>
      </c>
      <c r="O143" s="221">
        <f>'Climate Metrics'!O165</f>
        <v>0</v>
      </c>
      <c r="P143" s="221">
        <f>'Climate Metrics'!P165</f>
        <v>0</v>
      </c>
      <c r="Q143" s="221">
        <f>'Climate Metrics'!Q165</f>
        <v>0</v>
      </c>
      <c r="R143" s="221">
        <f>'Climate Metrics'!R165</f>
        <v>0</v>
      </c>
      <c r="S143" s="221">
        <f>'Climate Metrics'!S165</f>
        <v>0</v>
      </c>
      <c r="T143" s="221">
        <f>'Climate Metrics'!T165</f>
        <v>0</v>
      </c>
    </row>
    <row r="144" spans="2:20" x14ac:dyDescent="0.3">
      <c r="B144" s="182"/>
      <c r="D144" s="182" t="s">
        <v>285</v>
      </c>
      <c r="E144" s="221">
        <f>'Climate Metrics'!E168</f>
        <v>0</v>
      </c>
      <c r="F144" s="221">
        <f>'Climate Metrics'!F168</f>
        <v>0</v>
      </c>
      <c r="G144" s="221">
        <f>'Climate Metrics'!G168</f>
        <v>0</v>
      </c>
      <c r="H144" s="221">
        <f>'Climate Metrics'!H168</f>
        <v>0</v>
      </c>
      <c r="I144" s="221">
        <f>'Climate Metrics'!I168</f>
        <v>0</v>
      </c>
      <c r="J144" s="221">
        <f>'Climate Metrics'!J168</f>
        <v>0</v>
      </c>
      <c r="K144" s="221">
        <f>'Climate Metrics'!K168</f>
        <v>0</v>
      </c>
      <c r="L144" s="221">
        <f>'Climate Metrics'!L168</f>
        <v>0</v>
      </c>
      <c r="M144" s="221">
        <f>'Climate Metrics'!M168</f>
        <v>0</v>
      </c>
      <c r="N144" s="221">
        <f>'Climate Metrics'!N168</f>
        <v>0</v>
      </c>
      <c r="O144" s="221">
        <f>'Climate Metrics'!O168</f>
        <v>0</v>
      </c>
      <c r="P144" s="221">
        <f>'Climate Metrics'!P168</f>
        <v>0</v>
      </c>
      <c r="Q144" s="221">
        <f>'Climate Metrics'!Q168</f>
        <v>0</v>
      </c>
      <c r="R144" s="221">
        <f>'Climate Metrics'!R168</f>
        <v>0</v>
      </c>
      <c r="S144" s="221">
        <f>'Climate Metrics'!S168</f>
        <v>0</v>
      </c>
      <c r="T144" s="221">
        <f>'Climate Metrics'!T168</f>
        <v>0</v>
      </c>
    </row>
    <row r="145" spans="2:20" x14ac:dyDescent="0.3">
      <c r="B145" s="182"/>
      <c r="D145" s="182" t="s">
        <v>286</v>
      </c>
      <c r="E145" s="221">
        <f>'Climate Metrics'!E162</f>
        <v>0</v>
      </c>
      <c r="F145" s="221">
        <f>'Climate Metrics'!F162</f>
        <v>0</v>
      </c>
      <c r="G145" s="221">
        <f>'Climate Metrics'!G162</f>
        <v>0</v>
      </c>
      <c r="H145" s="221">
        <f>'Climate Metrics'!H162</f>
        <v>0</v>
      </c>
      <c r="I145" s="221">
        <f>'Climate Metrics'!I162</f>
        <v>0</v>
      </c>
      <c r="J145" s="221">
        <f>'Climate Metrics'!J162</f>
        <v>0</v>
      </c>
      <c r="K145" s="221">
        <f>'Climate Metrics'!K162</f>
        <v>0</v>
      </c>
      <c r="L145" s="221">
        <f>'Climate Metrics'!L162</f>
        <v>0</v>
      </c>
      <c r="M145" s="221">
        <f>'Climate Metrics'!M162</f>
        <v>0</v>
      </c>
      <c r="N145" s="221">
        <f>'Climate Metrics'!N162</f>
        <v>0</v>
      </c>
      <c r="O145" s="221">
        <f>'Climate Metrics'!O162</f>
        <v>0</v>
      </c>
      <c r="P145" s="221">
        <f>'Climate Metrics'!P162</f>
        <v>0</v>
      </c>
      <c r="Q145" s="221">
        <f>'Climate Metrics'!Q162</f>
        <v>0</v>
      </c>
      <c r="R145" s="221">
        <f>'Climate Metrics'!R162</f>
        <v>0</v>
      </c>
      <c r="S145" s="221">
        <f>'Climate Metrics'!S162</f>
        <v>0</v>
      </c>
      <c r="T145" s="221">
        <f>'Climate Metrics'!T162</f>
        <v>0</v>
      </c>
    </row>
    <row r="147" spans="2:20" x14ac:dyDescent="0.3">
      <c r="B147" s="182"/>
      <c r="D147" s="182"/>
      <c r="E147" s="182" t="s">
        <v>247</v>
      </c>
      <c r="F147" s="182">
        <v>2016</v>
      </c>
      <c r="G147" s="182">
        <f>F147+1</f>
        <v>2017</v>
      </c>
      <c r="H147" s="182">
        <f t="shared" ref="H147:T147" si="23">G147+1</f>
        <v>2018</v>
      </c>
      <c r="I147" s="182">
        <f t="shared" si="23"/>
        <v>2019</v>
      </c>
      <c r="J147" s="182">
        <f t="shared" si="23"/>
        <v>2020</v>
      </c>
      <c r="K147" s="182">
        <f t="shared" si="23"/>
        <v>2021</v>
      </c>
      <c r="L147" s="182">
        <f t="shared" si="23"/>
        <v>2022</v>
      </c>
      <c r="M147" s="182">
        <f t="shared" si="23"/>
        <v>2023</v>
      </c>
      <c r="N147" s="182">
        <f t="shared" si="23"/>
        <v>2024</v>
      </c>
      <c r="O147" s="182">
        <f t="shared" si="23"/>
        <v>2025</v>
      </c>
      <c r="P147" s="182">
        <f t="shared" si="23"/>
        <v>2026</v>
      </c>
      <c r="Q147" s="182">
        <f t="shared" si="23"/>
        <v>2027</v>
      </c>
      <c r="R147" s="182">
        <f t="shared" si="23"/>
        <v>2028</v>
      </c>
      <c r="S147" s="182">
        <f t="shared" si="23"/>
        <v>2029</v>
      </c>
      <c r="T147" s="182">
        <f t="shared" si="23"/>
        <v>2030</v>
      </c>
    </row>
    <row r="148" spans="2:20" x14ac:dyDescent="0.3">
      <c r="B148" s="182"/>
      <c r="D148" s="182" t="s">
        <v>287</v>
      </c>
      <c r="E148" s="221">
        <f>'Climate Metrics'!E157</f>
        <v>0</v>
      </c>
      <c r="F148" s="221">
        <f>'Climate Metrics'!F157</f>
        <v>0</v>
      </c>
      <c r="G148" s="221">
        <f>'Climate Metrics'!G157</f>
        <v>0</v>
      </c>
      <c r="H148" s="221">
        <f>'Climate Metrics'!H157</f>
        <v>0</v>
      </c>
      <c r="I148" s="221">
        <f>'Climate Metrics'!I157</f>
        <v>0</v>
      </c>
      <c r="J148" s="221">
        <f>'Climate Metrics'!J157</f>
        <v>0</v>
      </c>
      <c r="K148" s="221">
        <f>'Climate Metrics'!K157</f>
        <v>0</v>
      </c>
      <c r="L148" s="221">
        <f>'Climate Metrics'!L157</f>
        <v>0</v>
      </c>
      <c r="M148" s="221">
        <f>'Climate Metrics'!M157</f>
        <v>0</v>
      </c>
      <c r="N148" s="221">
        <f>'Climate Metrics'!N157</f>
        <v>0</v>
      </c>
      <c r="O148" s="221">
        <f>'Climate Metrics'!O157</f>
        <v>0</v>
      </c>
      <c r="P148" s="221">
        <f>'Climate Metrics'!P157</f>
        <v>0</v>
      </c>
      <c r="Q148" s="221">
        <f>'Climate Metrics'!Q157</f>
        <v>0</v>
      </c>
      <c r="R148" s="221">
        <f>'Climate Metrics'!R157</f>
        <v>0</v>
      </c>
      <c r="S148" s="221">
        <f>'Climate Metrics'!S157</f>
        <v>0</v>
      </c>
      <c r="T148" s="221">
        <f>'Climate Metrics'!T157</f>
        <v>0</v>
      </c>
    </row>
    <row r="149" spans="2:20" x14ac:dyDescent="0.3">
      <c r="B149" s="182"/>
      <c r="D149" s="182" t="s">
        <v>288</v>
      </c>
      <c r="E149" s="221">
        <f>'Climate Metrics'!E171</f>
        <v>0</v>
      </c>
      <c r="F149" s="221">
        <f>'Climate Metrics'!F171</f>
        <v>0</v>
      </c>
      <c r="G149" s="221">
        <f>'Climate Metrics'!G171</f>
        <v>0</v>
      </c>
      <c r="H149" s="221">
        <f>'Climate Metrics'!H171</f>
        <v>0</v>
      </c>
      <c r="I149" s="221">
        <f>'Climate Metrics'!I171</f>
        <v>0</v>
      </c>
      <c r="J149" s="221">
        <f>'Climate Metrics'!J171</f>
        <v>0</v>
      </c>
      <c r="K149" s="221">
        <f>'Climate Metrics'!K171</f>
        <v>0</v>
      </c>
      <c r="L149" s="221">
        <f>'Climate Metrics'!L171</f>
        <v>0</v>
      </c>
      <c r="M149" s="221">
        <f>'Climate Metrics'!M171</f>
        <v>0</v>
      </c>
      <c r="N149" s="221">
        <f>'Climate Metrics'!N171</f>
        <v>0</v>
      </c>
      <c r="O149" s="221">
        <f>'Climate Metrics'!O171</f>
        <v>0</v>
      </c>
      <c r="P149" s="221">
        <f>'Climate Metrics'!P171</f>
        <v>0</v>
      </c>
      <c r="Q149" s="221">
        <f>'Climate Metrics'!Q171</f>
        <v>0</v>
      </c>
      <c r="R149" s="221">
        <f>'Climate Metrics'!R171</f>
        <v>0</v>
      </c>
      <c r="S149" s="221">
        <f>'Climate Metrics'!S171</f>
        <v>0</v>
      </c>
      <c r="T149" s="221">
        <f>'Climate Metrics'!T171</f>
        <v>0</v>
      </c>
    </row>
    <row r="150" spans="2:20" x14ac:dyDescent="0.3">
      <c r="B150" s="182"/>
      <c r="D150" s="182"/>
      <c r="E150" s="182"/>
      <c r="F150" s="182"/>
      <c r="G150" s="182"/>
      <c r="H150" s="182"/>
      <c r="I150" s="182"/>
      <c r="J150" s="182"/>
      <c r="K150" s="182"/>
      <c r="L150" s="182"/>
      <c r="M150" s="182"/>
      <c r="N150" s="182"/>
      <c r="O150" s="182"/>
      <c r="P150" s="182"/>
      <c r="Q150" s="182"/>
      <c r="R150" s="182"/>
      <c r="S150" s="182"/>
      <c r="T150" s="182"/>
    </row>
    <row r="154" spans="2:20" x14ac:dyDescent="0.3">
      <c r="B154" s="182"/>
      <c r="D154" s="182"/>
      <c r="E154" s="175"/>
      <c r="F154" s="175"/>
      <c r="G154" s="175"/>
      <c r="H154" s="175"/>
      <c r="I154" s="175"/>
      <c r="J154" s="175"/>
      <c r="K154" s="182"/>
      <c r="L154" s="182"/>
      <c r="M154" s="182"/>
      <c r="N154" s="182"/>
      <c r="O154" s="182"/>
      <c r="P154" s="182"/>
      <c r="Q154" s="182"/>
      <c r="R154" s="182"/>
      <c r="S154" s="182"/>
      <c r="T154" s="182"/>
    </row>
    <row r="155" spans="2:20" ht="18" x14ac:dyDescent="0.25">
      <c r="B155" s="124"/>
      <c r="C155" s="406" t="s">
        <v>200</v>
      </c>
      <c r="D155" s="407"/>
      <c r="E155" s="407"/>
      <c r="F155" s="407"/>
      <c r="G155" s="407"/>
      <c r="H155" s="407"/>
      <c r="I155" s="407"/>
      <c r="J155" s="407"/>
      <c r="K155" s="407"/>
      <c r="L155" s="407"/>
      <c r="M155" s="407"/>
      <c r="N155" s="407"/>
      <c r="O155" s="407"/>
      <c r="P155" s="407"/>
      <c r="Q155" s="407"/>
      <c r="R155" s="407"/>
      <c r="S155" s="407"/>
      <c r="T155" s="407"/>
    </row>
    <row r="157" spans="2:20" x14ac:dyDescent="0.3">
      <c r="B157" s="182"/>
      <c r="D157" s="182" t="s">
        <v>247</v>
      </c>
      <c r="E157" s="182">
        <v>2016</v>
      </c>
      <c r="F157" s="182">
        <f>E157+1</f>
        <v>2017</v>
      </c>
      <c r="G157" s="182">
        <f t="shared" ref="G157:S157" si="24">F157+1</f>
        <v>2018</v>
      </c>
      <c r="H157" s="182">
        <f t="shared" si="24"/>
        <v>2019</v>
      </c>
      <c r="I157" s="182">
        <f t="shared" si="24"/>
        <v>2020</v>
      </c>
      <c r="J157" s="182">
        <f t="shared" si="24"/>
        <v>2021</v>
      </c>
      <c r="K157" s="182">
        <f t="shared" si="24"/>
        <v>2022</v>
      </c>
      <c r="L157" s="182">
        <f t="shared" si="24"/>
        <v>2023</v>
      </c>
      <c r="M157" s="182">
        <f t="shared" si="24"/>
        <v>2024</v>
      </c>
      <c r="N157" s="182">
        <f t="shared" si="24"/>
        <v>2025</v>
      </c>
      <c r="O157" s="182">
        <f t="shared" si="24"/>
        <v>2026</v>
      </c>
      <c r="P157" s="182">
        <f t="shared" si="24"/>
        <v>2027</v>
      </c>
      <c r="Q157" s="182">
        <f t="shared" si="24"/>
        <v>2028</v>
      </c>
      <c r="R157" s="182">
        <f t="shared" si="24"/>
        <v>2029</v>
      </c>
      <c r="S157" s="182">
        <f t="shared" si="24"/>
        <v>2030</v>
      </c>
      <c r="T157" s="182"/>
    </row>
    <row r="158" spans="2:20" ht="14.25" x14ac:dyDescent="0.2">
      <c r="B158" s="182"/>
      <c r="C158" s="182" t="s">
        <v>289</v>
      </c>
      <c r="D158" s="221">
        <f>'Climate Metrics'!E176/1000</f>
        <v>0</v>
      </c>
      <c r="E158" s="221">
        <f>D158+('Climate Metrics'!F177/1000)</f>
        <v>0</v>
      </c>
      <c r="F158" s="221">
        <f>E158+('Climate Metrics'!G177/1000)</f>
        <v>0</v>
      </c>
      <c r="G158" s="221">
        <f>F158+('Climate Metrics'!H177/1000)</f>
        <v>0</v>
      </c>
      <c r="H158" s="221">
        <f>G158+('Climate Metrics'!I177/1000)</f>
        <v>0</v>
      </c>
      <c r="I158" s="221">
        <f>H158+('Climate Metrics'!J177/1000)</f>
        <v>0</v>
      </c>
      <c r="J158" s="221">
        <f>I158+('Climate Metrics'!K177/1000)</f>
        <v>0</v>
      </c>
      <c r="K158" s="221">
        <f>J158+('Climate Metrics'!L177/1000)</f>
        <v>0</v>
      </c>
      <c r="L158" s="221">
        <f>K158+('Climate Metrics'!M177/1000)</f>
        <v>0</v>
      </c>
      <c r="M158" s="221">
        <f>L158+('Climate Metrics'!N177/1000)</f>
        <v>0</v>
      </c>
      <c r="N158" s="221">
        <f>M158+('Climate Metrics'!O177/1000)</f>
        <v>0</v>
      </c>
      <c r="O158" s="221">
        <f>N158+('Climate Metrics'!P177/1000)</f>
        <v>0</v>
      </c>
      <c r="P158" s="221">
        <f>O158+('Climate Metrics'!Q177/1000)</f>
        <v>0</v>
      </c>
      <c r="Q158" s="221">
        <f>P158+('Climate Metrics'!R177/1000)</f>
        <v>0</v>
      </c>
      <c r="R158" s="221">
        <f>Q158+('Climate Metrics'!S177/1000)</f>
        <v>0</v>
      </c>
      <c r="S158" s="221">
        <f>R158+('Climate Metrics'!T177/1000)</f>
        <v>0</v>
      </c>
      <c r="T158" s="182"/>
    </row>
    <row r="159" spans="2:20" ht="14.25" x14ac:dyDescent="0.2">
      <c r="B159" s="182"/>
      <c r="C159" s="182" t="s">
        <v>290</v>
      </c>
      <c r="D159" s="221">
        <f>'Climate Metrics'!E184</f>
        <v>0</v>
      </c>
      <c r="E159" s="221">
        <f>'Climate Metrics'!F184</f>
        <v>0</v>
      </c>
      <c r="F159" s="221">
        <f>'Climate Metrics'!G184</f>
        <v>0</v>
      </c>
      <c r="G159" s="221">
        <f>'Climate Metrics'!H184</f>
        <v>0</v>
      </c>
      <c r="H159" s="221">
        <f>'Climate Metrics'!I184</f>
        <v>0</v>
      </c>
      <c r="I159" s="221">
        <f>'Climate Metrics'!J184</f>
        <v>0</v>
      </c>
      <c r="J159" s="221">
        <f>'Climate Metrics'!K184</f>
        <v>0</v>
      </c>
      <c r="K159" s="221">
        <f>'Climate Metrics'!L184</f>
        <v>0</v>
      </c>
      <c r="L159" s="221">
        <f>'Climate Metrics'!M184</f>
        <v>0</v>
      </c>
      <c r="M159" s="221">
        <f>'Climate Metrics'!N184</f>
        <v>0</v>
      </c>
      <c r="N159" s="221">
        <f>'Climate Metrics'!O184</f>
        <v>0</v>
      </c>
      <c r="O159" s="221">
        <f>'Climate Metrics'!P184</f>
        <v>0</v>
      </c>
      <c r="P159" s="221">
        <f>'Climate Metrics'!Q184</f>
        <v>0</v>
      </c>
      <c r="Q159" s="221">
        <f>'Climate Metrics'!R184</f>
        <v>0</v>
      </c>
      <c r="R159" s="221">
        <f>'Climate Metrics'!S184</f>
        <v>0</v>
      </c>
      <c r="S159" s="221">
        <f>'Climate Metrics'!T184</f>
        <v>0</v>
      </c>
      <c r="T159" s="182"/>
    </row>
    <row r="169" spans="3:19" x14ac:dyDescent="0.3">
      <c r="D169" s="182" t="s">
        <v>247</v>
      </c>
      <c r="E169" s="182">
        <v>2016</v>
      </c>
      <c r="F169" s="182">
        <f>E169+1</f>
        <v>2017</v>
      </c>
      <c r="G169" s="182">
        <f t="shared" ref="G169:S169" si="25">F169+1</f>
        <v>2018</v>
      </c>
      <c r="H169" s="182">
        <f t="shared" si="25"/>
        <v>2019</v>
      </c>
      <c r="I169" s="182">
        <f t="shared" si="25"/>
        <v>2020</v>
      </c>
      <c r="J169" s="182">
        <f t="shared" si="25"/>
        <v>2021</v>
      </c>
      <c r="K169" s="182">
        <f t="shared" si="25"/>
        <v>2022</v>
      </c>
      <c r="L169" s="182">
        <f t="shared" si="25"/>
        <v>2023</v>
      </c>
      <c r="M169" s="182">
        <f t="shared" si="25"/>
        <v>2024</v>
      </c>
      <c r="N169" s="182">
        <f t="shared" si="25"/>
        <v>2025</v>
      </c>
      <c r="O169" s="182">
        <f t="shared" si="25"/>
        <v>2026</v>
      </c>
      <c r="P169" s="182">
        <f t="shared" si="25"/>
        <v>2027</v>
      </c>
      <c r="Q169" s="182">
        <f t="shared" si="25"/>
        <v>2028</v>
      </c>
      <c r="R169" s="182">
        <f t="shared" si="25"/>
        <v>2029</v>
      </c>
      <c r="S169" s="182">
        <f t="shared" si="25"/>
        <v>2030</v>
      </c>
    </row>
    <row r="170" spans="3:19" x14ac:dyDescent="0.3">
      <c r="C170" s="20" t="s">
        <v>291</v>
      </c>
      <c r="D170" s="221">
        <f>'Climate Metrics'!E178/1000</f>
        <v>0</v>
      </c>
      <c r="E170" s="221">
        <f>'Climate Metrics'!F178/1000</f>
        <v>0</v>
      </c>
      <c r="F170" s="221">
        <f>'Climate Metrics'!G178/1000</f>
        <v>0</v>
      </c>
      <c r="G170" s="221">
        <f>'Climate Metrics'!H178/1000</f>
        <v>0</v>
      </c>
      <c r="H170" s="221">
        <f>'Climate Metrics'!I178/1000</f>
        <v>0</v>
      </c>
      <c r="I170" s="221">
        <f>'Climate Metrics'!J178/1000</f>
        <v>0</v>
      </c>
      <c r="J170" s="221">
        <f>'Climate Metrics'!K178/1000</f>
        <v>0</v>
      </c>
      <c r="K170" s="221">
        <f>'Climate Metrics'!L178/1000</f>
        <v>0</v>
      </c>
      <c r="L170" s="221">
        <f>'Climate Metrics'!M178/1000</f>
        <v>0</v>
      </c>
      <c r="M170" s="221">
        <f>'Climate Metrics'!N178/1000</f>
        <v>0</v>
      </c>
      <c r="N170" s="221">
        <f>'Climate Metrics'!O178/1000</f>
        <v>0</v>
      </c>
      <c r="O170" s="221">
        <f>'Climate Metrics'!P178/1000</f>
        <v>0</v>
      </c>
      <c r="P170" s="221">
        <f>'Climate Metrics'!Q178/1000</f>
        <v>0</v>
      </c>
      <c r="Q170" s="221">
        <f>'Climate Metrics'!R178/1000</f>
        <v>0</v>
      </c>
      <c r="R170" s="221">
        <f>'Climate Metrics'!S178/1000</f>
        <v>0</v>
      </c>
      <c r="S170" s="221">
        <f>'Climate Metrics'!T178/1000</f>
        <v>0</v>
      </c>
    </row>
    <row r="171" spans="3:19" x14ac:dyDescent="0.3">
      <c r="C171" s="20" t="s">
        <v>292</v>
      </c>
      <c r="D171" s="221">
        <f>'Climate Metrics'!E180/1000</f>
        <v>0</v>
      </c>
      <c r="E171" s="221">
        <f>'Climate Metrics'!F180/1000</f>
        <v>0</v>
      </c>
      <c r="F171" s="221">
        <f>'Climate Metrics'!G180/1000</f>
        <v>0</v>
      </c>
      <c r="G171" s="221">
        <f>'Climate Metrics'!H180/1000</f>
        <v>0</v>
      </c>
      <c r="H171" s="221">
        <f>'Climate Metrics'!I180/1000</f>
        <v>0</v>
      </c>
      <c r="I171" s="221">
        <f>'Climate Metrics'!J180/1000</f>
        <v>0</v>
      </c>
      <c r="J171" s="221">
        <f>'Climate Metrics'!K180/1000</f>
        <v>0</v>
      </c>
      <c r="K171" s="221">
        <f>'Climate Metrics'!L180/1000</f>
        <v>0</v>
      </c>
      <c r="L171" s="221">
        <f>'Climate Metrics'!M180/1000</f>
        <v>0</v>
      </c>
      <c r="M171" s="221">
        <f>'Climate Metrics'!N180/1000</f>
        <v>0</v>
      </c>
      <c r="N171" s="221">
        <f>'Climate Metrics'!O180/1000</f>
        <v>0</v>
      </c>
      <c r="O171" s="221">
        <f>'Climate Metrics'!P180/1000</f>
        <v>0</v>
      </c>
      <c r="P171" s="221">
        <f>'Climate Metrics'!Q180/1000</f>
        <v>0</v>
      </c>
      <c r="Q171" s="221">
        <f>'Climate Metrics'!R180/1000</f>
        <v>0</v>
      </c>
      <c r="R171" s="221">
        <f>'Climate Metrics'!S180/1000</f>
        <v>0</v>
      </c>
      <c r="S171" s="221">
        <f>'Climate Metrics'!T180/1000</f>
        <v>0</v>
      </c>
    </row>
    <row r="172" spans="3:19" x14ac:dyDescent="0.3">
      <c r="C172" s="20" t="s">
        <v>290</v>
      </c>
      <c r="D172" s="221">
        <f>'Climate Metrics'!E184</f>
        <v>0</v>
      </c>
      <c r="E172" s="221">
        <f>'Climate Metrics'!F184</f>
        <v>0</v>
      </c>
      <c r="F172" s="221">
        <f>'Climate Metrics'!G184</f>
        <v>0</v>
      </c>
      <c r="G172" s="221">
        <f>'Climate Metrics'!H184</f>
        <v>0</v>
      </c>
      <c r="H172" s="221">
        <f>'Climate Metrics'!I184</f>
        <v>0</v>
      </c>
      <c r="I172" s="221">
        <f>'Climate Metrics'!J184</f>
        <v>0</v>
      </c>
      <c r="J172" s="221">
        <f>'Climate Metrics'!K184</f>
        <v>0</v>
      </c>
      <c r="K172" s="221">
        <f>'Climate Metrics'!L184</f>
        <v>0</v>
      </c>
      <c r="L172" s="221">
        <f>'Climate Metrics'!M184</f>
        <v>0</v>
      </c>
      <c r="M172" s="221">
        <f>'Climate Metrics'!N184</f>
        <v>0</v>
      </c>
      <c r="N172" s="221">
        <f>'Climate Metrics'!O184</f>
        <v>0</v>
      </c>
      <c r="O172" s="221">
        <f>'Climate Metrics'!P184</f>
        <v>0</v>
      </c>
      <c r="P172" s="221">
        <f>'Climate Metrics'!Q184</f>
        <v>0</v>
      </c>
      <c r="Q172" s="221">
        <f>'Climate Metrics'!R184</f>
        <v>0</v>
      </c>
      <c r="R172" s="221">
        <f>'Climate Metrics'!S184</f>
        <v>0</v>
      </c>
      <c r="S172" s="221">
        <f>'Climate Metrics'!T184</f>
        <v>0</v>
      </c>
    </row>
    <row r="186" spans="2:20" ht="14.25" x14ac:dyDescent="0.2">
      <c r="B186" s="182"/>
      <c r="C186" s="96"/>
      <c r="D186" s="96" t="s">
        <v>247</v>
      </c>
      <c r="E186" s="96">
        <v>2016</v>
      </c>
      <c r="F186" s="96">
        <f>E186+1</f>
        <v>2017</v>
      </c>
      <c r="G186" s="96">
        <f t="shared" ref="G186:S186" si="26">F186+1</f>
        <v>2018</v>
      </c>
      <c r="H186" s="96">
        <f t="shared" si="26"/>
        <v>2019</v>
      </c>
      <c r="I186" s="96">
        <f t="shared" si="26"/>
        <v>2020</v>
      </c>
      <c r="J186" s="96">
        <f t="shared" si="26"/>
        <v>2021</v>
      </c>
      <c r="K186" s="96">
        <f t="shared" si="26"/>
        <v>2022</v>
      </c>
      <c r="L186" s="96">
        <f t="shared" si="26"/>
        <v>2023</v>
      </c>
      <c r="M186" s="96">
        <f t="shared" si="26"/>
        <v>2024</v>
      </c>
      <c r="N186" s="96">
        <f t="shared" si="26"/>
        <v>2025</v>
      </c>
      <c r="O186" s="96">
        <f t="shared" si="26"/>
        <v>2026</v>
      </c>
      <c r="P186" s="96">
        <f t="shared" si="26"/>
        <v>2027</v>
      </c>
      <c r="Q186" s="96">
        <f t="shared" si="26"/>
        <v>2028</v>
      </c>
      <c r="R186" s="96">
        <f t="shared" si="26"/>
        <v>2029</v>
      </c>
      <c r="S186" s="96">
        <f t="shared" si="26"/>
        <v>2030</v>
      </c>
      <c r="T186" s="182"/>
    </row>
    <row r="187" spans="2:20" ht="14.25" x14ac:dyDescent="0.2">
      <c r="B187" s="182"/>
      <c r="C187" s="96" t="s">
        <v>293</v>
      </c>
      <c r="D187" s="97">
        <f>'Climate Metrics'!E197</f>
        <v>0</v>
      </c>
      <c r="E187" s="97">
        <f>'Climate Metrics'!F197</f>
        <v>0</v>
      </c>
      <c r="F187" s="97">
        <f>'Climate Metrics'!G197</f>
        <v>0</v>
      </c>
      <c r="G187" s="97">
        <f>'Climate Metrics'!H197</f>
        <v>0</v>
      </c>
      <c r="H187" s="97">
        <f>'Climate Metrics'!I197</f>
        <v>0</v>
      </c>
      <c r="I187" s="97">
        <f>'Climate Metrics'!J197</f>
        <v>0</v>
      </c>
      <c r="J187" s="97">
        <f>'Climate Metrics'!K197</f>
        <v>0</v>
      </c>
      <c r="K187" s="97">
        <f>'Climate Metrics'!L197</f>
        <v>0</v>
      </c>
      <c r="L187" s="97">
        <f>'Climate Metrics'!M197</f>
        <v>0</v>
      </c>
      <c r="M187" s="97">
        <f>'Climate Metrics'!N197</f>
        <v>0</v>
      </c>
      <c r="N187" s="97">
        <f>'Climate Metrics'!O197</f>
        <v>0</v>
      </c>
      <c r="O187" s="97">
        <f>'Climate Metrics'!P197</f>
        <v>0</v>
      </c>
      <c r="P187" s="97">
        <f>'Climate Metrics'!Q197</f>
        <v>0</v>
      </c>
      <c r="Q187" s="97">
        <f>'Climate Metrics'!R197</f>
        <v>0</v>
      </c>
      <c r="R187" s="97">
        <f>'Climate Metrics'!S197</f>
        <v>0</v>
      </c>
      <c r="S187" s="97">
        <f>'Climate Metrics'!T197</f>
        <v>0</v>
      </c>
      <c r="T187" s="182"/>
    </row>
    <row r="188" spans="2:20" ht="14.25" x14ac:dyDescent="0.2">
      <c r="B188" s="182"/>
      <c r="C188" s="96" t="s">
        <v>294</v>
      </c>
      <c r="D188" s="97">
        <f>'Climate Metrics'!E201</f>
        <v>0</v>
      </c>
      <c r="E188" s="97">
        <f>'Climate Metrics'!F201</f>
        <v>0</v>
      </c>
      <c r="F188" s="97">
        <f>'Climate Metrics'!G201</f>
        <v>0</v>
      </c>
      <c r="G188" s="97">
        <f>'Climate Metrics'!H201</f>
        <v>0</v>
      </c>
      <c r="H188" s="97">
        <f>'Climate Metrics'!I201</f>
        <v>0</v>
      </c>
      <c r="I188" s="97">
        <f>'Climate Metrics'!J201</f>
        <v>0</v>
      </c>
      <c r="J188" s="97">
        <f>'Climate Metrics'!K201</f>
        <v>0</v>
      </c>
      <c r="K188" s="97">
        <f>'Climate Metrics'!L201</f>
        <v>0</v>
      </c>
      <c r="L188" s="97">
        <f>'Climate Metrics'!M201</f>
        <v>0</v>
      </c>
      <c r="M188" s="97">
        <f>'Climate Metrics'!N201</f>
        <v>0</v>
      </c>
      <c r="N188" s="97">
        <f>'Climate Metrics'!O201</f>
        <v>0</v>
      </c>
      <c r="O188" s="97">
        <f>'Climate Metrics'!P201</f>
        <v>0</v>
      </c>
      <c r="P188" s="97">
        <f>'Climate Metrics'!Q201</f>
        <v>0</v>
      </c>
      <c r="Q188" s="97">
        <f>'Climate Metrics'!R201</f>
        <v>0</v>
      </c>
      <c r="R188" s="97">
        <f>'Climate Metrics'!S201</f>
        <v>0</v>
      </c>
      <c r="S188" s="97">
        <f>'Climate Metrics'!T201</f>
        <v>0</v>
      </c>
      <c r="T188" s="182"/>
    </row>
    <row r="189" spans="2:20" ht="14.25" x14ac:dyDescent="0.2">
      <c r="B189" s="182"/>
      <c r="C189" s="96" t="s">
        <v>295</v>
      </c>
      <c r="D189" s="97">
        <f>'Climate Metrics'!E192</f>
        <v>0</v>
      </c>
      <c r="E189" s="97">
        <f>'Climate Metrics'!F192</f>
        <v>0</v>
      </c>
      <c r="F189" s="97">
        <f>'Climate Metrics'!G192</f>
        <v>0</v>
      </c>
      <c r="G189" s="97">
        <f>'Climate Metrics'!H192</f>
        <v>0</v>
      </c>
      <c r="H189" s="97">
        <f>'Climate Metrics'!I192</f>
        <v>0</v>
      </c>
      <c r="I189" s="97">
        <f>'Climate Metrics'!J192</f>
        <v>0</v>
      </c>
      <c r="J189" s="97">
        <f>'Climate Metrics'!K192</f>
        <v>0</v>
      </c>
      <c r="K189" s="97">
        <f>'Climate Metrics'!L192</f>
        <v>0</v>
      </c>
      <c r="L189" s="97">
        <f>'Climate Metrics'!M192</f>
        <v>0</v>
      </c>
      <c r="M189" s="97">
        <f>'Climate Metrics'!N192</f>
        <v>0</v>
      </c>
      <c r="N189" s="97">
        <f>'Climate Metrics'!O192</f>
        <v>0</v>
      </c>
      <c r="O189" s="97">
        <f>'Climate Metrics'!P192</f>
        <v>0</v>
      </c>
      <c r="P189" s="97">
        <f>'Climate Metrics'!Q192</f>
        <v>0</v>
      </c>
      <c r="Q189" s="97">
        <f>'Climate Metrics'!R192</f>
        <v>0</v>
      </c>
      <c r="R189" s="97">
        <f>'Climate Metrics'!S192</f>
        <v>0</v>
      </c>
      <c r="S189" s="97">
        <f>'Climate Metrics'!T192</f>
        <v>0</v>
      </c>
      <c r="T189" s="182"/>
    </row>
    <row r="190" spans="2:20" ht="14.25" x14ac:dyDescent="0.2">
      <c r="B190" s="182"/>
      <c r="C190" s="96"/>
      <c r="D190" s="97"/>
      <c r="E190" s="97"/>
      <c r="F190" s="97"/>
      <c r="G190" s="97"/>
      <c r="H190" s="97"/>
      <c r="I190" s="97"/>
      <c r="J190" s="97"/>
      <c r="K190" s="97"/>
      <c r="L190" s="97"/>
      <c r="M190" s="97"/>
      <c r="N190" s="97"/>
      <c r="O190" s="97"/>
      <c r="P190" s="97"/>
      <c r="Q190" s="97"/>
      <c r="R190" s="97"/>
      <c r="S190" s="97"/>
      <c r="T190" s="182"/>
    </row>
    <row r="191" spans="2:20" ht="14.25" x14ac:dyDescent="0.2">
      <c r="B191" s="182"/>
      <c r="C191" s="96"/>
      <c r="D191" s="97"/>
      <c r="E191" s="97"/>
      <c r="F191" s="97"/>
      <c r="G191" s="97"/>
      <c r="H191" s="97"/>
      <c r="I191" s="97"/>
      <c r="J191" s="97"/>
      <c r="K191" s="97"/>
      <c r="L191" s="97"/>
      <c r="M191" s="97"/>
      <c r="N191" s="97"/>
      <c r="O191" s="97"/>
      <c r="P191" s="97"/>
      <c r="Q191" s="97"/>
      <c r="R191" s="97"/>
      <c r="S191" s="97"/>
      <c r="T191" s="182"/>
    </row>
    <row r="192" spans="2:20" ht="14.25" x14ac:dyDescent="0.2">
      <c r="B192" s="182"/>
      <c r="C192" s="96"/>
      <c r="D192" s="96" t="s">
        <v>247</v>
      </c>
      <c r="E192" s="96">
        <v>2016</v>
      </c>
      <c r="F192" s="96">
        <f>E192+1</f>
        <v>2017</v>
      </c>
      <c r="G192" s="96">
        <f t="shared" ref="G192:S192" si="27">F192+1</f>
        <v>2018</v>
      </c>
      <c r="H192" s="96">
        <f t="shared" si="27"/>
        <v>2019</v>
      </c>
      <c r="I192" s="96">
        <f t="shared" si="27"/>
        <v>2020</v>
      </c>
      <c r="J192" s="96">
        <f t="shared" si="27"/>
        <v>2021</v>
      </c>
      <c r="K192" s="96">
        <f t="shared" si="27"/>
        <v>2022</v>
      </c>
      <c r="L192" s="96">
        <f t="shared" si="27"/>
        <v>2023</v>
      </c>
      <c r="M192" s="96">
        <f t="shared" si="27"/>
        <v>2024</v>
      </c>
      <c r="N192" s="96">
        <f t="shared" si="27"/>
        <v>2025</v>
      </c>
      <c r="O192" s="96">
        <f t="shared" si="27"/>
        <v>2026</v>
      </c>
      <c r="P192" s="96">
        <f t="shared" si="27"/>
        <v>2027</v>
      </c>
      <c r="Q192" s="96">
        <f t="shared" si="27"/>
        <v>2028</v>
      </c>
      <c r="R192" s="96">
        <f t="shared" si="27"/>
        <v>2029</v>
      </c>
      <c r="S192" s="96">
        <f t="shared" si="27"/>
        <v>2030</v>
      </c>
      <c r="T192" s="182"/>
    </row>
    <row r="193" spans="2:20" ht="14.25" x14ac:dyDescent="0.2">
      <c r="B193" s="182"/>
      <c r="C193" s="96" t="s">
        <v>296</v>
      </c>
      <c r="D193" s="97">
        <f>'Climate Metrics'!E196</f>
        <v>0</v>
      </c>
      <c r="E193" s="97">
        <f>'Climate Metrics'!F196</f>
        <v>0</v>
      </c>
      <c r="F193" s="97">
        <f>'Climate Metrics'!G196</f>
        <v>0</v>
      </c>
      <c r="G193" s="97">
        <f>'Climate Metrics'!H196</f>
        <v>0</v>
      </c>
      <c r="H193" s="97">
        <f>'Climate Metrics'!I196</f>
        <v>0</v>
      </c>
      <c r="I193" s="97">
        <f>'Climate Metrics'!J196</f>
        <v>0</v>
      </c>
      <c r="J193" s="97">
        <f>'Climate Metrics'!K196</f>
        <v>0</v>
      </c>
      <c r="K193" s="97">
        <f>'Climate Metrics'!L196</f>
        <v>0</v>
      </c>
      <c r="L193" s="97">
        <f>'Climate Metrics'!M196</f>
        <v>0</v>
      </c>
      <c r="M193" s="97">
        <f>'Climate Metrics'!N196</f>
        <v>0</v>
      </c>
      <c r="N193" s="97">
        <f>'Climate Metrics'!O196</f>
        <v>0</v>
      </c>
      <c r="O193" s="97">
        <f>'Climate Metrics'!P196</f>
        <v>0</v>
      </c>
      <c r="P193" s="97">
        <f>'Climate Metrics'!Q196</f>
        <v>0</v>
      </c>
      <c r="Q193" s="97">
        <f>'Climate Metrics'!R196</f>
        <v>0</v>
      </c>
      <c r="R193" s="97">
        <f>'Climate Metrics'!S196</f>
        <v>0</v>
      </c>
      <c r="S193" s="97">
        <f>'Climate Metrics'!T196</f>
        <v>0</v>
      </c>
      <c r="T193" s="182"/>
    </row>
    <row r="194" spans="2:20" ht="14.25" x14ac:dyDescent="0.2">
      <c r="B194" s="182"/>
      <c r="C194" s="96" t="s">
        <v>297</v>
      </c>
      <c r="D194" s="97">
        <f>'Climate Metrics'!E203</f>
        <v>0</v>
      </c>
      <c r="E194" s="97">
        <f>'Climate Metrics'!F203</f>
        <v>0</v>
      </c>
      <c r="F194" s="97">
        <f>'Climate Metrics'!G203</f>
        <v>0</v>
      </c>
      <c r="G194" s="97">
        <f>'Climate Metrics'!H203</f>
        <v>0</v>
      </c>
      <c r="H194" s="97">
        <f>'Climate Metrics'!I203</f>
        <v>0</v>
      </c>
      <c r="I194" s="97">
        <f>'Climate Metrics'!J203</f>
        <v>0</v>
      </c>
      <c r="J194" s="97">
        <f>'Climate Metrics'!K203</f>
        <v>0</v>
      </c>
      <c r="K194" s="97">
        <f>'Climate Metrics'!L203</f>
        <v>0</v>
      </c>
      <c r="L194" s="97">
        <f>'Climate Metrics'!M203</f>
        <v>0</v>
      </c>
      <c r="M194" s="97">
        <f>'Climate Metrics'!N203</f>
        <v>0</v>
      </c>
      <c r="N194" s="97">
        <f>'Climate Metrics'!O203</f>
        <v>0</v>
      </c>
      <c r="O194" s="97">
        <f>'Climate Metrics'!P203</f>
        <v>0</v>
      </c>
      <c r="P194" s="97">
        <f>'Climate Metrics'!Q203</f>
        <v>0</v>
      </c>
      <c r="Q194" s="97">
        <f>'Climate Metrics'!R203</f>
        <v>0</v>
      </c>
      <c r="R194" s="97">
        <f>'Climate Metrics'!S203</f>
        <v>0</v>
      </c>
      <c r="S194" s="97">
        <f>'Climate Metrics'!T203</f>
        <v>0</v>
      </c>
      <c r="T194" s="182"/>
    </row>
    <row r="195" spans="2:20" ht="14.25" x14ac:dyDescent="0.2">
      <c r="B195" s="182"/>
      <c r="C195" s="96" t="s">
        <v>298</v>
      </c>
      <c r="D195" s="97">
        <f>'Climate Metrics'!E194</f>
        <v>0</v>
      </c>
      <c r="E195" s="97">
        <f>'Climate Metrics'!F194</f>
        <v>0</v>
      </c>
      <c r="F195" s="97">
        <f>'Climate Metrics'!G194</f>
        <v>0</v>
      </c>
      <c r="G195" s="97">
        <f>'Climate Metrics'!H194</f>
        <v>0</v>
      </c>
      <c r="H195" s="97">
        <f>'Climate Metrics'!I194</f>
        <v>0</v>
      </c>
      <c r="I195" s="97">
        <f>'Climate Metrics'!J194</f>
        <v>0</v>
      </c>
      <c r="J195" s="97">
        <f>'Climate Metrics'!K194</f>
        <v>0</v>
      </c>
      <c r="K195" s="97">
        <f>'Climate Metrics'!L194</f>
        <v>0</v>
      </c>
      <c r="L195" s="97">
        <f>'Climate Metrics'!M194</f>
        <v>0</v>
      </c>
      <c r="M195" s="97">
        <f>'Climate Metrics'!N194</f>
        <v>0</v>
      </c>
      <c r="N195" s="97">
        <f>'Climate Metrics'!O194</f>
        <v>0</v>
      </c>
      <c r="O195" s="97">
        <f>'Climate Metrics'!P194</f>
        <v>0</v>
      </c>
      <c r="P195" s="97">
        <f>'Climate Metrics'!Q194</f>
        <v>0</v>
      </c>
      <c r="Q195" s="97">
        <f>'Climate Metrics'!R194</f>
        <v>0</v>
      </c>
      <c r="R195" s="97">
        <f>'Climate Metrics'!S194</f>
        <v>0</v>
      </c>
      <c r="S195" s="97">
        <f>'Climate Metrics'!T194</f>
        <v>0</v>
      </c>
      <c r="T195" s="182"/>
    </row>
    <row r="203" spans="2:20" ht="14.25" x14ac:dyDescent="0.2">
      <c r="B203" s="124"/>
      <c r="C203" s="182"/>
      <c r="D203" s="182"/>
      <c r="E203" s="182"/>
      <c r="F203" s="182"/>
      <c r="G203" s="182"/>
      <c r="H203" s="182"/>
      <c r="I203" s="182"/>
      <c r="J203" s="182"/>
      <c r="K203" s="182"/>
      <c r="L203" s="182"/>
      <c r="M203" s="182"/>
      <c r="N203" s="182"/>
      <c r="O203" s="182"/>
      <c r="P203" s="182"/>
      <c r="Q203" s="182"/>
      <c r="R203" s="182"/>
      <c r="S203" s="182"/>
      <c r="T203" s="182"/>
    </row>
  </sheetData>
  <mergeCells count="8">
    <mergeCell ref="C100:T100"/>
    <mergeCell ref="C139:T139"/>
    <mergeCell ref="C155:T155"/>
    <mergeCell ref="C2:N2"/>
    <mergeCell ref="C4:T4"/>
    <mergeCell ref="C28:T28"/>
    <mergeCell ref="C41:T41"/>
    <mergeCell ref="C68:T68"/>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7DAA4-C82A-410E-A1AC-B813134D19C7}">
  <sheetPr>
    <tabColor theme="0" tint="-0.34998626667073579"/>
  </sheetPr>
  <dimension ref="B1:F360"/>
  <sheetViews>
    <sheetView showGridLines="0" zoomScale="70" zoomScaleNormal="70" workbookViewId="0">
      <pane ySplit="5" topLeftCell="A101" activePane="bottomLeft" state="frozen"/>
      <selection pane="bottomLeft" activeCell="C106" sqref="C106"/>
    </sheetView>
  </sheetViews>
  <sheetFormatPr defaultRowHeight="15" x14ac:dyDescent="0.25"/>
  <cols>
    <col min="1" max="1" width="4.28515625" customWidth="1"/>
    <col min="2" max="2" width="38.42578125" style="134" customWidth="1"/>
    <col min="3" max="3" width="68.28515625" style="135" customWidth="1"/>
    <col min="4" max="4" width="153" style="232" customWidth="1"/>
  </cols>
  <sheetData>
    <row r="1" spans="2:4" ht="15.75" thickBot="1" x14ac:dyDescent="0.3"/>
    <row r="2" spans="2:4" ht="33" x14ac:dyDescent="0.45">
      <c r="B2" s="463" t="s">
        <v>299</v>
      </c>
      <c r="C2" s="464"/>
      <c r="D2" s="465"/>
    </row>
    <row r="3" spans="2:4" ht="25.5" x14ac:dyDescent="0.35">
      <c r="B3" s="466" t="s">
        <v>300</v>
      </c>
      <c r="C3" s="467"/>
      <c r="D3" s="468"/>
    </row>
    <row r="4" spans="2:4" ht="15.75" thickBot="1" x14ac:dyDescent="0.3">
      <c r="B4" s="136"/>
      <c r="C4" s="279"/>
      <c r="D4" s="280"/>
    </row>
    <row r="5" spans="2:4" ht="24" thickBot="1" x14ac:dyDescent="0.3">
      <c r="B5" s="233" t="s">
        <v>6</v>
      </c>
      <c r="C5" s="234" t="s">
        <v>8</v>
      </c>
      <c r="D5" s="234" t="s">
        <v>301</v>
      </c>
    </row>
    <row r="6" spans="2:4" ht="24" thickBot="1" x14ac:dyDescent="0.3">
      <c r="B6" s="469" t="s">
        <v>302</v>
      </c>
      <c r="C6" s="470"/>
      <c r="D6" s="471"/>
    </row>
    <row r="7" spans="2:4" ht="50.25" customHeight="1" x14ac:dyDescent="0.25">
      <c r="B7" s="472" t="s">
        <v>303</v>
      </c>
      <c r="C7" s="473" t="s">
        <v>304</v>
      </c>
      <c r="D7" s="235" t="s">
        <v>305</v>
      </c>
    </row>
    <row r="8" spans="2:4" ht="44.25" customHeight="1" x14ac:dyDescent="0.25">
      <c r="B8" s="446"/>
      <c r="C8" s="448"/>
      <c r="D8" s="138" t="s">
        <v>306</v>
      </c>
    </row>
    <row r="9" spans="2:4" ht="51" customHeight="1" x14ac:dyDescent="0.25">
      <c r="B9" s="446"/>
      <c r="C9" s="448"/>
      <c r="D9" s="138" t="s">
        <v>307</v>
      </c>
    </row>
    <row r="10" spans="2:4" ht="45" customHeight="1" x14ac:dyDescent="0.25">
      <c r="B10" s="446"/>
      <c r="C10" s="448"/>
      <c r="D10" s="138" t="s">
        <v>308</v>
      </c>
    </row>
    <row r="11" spans="2:4" x14ac:dyDescent="0.25">
      <c r="B11" s="446"/>
      <c r="C11" s="448"/>
      <c r="D11" s="138" t="s">
        <v>309</v>
      </c>
    </row>
    <row r="12" spans="2:4" x14ac:dyDescent="0.25">
      <c r="B12" s="446"/>
      <c r="C12" s="448"/>
      <c r="D12" s="140" t="s">
        <v>310</v>
      </c>
    </row>
    <row r="13" spans="2:4" ht="29.25" x14ac:dyDescent="0.25">
      <c r="B13" s="446"/>
      <c r="C13" s="448"/>
      <c r="D13" s="138" t="s">
        <v>311</v>
      </c>
    </row>
    <row r="14" spans="2:4" x14ac:dyDescent="0.25">
      <c r="B14" s="443"/>
      <c r="C14" s="449"/>
      <c r="D14" s="139" t="s">
        <v>312</v>
      </c>
    </row>
    <row r="15" spans="2:4" ht="43.5" x14ac:dyDescent="0.25">
      <c r="B15" s="442" t="s">
        <v>313</v>
      </c>
      <c r="C15" s="447" t="s">
        <v>314</v>
      </c>
      <c r="D15" s="153" t="s">
        <v>315</v>
      </c>
    </row>
    <row r="16" spans="2:4" s="236" customFormat="1" ht="57.75" x14ac:dyDescent="0.25">
      <c r="B16" s="446"/>
      <c r="C16" s="448"/>
      <c r="D16" s="138" t="s">
        <v>316</v>
      </c>
    </row>
    <row r="17" spans="2:4" ht="43.5" x14ac:dyDescent="0.25">
      <c r="B17" s="446"/>
      <c r="C17" s="448"/>
      <c r="D17" s="138" t="s">
        <v>317</v>
      </c>
    </row>
    <row r="18" spans="2:4" x14ac:dyDescent="0.25">
      <c r="B18" s="446"/>
      <c r="C18" s="448"/>
      <c r="D18" s="138" t="s">
        <v>318</v>
      </c>
    </row>
    <row r="19" spans="2:4" x14ac:dyDescent="0.25">
      <c r="B19" s="446"/>
      <c r="C19" s="448"/>
      <c r="D19" s="140" t="s">
        <v>319</v>
      </c>
    </row>
    <row r="20" spans="2:4" s="236" customFormat="1" ht="29.25" x14ac:dyDescent="0.25">
      <c r="B20" s="443"/>
      <c r="C20" s="449"/>
      <c r="D20" s="141" t="s">
        <v>320</v>
      </c>
    </row>
    <row r="21" spans="2:4" ht="15" customHeight="1" x14ac:dyDescent="0.25">
      <c r="B21" s="442" t="s">
        <v>321</v>
      </c>
      <c r="C21" s="447" t="s">
        <v>322</v>
      </c>
      <c r="D21" s="142" t="s">
        <v>323</v>
      </c>
    </row>
    <row r="22" spans="2:4" ht="18" customHeight="1" x14ac:dyDescent="0.25">
      <c r="B22" s="446"/>
      <c r="C22" s="448"/>
      <c r="D22" s="143" t="s">
        <v>324</v>
      </c>
    </row>
    <row r="23" spans="2:4" ht="22.5" customHeight="1" x14ac:dyDescent="0.25">
      <c r="B23" s="446"/>
      <c r="C23" s="448"/>
      <c r="D23" s="144" t="s">
        <v>325</v>
      </c>
    </row>
    <row r="24" spans="2:4" ht="43.5" x14ac:dyDescent="0.25">
      <c r="B24" s="446"/>
      <c r="C24" s="448"/>
      <c r="D24" s="145" t="s">
        <v>326</v>
      </c>
    </row>
    <row r="25" spans="2:4" ht="31.15" customHeight="1" x14ac:dyDescent="0.25">
      <c r="B25" s="446"/>
      <c r="C25" s="448"/>
      <c r="D25" s="354" t="s">
        <v>327</v>
      </c>
    </row>
    <row r="26" spans="2:4" x14ac:dyDescent="0.25">
      <c r="B26" s="446"/>
      <c r="C26" s="448"/>
      <c r="D26" s="145" t="s">
        <v>328</v>
      </c>
    </row>
    <row r="27" spans="2:4" ht="43.5" x14ac:dyDescent="0.25">
      <c r="B27" s="446"/>
      <c r="C27" s="448"/>
      <c r="D27" s="145" t="s">
        <v>329</v>
      </c>
    </row>
    <row r="28" spans="2:4" x14ac:dyDescent="0.25">
      <c r="B28" s="446"/>
      <c r="C28" s="448"/>
      <c r="D28" s="146" t="s">
        <v>330</v>
      </c>
    </row>
    <row r="29" spans="2:4" ht="44.25" x14ac:dyDescent="0.25">
      <c r="B29" s="443"/>
      <c r="C29" s="449"/>
      <c r="D29" s="139" t="s">
        <v>331</v>
      </c>
    </row>
    <row r="30" spans="2:4" ht="29.25" customHeight="1" x14ac:dyDescent="0.25">
      <c r="B30" s="442" t="s">
        <v>332</v>
      </c>
      <c r="C30" s="447" t="s">
        <v>333</v>
      </c>
      <c r="D30" s="223" t="s">
        <v>334</v>
      </c>
    </row>
    <row r="31" spans="2:4" ht="43.5" customHeight="1" x14ac:dyDescent="0.25">
      <c r="B31" s="446"/>
      <c r="C31" s="448"/>
      <c r="D31" s="138" t="s">
        <v>335</v>
      </c>
    </row>
    <row r="32" spans="2:4" ht="43.5" customHeight="1" x14ac:dyDescent="0.25">
      <c r="B32" s="443"/>
      <c r="C32" s="449"/>
      <c r="D32" s="147" t="s">
        <v>336</v>
      </c>
    </row>
    <row r="33" spans="2:4" ht="45.95" customHeight="1" x14ac:dyDescent="0.25">
      <c r="B33" s="442" t="s">
        <v>337</v>
      </c>
      <c r="C33" s="447" t="s">
        <v>338</v>
      </c>
      <c r="D33" s="223" t="s">
        <v>339</v>
      </c>
    </row>
    <row r="34" spans="2:4" ht="29.25" x14ac:dyDescent="0.25">
      <c r="B34" s="446"/>
      <c r="C34" s="448"/>
      <c r="D34" s="138" t="s">
        <v>340</v>
      </c>
    </row>
    <row r="35" spans="2:4" x14ac:dyDescent="0.25">
      <c r="B35" s="443"/>
      <c r="C35" s="449"/>
      <c r="D35" s="147" t="s">
        <v>341</v>
      </c>
    </row>
    <row r="36" spans="2:4" ht="70.150000000000006" customHeight="1" x14ac:dyDescent="0.25">
      <c r="B36" s="340" t="s">
        <v>342</v>
      </c>
      <c r="C36" s="342" t="s">
        <v>343</v>
      </c>
      <c r="D36" s="148" t="s">
        <v>344</v>
      </c>
    </row>
    <row r="37" spans="2:4" ht="57.75" customHeight="1" x14ac:dyDescent="0.25">
      <c r="B37" s="339" t="s">
        <v>345</v>
      </c>
      <c r="C37" s="237" t="s">
        <v>346</v>
      </c>
      <c r="D37" s="149" t="s">
        <v>347</v>
      </c>
    </row>
    <row r="38" spans="2:4" ht="42.75" customHeight="1" x14ac:dyDescent="0.25">
      <c r="B38" s="442" t="s">
        <v>348</v>
      </c>
      <c r="C38" s="447" t="s">
        <v>349</v>
      </c>
      <c r="D38" s="137" t="s">
        <v>350</v>
      </c>
    </row>
    <row r="39" spans="2:4" ht="57" x14ac:dyDescent="0.25">
      <c r="B39" s="446"/>
      <c r="C39" s="448"/>
      <c r="D39" s="138" t="s">
        <v>351</v>
      </c>
    </row>
    <row r="40" spans="2:4" ht="42.75" x14ac:dyDescent="0.25">
      <c r="B40" s="446"/>
      <c r="C40" s="448"/>
      <c r="D40" s="138" t="s">
        <v>352</v>
      </c>
    </row>
    <row r="41" spans="2:4" ht="42.75" x14ac:dyDescent="0.25">
      <c r="B41" s="446"/>
      <c r="C41" s="448"/>
      <c r="D41" s="138" t="s">
        <v>353</v>
      </c>
    </row>
    <row r="42" spans="2:4" ht="28.5" x14ac:dyDescent="0.25">
      <c r="B42" s="446"/>
      <c r="C42" s="448"/>
      <c r="D42" s="151" t="s">
        <v>354</v>
      </c>
    </row>
    <row r="43" spans="2:4" ht="71.25" x14ac:dyDescent="0.25">
      <c r="B43" s="446"/>
      <c r="C43" s="448"/>
      <c r="D43" s="138" t="s">
        <v>355</v>
      </c>
    </row>
    <row r="44" spans="2:4" ht="32.25" customHeight="1" thickBot="1" x14ac:dyDescent="0.3">
      <c r="B44" s="446"/>
      <c r="C44" s="448"/>
      <c r="D44" s="152" t="s">
        <v>356</v>
      </c>
    </row>
    <row r="45" spans="2:4" ht="23.25" x14ac:dyDescent="0.25">
      <c r="B45" s="457" t="s">
        <v>357</v>
      </c>
      <c r="C45" s="458"/>
      <c r="D45" s="459"/>
    </row>
    <row r="46" spans="2:4" ht="43.5" x14ac:dyDescent="0.25">
      <c r="B46" s="442" t="s">
        <v>358</v>
      </c>
      <c r="C46" s="447" t="s">
        <v>359</v>
      </c>
      <c r="D46" s="238" t="s">
        <v>360</v>
      </c>
    </row>
    <row r="47" spans="2:4" x14ac:dyDescent="0.25">
      <c r="B47" s="446"/>
      <c r="C47" s="448"/>
      <c r="D47" s="154" t="s">
        <v>361</v>
      </c>
    </row>
    <row r="48" spans="2:4" ht="28.5" x14ac:dyDescent="0.25">
      <c r="B48" s="446"/>
      <c r="C48" s="448"/>
      <c r="D48" s="155" t="s">
        <v>362</v>
      </c>
    </row>
    <row r="49" spans="2:4" ht="28.5" x14ac:dyDescent="0.25">
      <c r="B49" s="446"/>
      <c r="C49" s="448"/>
      <c r="D49" s="138" t="s">
        <v>363</v>
      </c>
    </row>
    <row r="50" spans="2:4" ht="29.25" x14ac:dyDescent="0.25">
      <c r="B50" s="446"/>
      <c r="C50" s="448"/>
      <c r="D50" s="156" t="s">
        <v>364</v>
      </c>
    </row>
    <row r="51" spans="2:4" ht="29.25" x14ac:dyDescent="0.25">
      <c r="B51" s="446"/>
      <c r="C51" s="448"/>
      <c r="D51" s="157" t="s">
        <v>365</v>
      </c>
    </row>
    <row r="52" spans="2:4" x14ac:dyDescent="0.25">
      <c r="B52" s="446"/>
      <c r="C52" s="448"/>
      <c r="D52" s="138" t="s">
        <v>366</v>
      </c>
    </row>
    <row r="53" spans="2:4" ht="29.25" x14ac:dyDescent="0.25">
      <c r="B53" s="446"/>
      <c r="C53" s="448"/>
      <c r="D53" s="138" t="s">
        <v>367</v>
      </c>
    </row>
    <row r="54" spans="2:4" ht="36.6" customHeight="1" x14ac:dyDescent="0.25">
      <c r="B54" s="446"/>
      <c r="C54" s="448"/>
      <c r="D54" s="139" t="s">
        <v>368</v>
      </c>
    </row>
    <row r="55" spans="2:4" ht="28.5" x14ac:dyDescent="0.25">
      <c r="B55" s="442" t="s">
        <v>369</v>
      </c>
      <c r="C55" s="447" t="s">
        <v>370</v>
      </c>
      <c r="D55" s="223" t="s">
        <v>371</v>
      </c>
    </row>
    <row r="56" spans="2:4" x14ac:dyDescent="0.25">
      <c r="B56" s="446"/>
      <c r="C56" s="448"/>
      <c r="D56" s="151" t="s">
        <v>372</v>
      </c>
    </row>
    <row r="57" spans="2:4" ht="29.25" x14ac:dyDescent="0.25">
      <c r="B57" s="446"/>
      <c r="C57" s="448"/>
      <c r="D57" s="138" t="s">
        <v>373</v>
      </c>
    </row>
    <row r="58" spans="2:4" ht="29.25" x14ac:dyDescent="0.25">
      <c r="B58" s="446"/>
      <c r="C58" s="448"/>
      <c r="D58" s="138" t="s">
        <v>374</v>
      </c>
    </row>
    <row r="59" spans="2:4" x14ac:dyDescent="0.25">
      <c r="B59" s="446"/>
      <c r="C59" s="448"/>
      <c r="D59" s="151" t="s">
        <v>375</v>
      </c>
    </row>
    <row r="60" spans="2:4" x14ac:dyDescent="0.25">
      <c r="B60" s="443"/>
      <c r="C60" s="449"/>
      <c r="D60" s="139" t="s">
        <v>376</v>
      </c>
    </row>
    <row r="61" spans="2:4" x14ac:dyDescent="0.25">
      <c r="B61" s="446" t="s">
        <v>377</v>
      </c>
      <c r="C61" s="448" t="s">
        <v>378</v>
      </c>
      <c r="D61" s="146" t="s">
        <v>330</v>
      </c>
    </row>
    <row r="62" spans="2:4" ht="44.25" x14ac:dyDescent="0.25">
      <c r="B62" s="443"/>
      <c r="C62" s="449"/>
      <c r="D62" s="139" t="s">
        <v>331</v>
      </c>
    </row>
    <row r="63" spans="2:4" ht="53.25" customHeight="1" x14ac:dyDescent="0.25">
      <c r="B63" s="345" t="s">
        <v>379</v>
      </c>
      <c r="C63" s="222" t="s">
        <v>380</v>
      </c>
      <c r="D63" s="159" t="s">
        <v>381</v>
      </c>
    </row>
    <row r="64" spans="2:4" ht="23.25" x14ac:dyDescent="0.25">
      <c r="B64" s="460" t="s">
        <v>262</v>
      </c>
      <c r="C64" s="461"/>
      <c r="D64" s="462"/>
    </row>
    <row r="65" spans="2:5" ht="30" x14ac:dyDescent="0.25">
      <c r="B65" s="442" t="s">
        <v>382</v>
      </c>
      <c r="C65" s="447" t="s">
        <v>383</v>
      </c>
      <c r="D65" s="281" t="s">
        <v>384</v>
      </c>
      <c r="E65" s="282"/>
    </row>
    <row r="66" spans="2:5" ht="29.25" x14ac:dyDescent="0.25">
      <c r="B66" s="443"/>
      <c r="C66" s="449"/>
      <c r="D66" s="158" t="s">
        <v>385</v>
      </c>
      <c r="E66" s="282"/>
    </row>
    <row r="67" spans="2:5" ht="29.25" x14ac:dyDescent="0.25">
      <c r="B67" s="442" t="s">
        <v>386</v>
      </c>
      <c r="C67" s="444" t="s">
        <v>387</v>
      </c>
      <c r="D67" s="160" t="s">
        <v>388</v>
      </c>
      <c r="E67" s="282"/>
    </row>
    <row r="68" spans="2:5" ht="29.25" x14ac:dyDescent="0.25">
      <c r="B68" s="443"/>
      <c r="C68" s="445"/>
      <c r="D68" s="239" t="s">
        <v>389</v>
      </c>
      <c r="E68" s="282"/>
    </row>
    <row r="69" spans="2:5" ht="29.25" x14ac:dyDescent="0.25">
      <c r="B69" s="442" t="s">
        <v>390</v>
      </c>
      <c r="C69" s="444" t="s">
        <v>391</v>
      </c>
      <c r="D69" s="160" t="s">
        <v>388</v>
      </c>
      <c r="E69" s="282"/>
    </row>
    <row r="70" spans="2:5" ht="29.25" x14ac:dyDescent="0.25">
      <c r="B70" s="443"/>
      <c r="C70" s="445"/>
      <c r="D70" s="239" t="s">
        <v>389</v>
      </c>
      <c r="E70" s="282"/>
    </row>
    <row r="71" spans="2:5" x14ac:dyDescent="0.25">
      <c r="B71" s="442" t="s">
        <v>392</v>
      </c>
      <c r="C71" s="447" t="s">
        <v>393</v>
      </c>
      <c r="D71" s="150" t="s">
        <v>394</v>
      </c>
    </row>
    <row r="72" spans="2:5" x14ac:dyDescent="0.25">
      <c r="B72" s="446"/>
      <c r="C72" s="448"/>
      <c r="D72" s="138" t="s">
        <v>395</v>
      </c>
    </row>
    <row r="73" spans="2:5" x14ac:dyDescent="0.25">
      <c r="B73" s="443"/>
      <c r="C73" s="449"/>
      <c r="D73" s="158" t="s">
        <v>396</v>
      </c>
    </row>
    <row r="74" spans="2:5" ht="28.5" x14ac:dyDescent="0.25">
      <c r="B74" s="341" t="s">
        <v>397</v>
      </c>
      <c r="C74" s="343" t="s">
        <v>398</v>
      </c>
      <c r="D74" s="158" t="s">
        <v>399</v>
      </c>
    </row>
    <row r="75" spans="2:5" ht="57" x14ac:dyDescent="0.25">
      <c r="B75" s="339" t="s">
        <v>400</v>
      </c>
      <c r="C75" s="161" t="s">
        <v>401</v>
      </c>
      <c r="D75" s="162" t="s">
        <v>402</v>
      </c>
    </row>
    <row r="76" spans="2:5" x14ac:dyDescent="0.25">
      <c r="B76" s="450" t="s">
        <v>403</v>
      </c>
      <c r="C76" s="452" t="s">
        <v>404</v>
      </c>
      <c r="D76" s="163" t="s">
        <v>405</v>
      </c>
    </row>
    <row r="77" spans="2:5" ht="28.5" x14ac:dyDescent="0.25">
      <c r="B77" s="451"/>
      <c r="C77" s="452"/>
      <c r="D77" s="164" t="s">
        <v>406</v>
      </c>
    </row>
    <row r="78" spans="2:5" ht="42.75" x14ac:dyDescent="0.25">
      <c r="B78" s="339" t="s">
        <v>174</v>
      </c>
      <c r="C78" s="344" t="s">
        <v>407</v>
      </c>
      <c r="D78" s="165" t="s">
        <v>408</v>
      </c>
    </row>
    <row r="79" spans="2:5" ht="30" x14ac:dyDescent="0.25">
      <c r="B79" s="442" t="s">
        <v>409</v>
      </c>
      <c r="C79" s="447" t="s">
        <v>410</v>
      </c>
      <c r="D79" s="223" t="s">
        <v>411</v>
      </c>
    </row>
    <row r="80" spans="2:5" x14ac:dyDescent="0.25">
      <c r="B80" s="443"/>
      <c r="C80" s="449"/>
      <c r="D80" s="147" t="s">
        <v>412</v>
      </c>
    </row>
    <row r="81" spans="2:4" ht="23.25" x14ac:dyDescent="0.25">
      <c r="B81" s="453" t="s">
        <v>413</v>
      </c>
      <c r="C81" s="454"/>
      <c r="D81" s="455"/>
    </row>
    <row r="82" spans="2:4" x14ac:dyDescent="0.25">
      <c r="B82" s="456" t="s">
        <v>414</v>
      </c>
      <c r="C82" s="434" t="s">
        <v>415</v>
      </c>
      <c r="D82" s="166" t="s">
        <v>59</v>
      </c>
    </row>
    <row r="83" spans="2:4" x14ac:dyDescent="0.25">
      <c r="B83" s="456"/>
      <c r="C83" s="434"/>
      <c r="D83" s="148" t="s">
        <v>416</v>
      </c>
    </row>
    <row r="84" spans="2:4" x14ac:dyDescent="0.25">
      <c r="B84" s="456"/>
      <c r="C84" s="434"/>
      <c r="D84" s="239" t="s">
        <v>417</v>
      </c>
    </row>
    <row r="85" spans="2:4" ht="28.5" x14ac:dyDescent="0.25">
      <c r="B85" s="345" t="s">
        <v>418</v>
      </c>
      <c r="C85" s="167" t="s">
        <v>419</v>
      </c>
      <c r="D85" s="168" t="s">
        <v>420</v>
      </c>
    </row>
    <row r="86" spans="2:4" ht="28.5" x14ac:dyDescent="0.25">
      <c r="B86" s="345" t="s">
        <v>421</v>
      </c>
      <c r="C86" s="346" t="s">
        <v>419</v>
      </c>
      <c r="D86" s="168" t="s">
        <v>422</v>
      </c>
    </row>
    <row r="87" spans="2:4" x14ac:dyDescent="0.25">
      <c r="B87" s="433" t="s">
        <v>126</v>
      </c>
      <c r="C87" s="434" t="s">
        <v>423</v>
      </c>
      <c r="D87" s="169" t="s">
        <v>424</v>
      </c>
    </row>
    <row r="88" spans="2:4" ht="42.75" x14ac:dyDescent="0.25">
      <c r="B88" s="433"/>
      <c r="C88" s="434"/>
      <c r="D88" s="170" t="s">
        <v>425</v>
      </c>
    </row>
    <row r="89" spans="2:4" ht="43.5" x14ac:dyDescent="0.25">
      <c r="B89" s="433"/>
      <c r="C89" s="434"/>
      <c r="D89" s="169" t="s">
        <v>426</v>
      </c>
    </row>
    <row r="90" spans="2:4" ht="49.15" customHeight="1" x14ac:dyDescent="0.25">
      <c r="B90" s="433"/>
      <c r="C90" s="434"/>
      <c r="D90" s="352" t="s">
        <v>427</v>
      </c>
    </row>
    <row r="91" spans="2:4" ht="28.5" x14ac:dyDescent="0.25">
      <c r="B91" s="345" t="s">
        <v>428</v>
      </c>
      <c r="C91" s="346" t="s">
        <v>429</v>
      </c>
      <c r="D91" s="171" t="s">
        <v>430</v>
      </c>
    </row>
    <row r="92" spans="2:4" ht="42.75" x14ac:dyDescent="0.25">
      <c r="B92" s="345" t="s">
        <v>431</v>
      </c>
      <c r="C92" s="346" t="s">
        <v>432</v>
      </c>
      <c r="D92" s="171" t="s">
        <v>433</v>
      </c>
    </row>
    <row r="93" spans="2:4" ht="42.75" x14ac:dyDescent="0.25">
      <c r="B93" s="345" t="s">
        <v>434</v>
      </c>
      <c r="C93" s="346" t="s">
        <v>435</v>
      </c>
      <c r="D93" s="168" t="s">
        <v>436</v>
      </c>
    </row>
    <row r="94" spans="2:4" ht="43.5" x14ac:dyDescent="0.25">
      <c r="B94" s="433" t="s">
        <v>437</v>
      </c>
      <c r="C94" s="434" t="s">
        <v>438</v>
      </c>
      <c r="D94" s="148" t="s">
        <v>439</v>
      </c>
    </row>
    <row r="95" spans="2:4" ht="48.6" customHeight="1" x14ac:dyDescent="0.25">
      <c r="B95" s="433"/>
      <c r="C95" s="434"/>
      <c r="D95" s="172" t="s">
        <v>440</v>
      </c>
    </row>
    <row r="96" spans="2:4" ht="23.25" x14ac:dyDescent="0.25">
      <c r="B96" s="435" t="s">
        <v>53</v>
      </c>
      <c r="C96" s="436"/>
      <c r="D96" s="437"/>
    </row>
    <row r="97" spans="2:4" x14ac:dyDescent="0.25">
      <c r="B97" s="345" t="s">
        <v>441</v>
      </c>
      <c r="C97" s="346" t="s">
        <v>442</v>
      </c>
      <c r="D97" s="438" t="s">
        <v>443</v>
      </c>
    </row>
    <row r="98" spans="2:4" ht="28.5" x14ac:dyDescent="0.25">
      <c r="B98" s="345" t="s">
        <v>444</v>
      </c>
      <c r="C98" s="346" t="s">
        <v>445</v>
      </c>
      <c r="D98" s="438"/>
    </row>
    <row r="99" spans="2:4" ht="28.5" x14ac:dyDescent="0.25">
      <c r="B99" s="345" t="s">
        <v>446</v>
      </c>
      <c r="C99" s="346" t="s">
        <v>447</v>
      </c>
      <c r="D99" s="438"/>
    </row>
    <row r="100" spans="2:4" ht="28.5" x14ac:dyDescent="0.25">
      <c r="B100" s="345" t="s">
        <v>448</v>
      </c>
      <c r="C100" s="346" t="s">
        <v>449</v>
      </c>
      <c r="D100" s="438"/>
    </row>
    <row r="101" spans="2:4" ht="28.5" x14ac:dyDescent="0.25">
      <c r="B101" s="345" t="s">
        <v>450</v>
      </c>
      <c r="C101" s="346" t="s">
        <v>451</v>
      </c>
      <c r="D101" s="438"/>
    </row>
    <row r="102" spans="2:4" ht="24" thickBot="1" x14ac:dyDescent="0.3">
      <c r="B102" s="439" t="s">
        <v>452</v>
      </c>
      <c r="C102" s="440"/>
      <c r="D102" s="441"/>
    </row>
    <row r="103" spans="2:4" ht="29.25" x14ac:dyDescent="0.25">
      <c r="B103" s="283" t="s">
        <v>453</v>
      </c>
      <c r="C103" s="240" t="s">
        <v>454</v>
      </c>
      <c r="D103" s="241" t="s">
        <v>455</v>
      </c>
    </row>
    <row r="104" spans="2:4" ht="30" x14ac:dyDescent="0.25">
      <c r="B104" s="345" t="s">
        <v>456</v>
      </c>
      <c r="C104" s="346" t="s">
        <v>457</v>
      </c>
      <c r="D104" s="347" t="s">
        <v>458</v>
      </c>
    </row>
    <row r="105" spans="2:4" ht="30" x14ac:dyDescent="0.25">
      <c r="B105" s="345" t="s">
        <v>459</v>
      </c>
      <c r="C105" s="346" t="s">
        <v>460</v>
      </c>
      <c r="D105" s="347" t="s">
        <v>461</v>
      </c>
    </row>
    <row r="106" spans="2:4" ht="57.75" thickBot="1" x14ac:dyDescent="0.3">
      <c r="B106" s="284" t="s">
        <v>462</v>
      </c>
      <c r="C106" s="173" t="s">
        <v>463</v>
      </c>
      <c r="D106" s="174" t="s">
        <v>464</v>
      </c>
    </row>
    <row r="115" spans="3:6" x14ac:dyDescent="0.25">
      <c r="C115" s="134"/>
      <c r="E115" s="134"/>
      <c r="F115" s="134"/>
    </row>
    <row r="116" spans="3:6" x14ac:dyDescent="0.25">
      <c r="C116" s="134"/>
      <c r="E116" s="134"/>
      <c r="F116" s="134"/>
    </row>
    <row r="117" spans="3:6" x14ac:dyDescent="0.25">
      <c r="C117" s="134"/>
      <c r="E117" s="134"/>
      <c r="F117" s="134"/>
    </row>
    <row r="118" spans="3:6" x14ac:dyDescent="0.25">
      <c r="C118" s="134"/>
      <c r="E118" s="134"/>
      <c r="F118" s="134"/>
    </row>
    <row r="119" spans="3:6" x14ac:dyDescent="0.25">
      <c r="C119" s="134"/>
      <c r="E119" s="134"/>
      <c r="F119" s="134"/>
    </row>
    <row r="120" spans="3:6" x14ac:dyDescent="0.25">
      <c r="C120" s="134"/>
      <c r="E120" s="134"/>
      <c r="F120" s="134"/>
    </row>
    <row r="121" spans="3:6" x14ac:dyDescent="0.25">
      <c r="C121" s="134"/>
      <c r="E121" s="134"/>
      <c r="F121" s="134"/>
    </row>
    <row r="122" spans="3:6" x14ac:dyDescent="0.25">
      <c r="C122" s="134"/>
      <c r="E122" s="134"/>
      <c r="F122" s="134"/>
    </row>
    <row r="123" spans="3:6" x14ac:dyDescent="0.25">
      <c r="C123" s="134"/>
      <c r="E123" s="134"/>
      <c r="F123" s="134"/>
    </row>
    <row r="124" spans="3:6" x14ac:dyDescent="0.25">
      <c r="C124" s="134"/>
      <c r="E124" s="134"/>
      <c r="F124" s="134"/>
    </row>
    <row r="125" spans="3:6" x14ac:dyDescent="0.25">
      <c r="C125" s="134"/>
      <c r="E125" s="134"/>
      <c r="F125" s="134"/>
    </row>
    <row r="126" spans="3:6" x14ac:dyDescent="0.25">
      <c r="C126" s="134"/>
      <c r="E126" s="134"/>
      <c r="F126" s="134"/>
    </row>
    <row r="127" spans="3:6" x14ac:dyDescent="0.25">
      <c r="C127" s="134"/>
      <c r="E127" s="134"/>
      <c r="F127" s="134"/>
    </row>
    <row r="128" spans="3:6" x14ac:dyDescent="0.25">
      <c r="C128" s="134"/>
      <c r="E128" s="134"/>
      <c r="F128" s="134"/>
    </row>
    <row r="129" spans="3:6" x14ac:dyDescent="0.25">
      <c r="C129" s="134"/>
      <c r="E129" s="134"/>
      <c r="F129" s="134"/>
    </row>
    <row r="130" spans="3:6" x14ac:dyDescent="0.25">
      <c r="C130" s="134"/>
      <c r="E130" s="134"/>
      <c r="F130" s="134"/>
    </row>
    <row r="131" spans="3:6" x14ac:dyDescent="0.25">
      <c r="C131" s="134"/>
      <c r="E131" s="134"/>
      <c r="F131" s="134"/>
    </row>
    <row r="132" spans="3:6" x14ac:dyDescent="0.25">
      <c r="C132" s="134"/>
      <c r="E132" s="134"/>
      <c r="F132" s="134"/>
    </row>
    <row r="133" spans="3:6" x14ac:dyDescent="0.25">
      <c r="C133" s="134"/>
      <c r="E133" s="134"/>
      <c r="F133" s="134"/>
    </row>
    <row r="134" spans="3:6" x14ac:dyDescent="0.25">
      <c r="C134" s="134"/>
      <c r="E134" s="134"/>
      <c r="F134" s="134"/>
    </row>
    <row r="135" spans="3:6" x14ac:dyDescent="0.25">
      <c r="C135" s="134"/>
      <c r="E135" s="134"/>
      <c r="F135" s="134"/>
    </row>
    <row r="136" spans="3:6" x14ac:dyDescent="0.25">
      <c r="C136" s="134"/>
      <c r="E136" s="134"/>
      <c r="F136" s="134"/>
    </row>
    <row r="137" spans="3:6" x14ac:dyDescent="0.25">
      <c r="C137" s="134"/>
      <c r="E137" s="134"/>
      <c r="F137" s="134"/>
    </row>
    <row r="138" spans="3:6" x14ac:dyDescent="0.25">
      <c r="C138" s="134"/>
      <c r="E138" s="134"/>
      <c r="F138" s="134"/>
    </row>
    <row r="139" spans="3:6" x14ac:dyDescent="0.25">
      <c r="C139" s="134"/>
      <c r="E139" s="134"/>
      <c r="F139" s="134"/>
    </row>
    <row r="140" spans="3:6" x14ac:dyDescent="0.25">
      <c r="C140" s="134"/>
      <c r="E140" s="134"/>
      <c r="F140" s="134"/>
    </row>
    <row r="141" spans="3:6" x14ac:dyDescent="0.25">
      <c r="C141" s="134"/>
      <c r="E141" s="134"/>
      <c r="F141" s="134"/>
    </row>
    <row r="142" spans="3:6" x14ac:dyDescent="0.25">
      <c r="C142" s="134"/>
      <c r="E142" s="134"/>
      <c r="F142" s="134"/>
    </row>
    <row r="143" spans="3:6" x14ac:dyDescent="0.25">
      <c r="C143" s="134"/>
      <c r="E143" s="134"/>
      <c r="F143" s="134"/>
    </row>
    <row r="144" spans="3:6" x14ac:dyDescent="0.25">
      <c r="C144" s="134"/>
      <c r="E144" s="134"/>
      <c r="F144" s="134"/>
    </row>
    <row r="145" spans="3:6" x14ac:dyDescent="0.25">
      <c r="C145" s="134"/>
      <c r="E145" s="134"/>
      <c r="F145" s="134"/>
    </row>
    <row r="146" spans="3:6" x14ac:dyDescent="0.25">
      <c r="C146" s="134"/>
      <c r="E146" s="134"/>
      <c r="F146" s="134"/>
    </row>
    <row r="147" spans="3:6" x14ac:dyDescent="0.25">
      <c r="C147" s="134"/>
      <c r="E147" s="134"/>
      <c r="F147" s="134"/>
    </row>
    <row r="148" spans="3:6" x14ac:dyDescent="0.25">
      <c r="C148" s="134"/>
      <c r="E148" s="134"/>
      <c r="F148" s="134"/>
    </row>
    <row r="149" spans="3:6" x14ac:dyDescent="0.25">
      <c r="C149" s="134"/>
      <c r="E149" s="134"/>
      <c r="F149" s="134"/>
    </row>
    <row r="150" spans="3:6" x14ac:dyDescent="0.25">
      <c r="C150" s="134"/>
      <c r="E150" s="134"/>
      <c r="F150" s="134"/>
    </row>
    <row r="151" spans="3:6" x14ac:dyDescent="0.25">
      <c r="C151" s="134"/>
      <c r="E151" s="134"/>
      <c r="F151" s="134"/>
    </row>
    <row r="152" spans="3:6" x14ac:dyDescent="0.25">
      <c r="C152" s="134"/>
      <c r="E152" s="134"/>
      <c r="F152" s="134"/>
    </row>
    <row r="153" spans="3:6" x14ac:dyDescent="0.25">
      <c r="C153" s="134"/>
      <c r="E153" s="134"/>
      <c r="F153" s="134"/>
    </row>
    <row r="154" spans="3:6" x14ac:dyDescent="0.25">
      <c r="C154" s="134"/>
      <c r="E154" s="134"/>
      <c r="F154" s="134"/>
    </row>
    <row r="155" spans="3:6" x14ac:dyDescent="0.25">
      <c r="C155" s="134"/>
      <c r="E155" s="134"/>
      <c r="F155" s="134"/>
    </row>
    <row r="156" spans="3:6" x14ac:dyDescent="0.25">
      <c r="C156" s="134"/>
      <c r="E156" s="134"/>
      <c r="F156" s="134"/>
    </row>
    <row r="157" spans="3:6" x14ac:dyDescent="0.25">
      <c r="C157" s="134"/>
      <c r="E157" s="134"/>
      <c r="F157" s="134"/>
    </row>
    <row r="158" spans="3:6" x14ac:dyDescent="0.25">
      <c r="C158" s="134"/>
      <c r="E158" s="134"/>
      <c r="F158" s="134"/>
    </row>
    <row r="159" spans="3:6" x14ac:dyDescent="0.25">
      <c r="C159" s="134"/>
      <c r="E159" s="134"/>
      <c r="F159" s="134"/>
    </row>
    <row r="160" spans="3:6" x14ac:dyDescent="0.25">
      <c r="C160" s="134"/>
      <c r="E160" s="134"/>
      <c r="F160" s="134"/>
    </row>
    <row r="161" spans="3:6" x14ac:dyDescent="0.25">
      <c r="C161" s="134"/>
      <c r="E161" s="134"/>
      <c r="F161" s="134"/>
    </row>
    <row r="162" spans="3:6" x14ac:dyDescent="0.25">
      <c r="C162" s="134"/>
      <c r="E162" s="134"/>
      <c r="F162" s="134"/>
    </row>
    <row r="163" spans="3:6" x14ac:dyDescent="0.25">
      <c r="C163" s="134"/>
      <c r="E163" s="134"/>
      <c r="F163" s="134"/>
    </row>
    <row r="164" spans="3:6" x14ac:dyDescent="0.25">
      <c r="C164" s="134"/>
      <c r="E164" s="134"/>
      <c r="F164" s="134"/>
    </row>
    <row r="165" spans="3:6" x14ac:dyDescent="0.25">
      <c r="C165" s="134"/>
      <c r="E165" s="134"/>
      <c r="F165" s="134"/>
    </row>
    <row r="166" spans="3:6" x14ac:dyDescent="0.25">
      <c r="C166" s="134"/>
      <c r="E166" s="134"/>
      <c r="F166" s="134"/>
    </row>
    <row r="167" spans="3:6" x14ac:dyDescent="0.25">
      <c r="C167" s="134"/>
      <c r="E167" s="134"/>
      <c r="F167" s="134"/>
    </row>
    <row r="168" spans="3:6" x14ac:dyDescent="0.25">
      <c r="C168" s="134"/>
      <c r="E168" s="134"/>
      <c r="F168" s="134"/>
    </row>
    <row r="169" spans="3:6" x14ac:dyDescent="0.25">
      <c r="C169" s="134"/>
      <c r="E169" s="134"/>
      <c r="F169" s="134"/>
    </row>
    <row r="170" spans="3:6" x14ac:dyDescent="0.25">
      <c r="C170" s="134"/>
      <c r="E170" s="134"/>
      <c r="F170" s="134"/>
    </row>
    <row r="171" spans="3:6" x14ac:dyDescent="0.25">
      <c r="C171" s="134"/>
      <c r="E171" s="134"/>
      <c r="F171" s="134"/>
    </row>
    <row r="172" spans="3:6" x14ac:dyDescent="0.25">
      <c r="C172" s="134"/>
      <c r="E172" s="134"/>
      <c r="F172" s="134"/>
    </row>
    <row r="173" spans="3:6" x14ac:dyDescent="0.25">
      <c r="C173" s="134"/>
      <c r="E173" s="134"/>
      <c r="F173" s="134"/>
    </row>
    <row r="174" spans="3:6" x14ac:dyDescent="0.25">
      <c r="C174" s="134"/>
      <c r="E174" s="134"/>
      <c r="F174" s="134"/>
    </row>
    <row r="175" spans="3:6" x14ac:dyDescent="0.25">
      <c r="C175" s="134"/>
      <c r="E175" s="134"/>
      <c r="F175" s="134"/>
    </row>
    <row r="176" spans="3:6" x14ac:dyDescent="0.25">
      <c r="C176" s="134"/>
      <c r="E176" s="134"/>
      <c r="F176" s="134"/>
    </row>
    <row r="177" spans="3:6" x14ac:dyDescent="0.25">
      <c r="C177" s="134"/>
      <c r="E177" s="134"/>
      <c r="F177" s="134"/>
    </row>
    <row r="178" spans="3:6" x14ac:dyDescent="0.25">
      <c r="C178" s="134"/>
      <c r="E178" s="134"/>
      <c r="F178" s="134"/>
    </row>
    <row r="179" spans="3:6" x14ac:dyDescent="0.25">
      <c r="C179" s="134"/>
      <c r="E179" s="134"/>
      <c r="F179" s="134"/>
    </row>
    <row r="180" spans="3:6" x14ac:dyDescent="0.25">
      <c r="C180" s="134"/>
      <c r="E180" s="134"/>
      <c r="F180" s="134"/>
    </row>
    <row r="181" spans="3:6" x14ac:dyDescent="0.25">
      <c r="C181" s="134"/>
      <c r="E181" s="134"/>
      <c r="F181" s="134"/>
    </row>
    <row r="182" spans="3:6" x14ac:dyDescent="0.25">
      <c r="C182" s="134"/>
      <c r="E182" s="134"/>
      <c r="F182" s="134"/>
    </row>
    <row r="183" spans="3:6" x14ac:dyDescent="0.25">
      <c r="C183" s="134"/>
      <c r="E183" s="134"/>
      <c r="F183" s="134"/>
    </row>
    <row r="184" spans="3:6" x14ac:dyDescent="0.25">
      <c r="C184" s="134"/>
      <c r="E184" s="134"/>
      <c r="F184" s="134"/>
    </row>
    <row r="185" spans="3:6" x14ac:dyDescent="0.25">
      <c r="C185" s="134"/>
      <c r="E185" s="134"/>
      <c r="F185" s="134"/>
    </row>
    <row r="186" spans="3:6" x14ac:dyDescent="0.25">
      <c r="C186" s="134"/>
      <c r="E186" s="134"/>
      <c r="F186" s="134"/>
    </row>
    <row r="187" spans="3:6" x14ac:dyDescent="0.25">
      <c r="C187" s="134"/>
      <c r="E187" s="134"/>
      <c r="F187" s="134"/>
    </row>
    <row r="188" spans="3:6" x14ac:dyDescent="0.25">
      <c r="C188" s="134"/>
      <c r="E188" s="134"/>
      <c r="F188" s="134"/>
    </row>
    <row r="189" spans="3:6" x14ac:dyDescent="0.25">
      <c r="C189" s="134"/>
      <c r="E189" s="134"/>
      <c r="F189" s="134"/>
    </row>
    <row r="190" spans="3:6" x14ac:dyDescent="0.25">
      <c r="C190" s="134"/>
      <c r="E190" s="134"/>
      <c r="F190" s="134"/>
    </row>
    <row r="191" spans="3:6" x14ac:dyDescent="0.25">
      <c r="C191" s="134"/>
      <c r="E191" s="134"/>
      <c r="F191" s="134"/>
    </row>
    <row r="192" spans="3:6" x14ac:dyDescent="0.25">
      <c r="C192" s="134"/>
      <c r="E192" s="134"/>
      <c r="F192" s="134"/>
    </row>
    <row r="193" spans="3:6" x14ac:dyDescent="0.25">
      <c r="C193" s="134"/>
      <c r="E193" s="134"/>
      <c r="F193" s="134"/>
    </row>
    <row r="194" spans="3:6" x14ac:dyDescent="0.25">
      <c r="C194" s="134"/>
      <c r="E194" s="134"/>
      <c r="F194" s="134"/>
    </row>
    <row r="195" spans="3:6" x14ac:dyDescent="0.25">
      <c r="C195" s="134"/>
      <c r="E195" s="134"/>
      <c r="F195" s="134"/>
    </row>
    <row r="196" spans="3:6" x14ac:dyDescent="0.25">
      <c r="C196" s="134"/>
      <c r="E196" s="134"/>
      <c r="F196" s="134"/>
    </row>
    <row r="197" spans="3:6" x14ac:dyDescent="0.25">
      <c r="C197" s="134"/>
      <c r="E197" s="134"/>
      <c r="F197" s="134"/>
    </row>
    <row r="198" spans="3:6" x14ac:dyDescent="0.25">
      <c r="C198" s="134"/>
      <c r="E198" s="134"/>
      <c r="F198" s="134"/>
    </row>
    <row r="199" spans="3:6" x14ac:dyDescent="0.25">
      <c r="C199" s="134"/>
      <c r="E199" s="134"/>
      <c r="F199" s="134"/>
    </row>
    <row r="200" spans="3:6" x14ac:dyDescent="0.25">
      <c r="C200" s="134"/>
      <c r="E200" s="134"/>
      <c r="F200" s="134"/>
    </row>
    <row r="201" spans="3:6" x14ac:dyDescent="0.25">
      <c r="C201" s="134"/>
      <c r="E201" s="134"/>
      <c r="F201" s="134"/>
    </row>
    <row r="202" spans="3:6" x14ac:dyDescent="0.25">
      <c r="C202" s="134"/>
      <c r="E202" s="134"/>
      <c r="F202" s="134"/>
    </row>
    <row r="203" spans="3:6" x14ac:dyDescent="0.25">
      <c r="C203" s="134"/>
      <c r="E203" s="134"/>
      <c r="F203" s="134"/>
    </row>
    <row r="204" spans="3:6" x14ac:dyDescent="0.25">
      <c r="C204" s="134"/>
      <c r="E204" s="134"/>
      <c r="F204" s="134"/>
    </row>
    <row r="205" spans="3:6" x14ac:dyDescent="0.25">
      <c r="C205" s="134"/>
      <c r="E205" s="134"/>
      <c r="F205" s="134"/>
    </row>
    <row r="206" spans="3:6" x14ac:dyDescent="0.25">
      <c r="C206" s="134"/>
      <c r="E206" s="134"/>
      <c r="F206" s="134"/>
    </row>
    <row r="207" spans="3:6" x14ac:dyDescent="0.25">
      <c r="C207" s="134"/>
      <c r="E207" s="134"/>
      <c r="F207" s="134"/>
    </row>
    <row r="208" spans="3:6" x14ac:dyDescent="0.25">
      <c r="C208" s="134"/>
      <c r="E208" s="134"/>
      <c r="F208" s="134"/>
    </row>
    <row r="209" spans="3:6" x14ac:dyDescent="0.25">
      <c r="C209" s="134"/>
      <c r="E209" s="134"/>
      <c r="F209" s="134"/>
    </row>
    <row r="210" spans="3:6" x14ac:dyDescent="0.25">
      <c r="C210" s="134"/>
      <c r="E210" s="134"/>
      <c r="F210" s="134"/>
    </row>
    <row r="211" spans="3:6" x14ac:dyDescent="0.25">
      <c r="C211" s="134"/>
      <c r="E211" s="134"/>
      <c r="F211" s="134"/>
    </row>
    <row r="212" spans="3:6" x14ac:dyDescent="0.25">
      <c r="C212" s="134"/>
      <c r="E212" s="134"/>
      <c r="F212" s="134"/>
    </row>
    <row r="213" spans="3:6" x14ac:dyDescent="0.25">
      <c r="C213" s="134"/>
      <c r="E213" s="134"/>
      <c r="F213" s="134"/>
    </row>
    <row r="214" spans="3:6" x14ac:dyDescent="0.25">
      <c r="C214" s="134"/>
      <c r="E214" s="134"/>
      <c r="F214" s="134"/>
    </row>
    <row r="215" spans="3:6" x14ac:dyDescent="0.25">
      <c r="C215" s="134"/>
      <c r="E215" s="134"/>
      <c r="F215" s="134"/>
    </row>
    <row r="216" spans="3:6" x14ac:dyDescent="0.25">
      <c r="C216" s="134"/>
      <c r="E216" s="134"/>
      <c r="F216" s="134"/>
    </row>
    <row r="217" spans="3:6" x14ac:dyDescent="0.25">
      <c r="C217" s="134"/>
      <c r="E217" s="134"/>
      <c r="F217" s="134"/>
    </row>
    <row r="218" spans="3:6" x14ac:dyDescent="0.25">
      <c r="C218" s="134"/>
      <c r="E218" s="134"/>
      <c r="F218" s="134"/>
    </row>
    <row r="219" spans="3:6" x14ac:dyDescent="0.25">
      <c r="C219" s="134"/>
      <c r="E219" s="134"/>
      <c r="F219" s="134"/>
    </row>
    <row r="220" spans="3:6" x14ac:dyDescent="0.25">
      <c r="C220" s="134"/>
      <c r="E220" s="134"/>
      <c r="F220" s="134"/>
    </row>
    <row r="221" spans="3:6" x14ac:dyDescent="0.25">
      <c r="C221" s="134"/>
      <c r="E221" s="134"/>
      <c r="F221" s="134"/>
    </row>
    <row r="222" spans="3:6" x14ac:dyDescent="0.25">
      <c r="C222" s="134"/>
      <c r="E222" s="134"/>
      <c r="F222" s="134"/>
    </row>
    <row r="223" spans="3:6" x14ac:dyDescent="0.25">
      <c r="C223" s="134"/>
      <c r="E223" s="134"/>
      <c r="F223" s="134"/>
    </row>
    <row r="224" spans="3:6" x14ac:dyDescent="0.25">
      <c r="C224" s="134"/>
      <c r="E224" s="134"/>
      <c r="F224" s="134"/>
    </row>
    <row r="225" spans="3:6" x14ac:dyDescent="0.25">
      <c r="C225" s="134"/>
      <c r="E225" s="134"/>
      <c r="F225" s="134"/>
    </row>
    <row r="226" spans="3:6" x14ac:dyDescent="0.25">
      <c r="C226" s="134"/>
      <c r="E226" s="134"/>
      <c r="F226" s="134"/>
    </row>
    <row r="227" spans="3:6" x14ac:dyDescent="0.25">
      <c r="C227" s="134"/>
      <c r="E227" s="134"/>
      <c r="F227" s="134"/>
    </row>
    <row r="228" spans="3:6" x14ac:dyDescent="0.25">
      <c r="C228" s="134"/>
      <c r="E228" s="134"/>
      <c r="F228" s="134"/>
    </row>
    <row r="229" spans="3:6" x14ac:dyDescent="0.25">
      <c r="C229" s="134"/>
      <c r="E229" s="134"/>
      <c r="F229" s="134"/>
    </row>
    <row r="230" spans="3:6" x14ac:dyDescent="0.25">
      <c r="C230" s="134"/>
      <c r="E230" s="134"/>
      <c r="F230" s="134"/>
    </row>
    <row r="231" spans="3:6" x14ac:dyDescent="0.25">
      <c r="C231" s="134"/>
      <c r="E231" s="134"/>
      <c r="F231" s="134"/>
    </row>
    <row r="232" spans="3:6" x14ac:dyDescent="0.25">
      <c r="C232" s="134"/>
      <c r="E232" s="134"/>
      <c r="F232" s="134"/>
    </row>
    <row r="233" spans="3:6" x14ac:dyDescent="0.25">
      <c r="C233" s="134"/>
      <c r="E233" s="134"/>
      <c r="F233" s="134"/>
    </row>
    <row r="234" spans="3:6" x14ac:dyDescent="0.25">
      <c r="C234" s="134"/>
      <c r="E234" s="134"/>
      <c r="F234" s="134"/>
    </row>
    <row r="235" spans="3:6" x14ac:dyDescent="0.25">
      <c r="C235" s="134"/>
      <c r="E235" s="134"/>
      <c r="F235" s="134"/>
    </row>
    <row r="236" spans="3:6" x14ac:dyDescent="0.25">
      <c r="C236" s="134"/>
      <c r="E236" s="134"/>
      <c r="F236" s="134"/>
    </row>
    <row r="237" spans="3:6" x14ac:dyDescent="0.25">
      <c r="C237" s="134"/>
      <c r="E237" s="134"/>
      <c r="F237" s="134"/>
    </row>
    <row r="238" spans="3:6" x14ac:dyDescent="0.25">
      <c r="C238" s="134"/>
      <c r="E238" s="134"/>
      <c r="F238" s="134"/>
    </row>
    <row r="239" spans="3:6" x14ac:dyDescent="0.25">
      <c r="C239" s="134"/>
      <c r="E239" s="134"/>
      <c r="F239" s="134"/>
    </row>
    <row r="240" spans="3:6" x14ac:dyDescent="0.25">
      <c r="C240" s="134"/>
      <c r="E240" s="134"/>
      <c r="F240" s="134"/>
    </row>
    <row r="241" spans="3:6" x14ac:dyDescent="0.25">
      <c r="C241" s="134"/>
      <c r="E241" s="134"/>
      <c r="F241" s="134"/>
    </row>
    <row r="242" spans="3:6" x14ac:dyDescent="0.25">
      <c r="C242" s="134"/>
      <c r="E242" s="134"/>
      <c r="F242" s="134"/>
    </row>
    <row r="243" spans="3:6" x14ac:dyDescent="0.25">
      <c r="C243" s="134"/>
      <c r="E243" s="134"/>
      <c r="F243" s="134"/>
    </row>
    <row r="244" spans="3:6" x14ac:dyDescent="0.25">
      <c r="C244" s="134"/>
      <c r="E244" s="134"/>
      <c r="F244" s="134"/>
    </row>
    <row r="245" spans="3:6" x14ac:dyDescent="0.25">
      <c r="C245" s="134"/>
      <c r="E245" s="134"/>
      <c r="F245" s="134"/>
    </row>
    <row r="246" spans="3:6" x14ac:dyDescent="0.25">
      <c r="C246" s="134"/>
      <c r="E246" s="134"/>
      <c r="F246" s="134"/>
    </row>
    <row r="247" spans="3:6" x14ac:dyDescent="0.25">
      <c r="C247" s="134"/>
      <c r="E247" s="134"/>
      <c r="F247" s="134"/>
    </row>
    <row r="248" spans="3:6" x14ac:dyDescent="0.25">
      <c r="C248" s="134"/>
      <c r="E248" s="134"/>
      <c r="F248" s="134"/>
    </row>
    <row r="249" spans="3:6" x14ac:dyDescent="0.25">
      <c r="C249" s="134"/>
      <c r="E249" s="134"/>
      <c r="F249" s="134"/>
    </row>
    <row r="250" spans="3:6" x14ac:dyDescent="0.25">
      <c r="C250" s="134"/>
      <c r="E250" s="134"/>
      <c r="F250" s="134"/>
    </row>
    <row r="251" spans="3:6" x14ac:dyDescent="0.25">
      <c r="C251" s="134"/>
      <c r="E251" s="134"/>
      <c r="F251" s="134"/>
    </row>
    <row r="252" spans="3:6" x14ac:dyDescent="0.25">
      <c r="C252" s="134"/>
      <c r="E252" s="134"/>
      <c r="F252" s="134"/>
    </row>
    <row r="253" spans="3:6" x14ac:dyDescent="0.25">
      <c r="C253" s="134"/>
      <c r="E253" s="134"/>
      <c r="F253" s="134"/>
    </row>
    <row r="254" spans="3:6" x14ac:dyDescent="0.25">
      <c r="C254" s="134"/>
      <c r="E254" s="134"/>
      <c r="F254" s="134"/>
    </row>
    <row r="255" spans="3:6" x14ac:dyDescent="0.25">
      <c r="C255" s="134"/>
      <c r="E255" s="134"/>
      <c r="F255" s="134"/>
    </row>
    <row r="256" spans="3:6" x14ac:dyDescent="0.25">
      <c r="C256" s="134"/>
      <c r="E256" s="134"/>
      <c r="F256" s="134"/>
    </row>
    <row r="257" spans="3:6" x14ac:dyDescent="0.25">
      <c r="C257" s="134"/>
      <c r="E257" s="134"/>
      <c r="F257" s="134"/>
    </row>
    <row r="258" spans="3:6" x14ac:dyDescent="0.25">
      <c r="C258" s="134"/>
      <c r="E258" s="134"/>
      <c r="F258" s="134"/>
    </row>
    <row r="259" spans="3:6" x14ac:dyDescent="0.25">
      <c r="C259" s="134"/>
      <c r="E259" s="134"/>
      <c r="F259" s="134"/>
    </row>
    <row r="260" spans="3:6" x14ac:dyDescent="0.25">
      <c r="C260" s="134"/>
      <c r="E260" s="134"/>
      <c r="F260" s="134"/>
    </row>
    <row r="261" spans="3:6" x14ac:dyDescent="0.25">
      <c r="C261" s="134"/>
      <c r="E261" s="134"/>
      <c r="F261" s="134"/>
    </row>
    <row r="262" spans="3:6" x14ac:dyDescent="0.25">
      <c r="C262" s="134"/>
      <c r="E262" s="134"/>
      <c r="F262" s="134"/>
    </row>
    <row r="263" spans="3:6" x14ac:dyDescent="0.25">
      <c r="C263" s="134"/>
      <c r="E263" s="134"/>
      <c r="F263" s="134"/>
    </row>
    <row r="264" spans="3:6" x14ac:dyDescent="0.25">
      <c r="C264" s="134"/>
      <c r="E264" s="134"/>
      <c r="F264" s="134"/>
    </row>
    <row r="265" spans="3:6" x14ac:dyDescent="0.25">
      <c r="C265" s="134"/>
      <c r="E265" s="134"/>
      <c r="F265" s="134"/>
    </row>
    <row r="266" spans="3:6" x14ac:dyDescent="0.25">
      <c r="C266" s="134"/>
      <c r="E266" s="134"/>
      <c r="F266" s="134"/>
    </row>
    <row r="267" spans="3:6" x14ac:dyDescent="0.25">
      <c r="C267" s="134"/>
      <c r="E267" s="134"/>
      <c r="F267" s="134"/>
    </row>
    <row r="268" spans="3:6" x14ac:dyDescent="0.25">
      <c r="C268" s="134"/>
      <c r="E268" s="134"/>
      <c r="F268" s="134"/>
    </row>
    <row r="269" spans="3:6" x14ac:dyDescent="0.25">
      <c r="C269" s="134"/>
      <c r="E269" s="134"/>
      <c r="F269" s="134"/>
    </row>
    <row r="270" spans="3:6" x14ac:dyDescent="0.25">
      <c r="C270" s="134"/>
      <c r="E270" s="134"/>
      <c r="F270" s="134"/>
    </row>
    <row r="271" spans="3:6" x14ac:dyDescent="0.25">
      <c r="C271" s="134"/>
      <c r="E271" s="134"/>
      <c r="F271" s="134"/>
    </row>
    <row r="272" spans="3:6" x14ac:dyDescent="0.25">
      <c r="C272" s="134"/>
      <c r="E272" s="134"/>
      <c r="F272" s="134"/>
    </row>
    <row r="273" spans="3:6" x14ac:dyDescent="0.25">
      <c r="C273" s="134"/>
      <c r="E273" s="134"/>
      <c r="F273" s="134"/>
    </row>
    <row r="274" spans="3:6" x14ac:dyDescent="0.25">
      <c r="C274" s="134"/>
      <c r="E274" s="134"/>
      <c r="F274" s="134"/>
    </row>
    <row r="275" spans="3:6" x14ac:dyDescent="0.25">
      <c r="C275" s="134"/>
      <c r="E275" s="134"/>
      <c r="F275" s="134"/>
    </row>
    <row r="276" spans="3:6" x14ac:dyDescent="0.25">
      <c r="C276" s="134"/>
      <c r="E276" s="134"/>
      <c r="F276" s="134"/>
    </row>
    <row r="277" spans="3:6" x14ac:dyDescent="0.25">
      <c r="C277" s="134"/>
      <c r="E277" s="134"/>
      <c r="F277" s="134"/>
    </row>
    <row r="278" spans="3:6" x14ac:dyDescent="0.25">
      <c r="C278" s="134"/>
      <c r="E278" s="134"/>
      <c r="F278" s="134"/>
    </row>
    <row r="279" spans="3:6" x14ac:dyDescent="0.25">
      <c r="C279" s="134"/>
      <c r="E279" s="134"/>
      <c r="F279" s="134"/>
    </row>
    <row r="280" spans="3:6" x14ac:dyDescent="0.25">
      <c r="C280" s="134"/>
      <c r="E280" s="134"/>
      <c r="F280" s="134"/>
    </row>
    <row r="281" spans="3:6" x14ac:dyDescent="0.25">
      <c r="C281" s="134"/>
      <c r="E281" s="134"/>
      <c r="F281" s="134"/>
    </row>
    <row r="282" spans="3:6" x14ac:dyDescent="0.25">
      <c r="C282" s="134"/>
      <c r="E282" s="134"/>
      <c r="F282" s="134"/>
    </row>
    <row r="283" spans="3:6" x14ac:dyDescent="0.25">
      <c r="C283" s="134"/>
      <c r="E283" s="134"/>
      <c r="F283" s="134"/>
    </row>
    <row r="284" spans="3:6" x14ac:dyDescent="0.25">
      <c r="C284" s="134"/>
      <c r="E284" s="134"/>
      <c r="F284" s="134"/>
    </row>
    <row r="285" spans="3:6" x14ac:dyDescent="0.25">
      <c r="C285" s="134"/>
      <c r="E285" s="134"/>
      <c r="F285" s="134"/>
    </row>
    <row r="286" spans="3:6" x14ac:dyDescent="0.25">
      <c r="C286" s="134"/>
      <c r="E286" s="134"/>
      <c r="F286" s="134"/>
    </row>
    <row r="287" spans="3:6" x14ac:dyDescent="0.25">
      <c r="C287" s="134"/>
      <c r="E287" s="134"/>
      <c r="F287" s="134"/>
    </row>
    <row r="288" spans="3:6" x14ac:dyDescent="0.25">
      <c r="C288" s="134"/>
      <c r="E288" s="134"/>
      <c r="F288" s="134"/>
    </row>
    <row r="289" spans="3:6" x14ac:dyDescent="0.25">
      <c r="C289" s="134"/>
      <c r="E289" s="134"/>
      <c r="F289" s="134"/>
    </row>
    <row r="290" spans="3:6" x14ac:dyDescent="0.25">
      <c r="C290" s="134"/>
      <c r="E290" s="134"/>
      <c r="F290" s="134"/>
    </row>
    <row r="291" spans="3:6" x14ac:dyDescent="0.25">
      <c r="C291" s="134"/>
      <c r="E291" s="134"/>
      <c r="F291" s="134"/>
    </row>
    <row r="292" spans="3:6" x14ac:dyDescent="0.25">
      <c r="C292" s="134"/>
      <c r="E292" s="134"/>
      <c r="F292" s="134"/>
    </row>
    <row r="293" spans="3:6" x14ac:dyDescent="0.25">
      <c r="C293" s="134"/>
      <c r="E293" s="134"/>
      <c r="F293" s="134"/>
    </row>
    <row r="294" spans="3:6" x14ac:dyDescent="0.25">
      <c r="C294" s="134"/>
      <c r="E294" s="134"/>
      <c r="F294" s="134"/>
    </row>
    <row r="295" spans="3:6" x14ac:dyDescent="0.25">
      <c r="C295" s="134"/>
      <c r="E295" s="134"/>
      <c r="F295" s="134"/>
    </row>
    <row r="296" spans="3:6" x14ac:dyDescent="0.25">
      <c r="C296" s="134"/>
      <c r="E296" s="134"/>
      <c r="F296" s="134"/>
    </row>
    <row r="297" spans="3:6" x14ac:dyDescent="0.25">
      <c r="C297" s="134"/>
      <c r="E297" s="134"/>
      <c r="F297" s="134"/>
    </row>
    <row r="298" spans="3:6" x14ac:dyDescent="0.25">
      <c r="C298" s="134"/>
      <c r="E298" s="134"/>
      <c r="F298" s="134"/>
    </row>
    <row r="299" spans="3:6" x14ac:dyDescent="0.25">
      <c r="C299" s="134"/>
      <c r="E299" s="134"/>
      <c r="F299" s="134"/>
    </row>
    <row r="300" spans="3:6" x14ac:dyDescent="0.25">
      <c r="C300" s="134"/>
      <c r="E300" s="134"/>
      <c r="F300" s="134"/>
    </row>
    <row r="301" spans="3:6" x14ac:dyDescent="0.25">
      <c r="C301" s="134"/>
      <c r="E301" s="134"/>
      <c r="F301" s="134"/>
    </row>
    <row r="302" spans="3:6" x14ac:dyDescent="0.25">
      <c r="C302" s="134"/>
      <c r="E302" s="134"/>
      <c r="F302" s="134"/>
    </row>
    <row r="303" spans="3:6" x14ac:dyDescent="0.25">
      <c r="C303" s="134"/>
      <c r="E303" s="134"/>
      <c r="F303" s="134"/>
    </row>
    <row r="304" spans="3:6" x14ac:dyDescent="0.25">
      <c r="C304" s="134"/>
      <c r="E304" s="134"/>
      <c r="F304" s="134"/>
    </row>
    <row r="305" spans="3:6" x14ac:dyDescent="0.25">
      <c r="C305" s="134"/>
      <c r="E305" s="134"/>
      <c r="F305" s="134"/>
    </row>
    <row r="306" spans="3:6" x14ac:dyDescent="0.25">
      <c r="C306" s="134"/>
      <c r="E306" s="134"/>
      <c r="F306" s="134"/>
    </row>
    <row r="307" spans="3:6" x14ac:dyDescent="0.25">
      <c r="C307" s="134"/>
      <c r="E307" s="134"/>
      <c r="F307" s="134"/>
    </row>
    <row r="308" spans="3:6" x14ac:dyDescent="0.25">
      <c r="C308" s="134"/>
      <c r="E308" s="134"/>
      <c r="F308" s="134"/>
    </row>
    <row r="309" spans="3:6" x14ac:dyDescent="0.25">
      <c r="C309" s="134"/>
      <c r="E309" s="134"/>
      <c r="F309" s="134"/>
    </row>
    <row r="310" spans="3:6" x14ac:dyDescent="0.25">
      <c r="C310" s="134"/>
      <c r="E310" s="134"/>
      <c r="F310" s="134"/>
    </row>
    <row r="311" spans="3:6" x14ac:dyDescent="0.25">
      <c r="C311" s="134"/>
      <c r="E311" s="134"/>
      <c r="F311" s="134"/>
    </row>
    <row r="312" spans="3:6" x14ac:dyDescent="0.25">
      <c r="C312" s="134"/>
      <c r="E312" s="134"/>
      <c r="F312" s="134"/>
    </row>
    <row r="313" spans="3:6" x14ac:dyDescent="0.25">
      <c r="C313" s="134"/>
      <c r="E313" s="134"/>
      <c r="F313" s="134"/>
    </row>
    <row r="314" spans="3:6" x14ac:dyDescent="0.25">
      <c r="C314" s="134"/>
      <c r="E314" s="134"/>
      <c r="F314" s="134"/>
    </row>
    <row r="315" spans="3:6" x14ac:dyDescent="0.25">
      <c r="C315" s="134"/>
      <c r="E315" s="134"/>
      <c r="F315" s="134"/>
    </row>
    <row r="316" spans="3:6" x14ac:dyDescent="0.25">
      <c r="C316" s="134"/>
      <c r="E316" s="134"/>
      <c r="F316" s="134"/>
    </row>
    <row r="317" spans="3:6" x14ac:dyDescent="0.25">
      <c r="C317" s="134"/>
      <c r="E317" s="134"/>
      <c r="F317" s="134"/>
    </row>
    <row r="318" spans="3:6" x14ac:dyDescent="0.25">
      <c r="C318" s="134"/>
      <c r="E318" s="134"/>
      <c r="F318" s="134"/>
    </row>
    <row r="319" spans="3:6" x14ac:dyDescent="0.25">
      <c r="C319" s="134"/>
      <c r="E319" s="134"/>
      <c r="F319" s="134"/>
    </row>
    <row r="320" spans="3:6" x14ac:dyDescent="0.25">
      <c r="C320" s="134"/>
      <c r="E320" s="134"/>
      <c r="F320" s="134"/>
    </row>
    <row r="321" spans="3:6" x14ac:dyDescent="0.25">
      <c r="C321" s="134"/>
      <c r="E321" s="134"/>
      <c r="F321" s="134"/>
    </row>
    <row r="322" spans="3:6" x14ac:dyDescent="0.25">
      <c r="C322" s="134"/>
      <c r="E322" s="134"/>
      <c r="F322" s="134"/>
    </row>
    <row r="323" spans="3:6" x14ac:dyDescent="0.25">
      <c r="C323" s="134"/>
      <c r="E323" s="134"/>
      <c r="F323" s="134"/>
    </row>
    <row r="324" spans="3:6" x14ac:dyDescent="0.25">
      <c r="C324" s="134"/>
      <c r="E324" s="134"/>
      <c r="F324" s="134"/>
    </row>
    <row r="325" spans="3:6" x14ac:dyDescent="0.25">
      <c r="C325" s="134"/>
      <c r="E325" s="134"/>
      <c r="F325" s="134"/>
    </row>
    <row r="326" spans="3:6" x14ac:dyDescent="0.25">
      <c r="C326" s="134"/>
      <c r="E326" s="134"/>
      <c r="F326" s="134"/>
    </row>
    <row r="327" spans="3:6" x14ac:dyDescent="0.25">
      <c r="C327" s="134"/>
      <c r="E327" s="134"/>
      <c r="F327" s="134"/>
    </row>
    <row r="328" spans="3:6" x14ac:dyDescent="0.25">
      <c r="C328" s="134"/>
      <c r="E328" s="134"/>
      <c r="F328" s="134"/>
    </row>
    <row r="329" spans="3:6" x14ac:dyDescent="0.25">
      <c r="C329" s="134"/>
      <c r="E329" s="134"/>
      <c r="F329" s="134"/>
    </row>
    <row r="330" spans="3:6" x14ac:dyDescent="0.25">
      <c r="C330" s="134"/>
      <c r="E330" s="134"/>
      <c r="F330" s="134"/>
    </row>
    <row r="331" spans="3:6" x14ac:dyDescent="0.25">
      <c r="C331" s="134"/>
      <c r="E331" s="134"/>
      <c r="F331" s="134"/>
    </row>
    <row r="332" spans="3:6" x14ac:dyDescent="0.25">
      <c r="C332" s="134"/>
      <c r="E332" s="134"/>
      <c r="F332" s="134"/>
    </row>
    <row r="333" spans="3:6" x14ac:dyDescent="0.25">
      <c r="C333" s="134"/>
      <c r="E333" s="134"/>
      <c r="F333" s="134"/>
    </row>
    <row r="334" spans="3:6" x14ac:dyDescent="0.25">
      <c r="C334" s="134"/>
      <c r="E334" s="134"/>
      <c r="F334" s="134"/>
    </row>
    <row r="335" spans="3:6" x14ac:dyDescent="0.25">
      <c r="C335" s="134"/>
      <c r="E335" s="134"/>
      <c r="F335" s="134"/>
    </row>
    <row r="336" spans="3:6" x14ac:dyDescent="0.25">
      <c r="C336" s="134"/>
      <c r="E336" s="134"/>
      <c r="F336" s="134"/>
    </row>
    <row r="337" spans="3:6" x14ac:dyDescent="0.25">
      <c r="C337" s="134"/>
      <c r="E337" s="134"/>
      <c r="F337" s="134"/>
    </row>
    <row r="338" spans="3:6" x14ac:dyDescent="0.25">
      <c r="C338" s="134"/>
      <c r="E338" s="134"/>
      <c r="F338" s="134"/>
    </row>
    <row r="339" spans="3:6" x14ac:dyDescent="0.25">
      <c r="C339" s="134"/>
      <c r="E339" s="134"/>
      <c r="F339" s="134"/>
    </row>
    <row r="340" spans="3:6" x14ac:dyDescent="0.25">
      <c r="C340" s="134"/>
      <c r="E340" s="134"/>
      <c r="F340" s="134"/>
    </row>
    <row r="341" spans="3:6" x14ac:dyDescent="0.25">
      <c r="C341" s="134"/>
      <c r="E341" s="134"/>
      <c r="F341" s="134"/>
    </row>
    <row r="342" spans="3:6" x14ac:dyDescent="0.25">
      <c r="C342" s="134"/>
      <c r="E342" s="134"/>
      <c r="F342" s="134"/>
    </row>
    <row r="343" spans="3:6" x14ac:dyDescent="0.25">
      <c r="C343" s="134"/>
      <c r="E343" s="134"/>
      <c r="F343" s="134"/>
    </row>
    <row r="344" spans="3:6" x14ac:dyDescent="0.25">
      <c r="C344" s="134"/>
      <c r="E344" s="134"/>
      <c r="F344" s="134"/>
    </row>
    <row r="345" spans="3:6" x14ac:dyDescent="0.25">
      <c r="C345" s="134"/>
      <c r="E345" s="134"/>
      <c r="F345" s="134"/>
    </row>
    <row r="346" spans="3:6" x14ac:dyDescent="0.25">
      <c r="C346" s="134"/>
      <c r="E346" s="134"/>
      <c r="F346" s="134"/>
    </row>
    <row r="347" spans="3:6" x14ac:dyDescent="0.25">
      <c r="C347" s="134"/>
      <c r="E347" s="134"/>
      <c r="F347" s="134"/>
    </row>
    <row r="348" spans="3:6" x14ac:dyDescent="0.25">
      <c r="C348" s="134"/>
      <c r="E348" s="134"/>
      <c r="F348" s="134"/>
    </row>
    <row r="349" spans="3:6" x14ac:dyDescent="0.25">
      <c r="C349" s="134"/>
      <c r="E349" s="134"/>
      <c r="F349" s="134"/>
    </row>
    <row r="350" spans="3:6" x14ac:dyDescent="0.25">
      <c r="C350" s="134"/>
      <c r="E350" s="134"/>
      <c r="F350" s="134"/>
    </row>
    <row r="351" spans="3:6" x14ac:dyDescent="0.25">
      <c r="C351" s="134"/>
      <c r="E351" s="134"/>
      <c r="F351" s="134"/>
    </row>
    <row r="352" spans="3:6" x14ac:dyDescent="0.25">
      <c r="C352" s="134"/>
      <c r="E352" s="134"/>
      <c r="F352" s="134"/>
    </row>
    <row r="353" spans="3:6" x14ac:dyDescent="0.25">
      <c r="C353" s="134"/>
      <c r="E353" s="134"/>
      <c r="F353" s="134"/>
    </row>
    <row r="354" spans="3:6" x14ac:dyDescent="0.25">
      <c r="C354" s="134"/>
      <c r="E354" s="134"/>
      <c r="F354" s="134"/>
    </row>
    <row r="355" spans="3:6" x14ac:dyDescent="0.25">
      <c r="C355" s="134"/>
      <c r="E355" s="134"/>
      <c r="F355" s="134"/>
    </row>
    <row r="356" spans="3:6" x14ac:dyDescent="0.25">
      <c r="C356" s="134"/>
      <c r="E356" s="134"/>
      <c r="F356" s="134"/>
    </row>
    <row r="357" spans="3:6" x14ac:dyDescent="0.25">
      <c r="C357" s="134"/>
      <c r="E357" s="134"/>
      <c r="F357" s="134"/>
    </row>
    <row r="358" spans="3:6" x14ac:dyDescent="0.25">
      <c r="C358" s="134"/>
      <c r="E358" s="134"/>
      <c r="F358" s="134"/>
    </row>
    <row r="359" spans="3:6" x14ac:dyDescent="0.25">
      <c r="C359" s="134"/>
      <c r="E359" s="134"/>
      <c r="F359" s="134"/>
    </row>
    <row r="360" spans="3:6" x14ac:dyDescent="0.25">
      <c r="C360" s="134"/>
      <c r="E360" s="134"/>
      <c r="F360" s="134"/>
    </row>
  </sheetData>
  <mergeCells count="45">
    <mergeCell ref="B15:B20"/>
    <mergeCell ref="C15:C20"/>
    <mergeCell ref="B2:D2"/>
    <mergeCell ref="B3:D3"/>
    <mergeCell ref="B6:D6"/>
    <mergeCell ref="B7:B14"/>
    <mergeCell ref="C7:C14"/>
    <mergeCell ref="B21:B29"/>
    <mergeCell ref="C21:C29"/>
    <mergeCell ref="B30:B32"/>
    <mergeCell ref="C30:C32"/>
    <mergeCell ref="B33:B35"/>
    <mergeCell ref="C33:C35"/>
    <mergeCell ref="B67:B68"/>
    <mergeCell ref="C67:C68"/>
    <mergeCell ref="B38:B44"/>
    <mergeCell ref="C38:C44"/>
    <mergeCell ref="B45:D45"/>
    <mergeCell ref="B46:B54"/>
    <mergeCell ref="C46:C54"/>
    <mergeCell ref="B55:B60"/>
    <mergeCell ref="C55:C60"/>
    <mergeCell ref="B61:B62"/>
    <mergeCell ref="C61:C62"/>
    <mergeCell ref="B64:D64"/>
    <mergeCell ref="B65:B66"/>
    <mergeCell ref="C65:C66"/>
    <mergeCell ref="B87:B90"/>
    <mergeCell ref="C87:C90"/>
    <mergeCell ref="B69:B70"/>
    <mergeCell ref="C69:C70"/>
    <mergeCell ref="B71:B73"/>
    <mergeCell ref="C71:C73"/>
    <mergeCell ref="B76:B77"/>
    <mergeCell ref="C76:C77"/>
    <mergeCell ref="B79:B80"/>
    <mergeCell ref="C79:C80"/>
    <mergeCell ref="B81:D81"/>
    <mergeCell ref="B82:B84"/>
    <mergeCell ref="C82:C84"/>
    <mergeCell ref="B94:B95"/>
    <mergeCell ref="C94:C95"/>
    <mergeCell ref="B96:D96"/>
    <mergeCell ref="D97:D101"/>
    <mergeCell ref="B102:D102"/>
  </mergeCells>
  <hyperlinks>
    <hyperlink ref="D106" r:id="rId1" display="Google has created an Environmental Insights Explorer that estimates " xr:uid="{6697EAC4-7DFF-4B8D-B890-A837CDFA2771}"/>
    <hyperlink ref="D85" r:id="rId2" xr:uid="{54BA7FB3-CA35-495D-83E1-D6E9CCC17A59}"/>
    <hyperlink ref="D86" r:id="rId3" xr:uid="{4ED19BC2-4609-42DD-A328-1123F741E288}"/>
    <hyperlink ref="D91" r:id="rId4" display="Estimates of age by geography are available through either the U.S. Census / American Community Survey through their FactFinder portal." xr:uid="{085CDA5B-9CD4-44A8-947B-CB599A1602B9}"/>
    <hyperlink ref="D83" r:id="rId5" xr:uid="{1C22BB52-2C09-4C4F-8BFD-13C3053F91E3}"/>
    <hyperlink ref="D68" r:id="rId6" location="/" display="/" xr:uid="{C0AB4969-76A1-448E-987B-599B66882B5A}"/>
    <hyperlink ref="D71" r:id="rId7" location="/find/nearest?fuel=ELEC" display="/find/nearest?fuel=ELEC" xr:uid="{FCA871CA-D651-419D-B139-E5D666F49051}"/>
    <hyperlink ref="D72" r:id="rId8" display="https://na.chargepoint.com/charge_point" xr:uid="{01E520AF-2D6E-4648-939B-079322F99DD5}"/>
    <hyperlink ref="D73" r:id="rId9" display="https://www.plugshare.com/" xr:uid="{B3BCB726-5DE2-4612-9B69-D3152B177690}"/>
    <hyperlink ref="D74" r:id="rId10" location="/find/nearest?fuel=ELEC" display="https://afdc.energy.gov/fuels/electricity_locations.html - /find/nearest?fuel=ELEC" xr:uid="{4B6C45C8-D461-4CA2-834B-393E5C81DAC8}"/>
    <hyperlink ref="D75" r:id="rId11" display="The U.S. Census provides estimates on origin-desintation travel through their OnTheMap interactive online mapping and analytics platform. The tool allows users to input a study geography and gather insights on transportation patterns of commuters. " xr:uid="{0D6FCD6B-1C52-41E0-A804-EC23B7CAB0AB}"/>
    <hyperlink ref="D78" r:id="rId12" display="The U.S. Census Bureau provides estimates on community - or journey to work - data for communities. This includes a profile of the modes of transportation commuters in each community utilize, as well as the ability to cross-reference commuting behavior with other demographic information. " xr:uid="{81C2A25A-3152-4973-9DBF-D4CC943B7238}"/>
    <hyperlink ref="D77" r:id="rId13" display="analysis of bike share programs" xr:uid="{2C784492-BCF1-472B-A71D-E6BBA0ADC4CE}"/>
    <hyperlink ref="D56" r:id="rId14" display="The National Renewable Energy Laboratory (NREL) provides data for various heights by state." xr:uid="{80B47906-79FE-4DED-914C-7C0F3E4408A4}"/>
    <hyperlink ref="D57" r:id="rId15" display="• GPI houses the 80-meter and 100-meter wind speed data for the U.S. but for other heights, NREL also has a downloadable Wind Toolkit Scalable Data Service" xr:uid="{C552D8DA-CFDE-4D37-BF97-BD73AA37C744}"/>
    <hyperlink ref="D58" r:id="rId16" display="• For other heights, NREL also has an open-source command prompt portal though use of the command prompt portal requires an API to access" xr:uid="{D6EE6C27-E24C-41C0-8942-DFC65615AECA}"/>
    <hyperlink ref="D60" r:id="rId17" display="• NREL also translates wind resource to renewable energy technical generation potential estimate in the State and Local Planning for Energy (SLOPE) Platform. " xr:uid="{996A6655-CC69-48F2-B825-92F06566E59C}"/>
    <hyperlink ref="D47" r:id="rId18" display="Alternatively, the National Renewable Energy Laboratory has created a repository of solar resource data, tools, and maps - which includes mapping information on solar potential - for the country. " xr:uid="{7EDBAE8A-EA01-408C-99B5-6816EE151E01}"/>
    <hyperlink ref="D48" r:id="rId19" display="This includes geospatial data on solar potential at a standardized point estimation. Data is available for public download. " xr:uid="{C03E5BB4-6A9D-47A3-BCEB-3ACC039BAA2A}"/>
    <hyperlink ref="D51" r:id="rId20" display="The Solar Energy Industries Association also has resource estimates at the state level, with resource characterization estimations. " xr:uid="{0DF72745-5EF1-4E57-A7E6-69DB09DA894F}"/>
    <hyperlink ref="D59" r:id="rId21" display="• For high level, static estimates, NREL also has a Wind Prospector. " xr:uid="{099A48B9-B1D1-4329-AD74-044CE252508C}"/>
    <hyperlink ref="D52" r:id="rId22" display="Alternatively, the National Renewable Energy Laboratory has created a repository of solar resource data, tools, and maps - which includes mapping information on solar potential - for the country. " xr:uid="{4A9122E8-F1AF-4327-9681-B3EF3CA36B27}"/>
    <hyperlink ref="D54" r:id="rId23" display="• NREL also translates solar resource to a solar technical generation potential estimate in the State and Local Planning for Energy (SLOPE) Platform. " xr:uid="{6CB9BA80-C97C-4820-AE21-22F6DD12C4E9}"/>
    <hyperlink ref="D53" r:id="rId24" display="For some communities, estimates for solar potential and rooftop solar potential are available via Google's Environmental Insights Explorer, which currently includes on 73 north american cities, but estimates rooftop solar potential for said communities." xr:uid="{6365F06B-87D3-4A2D-B068-EF26E28EC3E4}"/>
    <hyperlink ref="D62" r:id="rId25" display="https://gisdata.mn.gov/dataset/util-elec-trans" xr:uid="{61DB3CCC-13DC-4C48-B80D-3918F8C3B390}"/>
    <hyperlink ref="D61" r:id="rId26" xr:uid="{919E8A59-7DF9-4147-A6AF-38891433483D}"/>
    <hyperlink ref="D38" r:id="rId27" display="Check with the City to see whether they have an inventory of buildings. If a city participates in a building benchmarking program, some building information will be available through the reporting platform.  The B3 benchmarking program in Minnesota is an example of a benchmarking platform." xr:uid="{6ECDE84C-D245-40F6-ABEB-071CA8482913}"/>
    <hyperlink ref="D40" r:id="rId28" display="• Using GIS, analyze the total square footage of the community's building footprints. Building footprint shapefiles are available either through the city or it’s county, through the metropolitan council if the community is within the 7-county metro, or through open-source building footprint data. Microsoft made a national building footprint datafile available on Github. The file format, however, requires third party conversion to use in common geospatial software applications (like ESRI ArcMap)." xr:uid="{7FE6F7D2-4013-411A-9911-AA9D6471FB93}"/>
    <hyperlink ref="D39" r:id="rId29" display="• Using GIS, analyze the total square footage of the community's building footprints. Building footprint shapefiles are available either through the city or it’s county, through the metropolitan council if the community is within the 7-county metro, or through open-source building footprint data. Microsoft made a national building footprint datafile available on Github. The file format, however, requires third party conversion to use in common geospatial software applications (like ESRI ArcMap)." xr:uid="{5DC804DB-182C-4963-8A26-706828EEC2FF}"/>
    <hyperlink ref="D44" r:id="rId30" location="/" display=" State and Local Government Energy Data (SLED) through the U.S. Department of Energy. " xr:uid="{E2D0A884-20BF-4DD6-B4DF-496A2440D1B3}"/>
    <hyperlink ref="D42" r:id="rId31" display="You can look to total household estimates, assume a constant household square footage, and multiply the two. Use the same process to calculate commercial and industrial building square footage. Estimates of total households by geography are available through  the U.S. Census." xr:uid="{9D32677D-0D3F-4AFE-928B-7F158F507447}"/>
    <hyperlink ref="D36" r:id="rId32" display="The National Renewable Energy Laboratory estimates energy efficiency - in terms of economic potential, high achievable potential, single family home electric savings potential, and single family home fuel savings potential - in the State and Local Planning for Energy (SLOPE) Platform. " xr:uid="{B75F2D90-436E-4D09-9685-C55BBC7BDA92}"/>
    <hyperlink ref="D34" r:id="rId33" display="https://www.eia.gov/electricity/data/eia860/" xr:uid="{008B1AB4-CCC8-40A9-9C71-503941E74DFC}"/>
    <hyperlink ref="D31" r:id="rId34" display="https://www.eia.gov/electricity/data/eia860/" xr:uid="{C6D70534-BD91-4C6C-A7EC-E410DA3128F8}"/>
    <hyperlink ref="D27" r:id="rId35" display="There are also datasets available through EPA that detail the U.S. Electric Power Industry Estimated Emissions by State, as well as the Net Generation by State by Type of Producer by Energy Source which can be used as a similar proxy for emissions factor, and may allow a community to aggregate fuel production within their specific utility territory." xr:uid="{3E2D5D10-E8F5-4049-991B-A35E1EC28CF7}"/>
    <hyperlink ref="D28" r:id="rId36" xr:uid="{F4761D6E-6CCF-41A3-A701-089C55DC98BC}"/>
    <hyperlink ref="D26" r:id="rId37" xr:uid="{42C67C93-88DC-46C7-912D-A6734A1C6D9B}"/>
    <hyperlink ref="D24" r:id="rId38" display="Emission factors for a given utility can be calculated using the reported generation mix (% by fuel composition and heat factors for various fuel types). The mix of generation fuels by state can be found through the U.S. Environmental Information Administration. That mix can be used to calculate the an emission factor for the state by multiplying the ratio of each fuel type to the greenhouse gas equivalency of that fuel. " xr:uid="{03D7FDE7-BAD6-4E9B-BE9C-28D47410C183}"/>
    <hyperlink ref="D29" r:id="rId39" display="https://gisdata.mn.gov/dataset/util-elec-trans" xr:uid="{514D167B-7F58-486A-A96F-4E12B0072A87}"/>
    <hyperlink ref="D17" r:id="rId40" display="Otherwise, the National Renewable Energy Laboratory (NREL) developed the State and Local Planning for Energy Platform, which provides community-specific electricity consumption estimates. " xr:uid="{7FD1D417-8778-4710-B1B6-095FAF997171}"/>
    <hyperlink ref="D20" r:id="rId41" xr:uid="{A2B7E4C0-B73B-4B00-B71F-C7650D73D885}"/>
    <hyperlink ref="D18" r:id="rId42" location="/" display="•The U.S. Department of Energy publishes estimates of energy use for geographies through their State and Local Energy data portal. " xr:uid="{75D10937-9513-481C-BB57-E329D8359A93}"/>
    <hyperlink ref="D13" r:id="rId43" display="If you’re going the route of extrapolation, you can reference the Annual Energy Outlook (AEO) annually from the Energy Information Administration EIA) to check your numbers, though the AEO is national in scope.  " xr:uid="{8ECE08F2-379D-45A3-8C98-274A85E312F4}"/>
    <hyperlink ref="D14" r:id="rId44" display="• and the U.S. Energy Information Administration, on average U.S. residential utility customer consumption" xr:uid="{62719257-8F4A-4D9C-ABFD-F82F0CD8082D}"/>
    <hyperlink ref="D12" r:id="rId45" xr:uid="{33916AEC-4EC2-4E22-9C34-5CB84869FC5E}"/>
    <hyperlink ref="D11" r:id="rId46" location="/" xr:uid="{23E546A5-5B28-40CD-BC8B-4A407011B3CB}"/>
    <hyperlink ref="D63" r:id="rId47" display="The National Renewable Energy Laboratory estimates energy efficiency - in terms of economic potential, high achievable potential, single family home electric savings potential, and single family home fuel savings potential - in the State and Local Planning for Energy (SLOPE) Platform. " xr:uid="{82D60BD2-420D-4AC9-A3E9-B5A4370A6965}"/>
    <hyperlink ref="D89" r:id="rId48" display="Otherwise, to calculate energy burden manually, identify the percentage of the population for whom energy bills account for &gt;= 30% their annual income. Estimates of household expenditures on utilities and annual income by geography are available through either the U.S. Census / American Community Survey or may be available through local utility data (though this will vary by location)." xr:uid="{6BD66E93-8FA9-4DCD-B203-D5E9B47F9CC0}"/>
    <hyperlink ref="D88" r:id="rId49" display="Low-Income Energy Affordability Data (LEAD) tool. The tool provides estimates on " xr:uid="{FE7A4261-6F95-4776-A4AB-D6335DD6B3EB}"/>
    <hyperlink ref="D19" r:id="rId50" xr:uid="{25434C9C-EAED-42C7-9CF9-B40BC30A3B7B}"/>
    <hyperlink ref="D90" r:id="rId51" display="Determine how many people in the community would be eligible for energy assistance (public assistance for heating). Public data on Low-Income Home Energy Assistance Program (LIHEAP) is available through the U.S. Department of Health and Human Services, Office of Community Services. " xr:uid="{98E43ADA-BF80-4C82-9BC2-30959C9F8D44}"/>
    <hyperlink ref="D92" r:id="rId52" display="Estimates of race by geography are available through either the U.S. Census / American Community Survey through their FactFinder portal. " xr:uid="{BC3DB14E-894D-431C-ABE0-F28BCE643DC6}"/>
    <hyperlink ref="D93" r:id="rId53" display="Estimates of primary household language / percentage of by geography are available through either the U.S. Census / American Community Survey through their FactFinder portal. " xr:uid="{9F695CD7-9506-4538-AA83-9F62C39A06CB}"/>
    <hyperlink ref="D94" r:id="rId54" display="Estimates of proportion of the population living with a disability by geography is available through either the U.S. Census / American Community Survey through their National Ambulatory Medican Care Survey (NAMCS). The Census also provides estimates of health insurance coverage, which are available as cross-tabulated estimates with other demographic indicators like race. " xr:uid="{8B1334F6-A0C5-4916-A767-403D5C142A6B}"/>
    <hyperlink ref="D41" r:id="rId55" display="If none of these options are available, explore using LiDAR data and ESRI ArcMap software to extract building footprints to calculate the estimated area. Pursuing the third options opens greater opportunity to estimate the corresponding height of buildings to give a better estimation of total area versus footprint but is also the most time-consuming method. " xr:uid="{5184DB38-4158-4ED8-8C32-D535B50F5D26}"/>
    <hyperlink ref="D95" r:id="rId56" xr:uid="{747DA752-9BA1-448E-953A-2E9B04D43375}"/>
    <hyperlink ref="D66" r:id="rId57" location="/" display="/" xr:uid="{38EB1E49-7275-4910-AACC-464ED5DC05C6}"/>
    <hyperlink ref="D70" r:id="rId58" location="/" display="/" xr:uid="{5ED4603A-EF84-47BC-9528-138629CBAD08}"/>
    <hyperlink ref="D84" r:id="rId59" location="/" display="/" xr:uid="{8F141FF2-860F-49D0-86AC-CAF0DB9D26F1}"/>
    <hyperlink ref="D10" r:id="rId60" display="Otherwise, the National Renewable Energy Laboratory (NREL) developed the State and Local Planning for Energy Platform, which provides community-specific electricity consumption estimates. " xr:uid="{6FCB559B-624B-4A2E-B797-864CF42C8F58}"/>
    <hyperlink ref="D25" r:id="rId61" display="• Rocky Mountain Institute has also created a Utility Transition Hub, which provides data available for download as well as an interactive portal to explore utility-specific emissions." xr:uid="{B3C19DBB-A3E4-4DE6-A719-7BFAFB658FBF}"/>
  </hyperlinks>
  <pageMargins left="0.7" right="0.7" top="0.75" bottom="0.75" header="0.3" footer="0.3"/>
  <pageSetup orientation="portrait" horizontalDpi="4294967295" verticalDpi="4294967295" r:id="rId62"/>
  <drawing r:id="rId63"/>
  <legacyDrawing r:id="rId6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D674D-CF93-45FD-AD67-1967CDD8CCA8}">
  <sheetPr>
    <tabColor theme="1"/>
  </sheetPr>
  <dimension ref="A1:R147"/>
  <sheetViews>
    <sheetView zoomScale="55" zoomScaleNormal="55" workbookViewId="0">
      <selection activeCell="V78" sqref="V78"/>
    </sheetView>
  </sheetViews>
  <sheetFormatPr defaultRowHeight="15" x14ac:dyDescent="0.25"/>
  <cols>
    <col min="1" max="1" width="79.85546875" bestFit="1" customWidth="1"/>
    <col min="2" max="2" width="27.5703125" bestFit="1" customWidth="1"/>
  </cols>
  <sheetData>
    <row r="1" spans="1:18" x14ac:dyDescent="0.25">
      <c r="A1" t="s">
        <v>56</v>
      </c>
      <c r="B1" t="s">
        <v>47</v>
      </c>
      <c r="C1" t="s">
        <v>247</v>
      </c>
      <c r="D1">
        <v>2016</v>
      </c>
      <c r="E1">
        <f>D1+1</f>
        <v>2017</v>
      </c>
      <c r="F1">
        <f t="shared" ref="F1:R1" si="0">E1+1</f>
        <v>2018</v>
      </c>
      <c r="G1">
        <f t="shared" si="0"/>
        <v>2019</v>
      </c>
      <c r="H1">
        <f t="shared" si="0"/>
        <v>2020</v>
      </c>
      <c r="I1">
        <f t="shared" si="0"/>
        <v>2021</v>
      </c>
      <c r="J1">
        <f t="shared" si="0"/>
        <v>2022</v>
      </c>
      <c r="K1">
        <f t="shared" si="0"/>
        <v>2023</v>
      </c>
      <c r="L1">
        <f t="shared" si="0"/>
        <v>2024</v>
      </c>
      <c r="M1">
        <f t="shared" si="0"/>
        <v>2025</v>
      </c>
      <c r="N1">
        <f t="shared" si="0"/>
        <v>2026</v>
      </c>
      <c r="O1">
        <f t="shared" si="0"/>
        <v>2027</v>
      </c>
      <c r="P1">
        <f t="shared" si="0"/>
        <v>2028</v>
      </c>
      <c r="Q1">
        <f t="shared" si="0"/>
        <v>2029</v>
      </c>
      <c r="R1">
        <f t="shared" si="0"/>
        <v>2030</v>
      </c>
    </row>
    <row r="2" spans="1:18" x14ac:dyDescent="0.25">
      <c r="A2" t="str">
        <f>'Climate Metrics'!C24&amp;" Emissions"</f>
        <v>Total Emissions</v>
      </c>
      <c r="B2" t="str">
        <f>'Climate Metrics'!D24</f>
        <v>tonnes CO2e</v>
      </c>
      <c r="C2">
        <f>'Climate Metrics'!E24</f>
        <v>0</v>
      </c>
      <c r="D2">
        <f>'Climate Metrics'!F24</f>
        <v>0</v>
      </c>
      <c r="E2">
        <f>'Climate Metrics'!G24</f>
        <v>0</v>
      </c>
      <c r="F2">
        <f>'Climate Metrics'!H24</f>
        <v>0</v>
      </c>
      <c r="G2">
        <f>'Climate Metrics'!I24</f>
        <v>0</v>
      </c>
      <c r="H2">
        <f>'Climate Metrics'!J24</f>
        <v>0</v>
      </c>
      <c r="I2">
        <f>'Climate Metrics'!K24</f>
        <v>0</v>
      </c>
      <c r="J2">
        <f>'Climate Metrics'!L24</f>
        <v>0</v>
      </c>
      <c r="K2">
        <f>'Climate Metrics'!M24</f>
        <v>0</v>
      </c>
      <c r="L2">
        <f>'Climate Metrics'!N24</f>
        <v>0</v>
      </c>
      <c r="M2">
        <f>'Climate Metrics'!O24</f>
        <v>0</v>
      </c>
      <c r="N2">
        <f>'Climate Metrics'!P24</f>
        <v>0</v>
      </c>
      <c r="O2">
        <f>'Climate Metrics'!Q24</f>
        <v>0</v>
      </c>
      <c r="P2">
        <f>'Climate Metrics'!R24</f>
        <v>0</v>
      </c>
      <c r="Q2">
        <f>'Climate Metrics'!S24</f>
        <v>0</v>
      </c>
      <c r="R2">
        <f>'Climate Metrics'!T24</f>
        <v>0</v>
      </c>
    </row>
    <row r="3" spans="1:18" x14ac:dyDescent="0.25">
      <c r="A3" t="str">
        <f>'Climate Metrics'!C25&amp;" Emissions"</f>
        <v>Commercial / Industrial Emissions</v>
      </c>
      <c r="B3" t="str">
        <f>'Climate Metrics'!D25</f>
        <v>tonnes CO2e</v>
      </c>
      <c r="C3">
        <f>'Climate Metrics'!E25</f>
        <v>0</v>
      </c>
      <c r="D3">
        <f>'Climate Metrics'!F25</f>
        <v>0</v>
      </c>
      <c r="E3">
        <f>'Climate Metrics'!G25</f>
        <v>0</v>
      </c>
      <c r="F3">
        <f>'Climate Metrics'!H25</f>
        <v>0</v>
      </c>
      <c r="G3">
        <f>'Climate Metrics'!I25</f>
        <v>0</v>
      </c>
      <c r="H3">
        <f>'Climate Metrics'!J25</f>
        <v>0</v>
      </c>
      <c r="I3">
        <f>'Climate Metrics'!K25</f>
        <v>0</v>
      </c>
      <c r="J3">
        <f>'Climate Metrics'!L25</f>
        <v>0</v>
      </c>
      <c r="K3">
        <f>'Climate Metrics'!M25</f>
        <v>0</v>
      </c>
      <c r="L3">
        <f>'Climate Metrics'!N25</f>
        <v>0</v>
      </c>
      <c r="M3">
        <f>'Climate Metrics'!O25</f>
        <v>0</v>
      </c>
      <c r="N3">
        <f>'Climate Metrics'!P25</f>
        <v>0</v>
      </c>
      <c r="O3">
        <f>'Climate Metrics'!Q25</f>
        <v>0</v>
      </c>
      <c r="P3">
        <f>'Climate Metrics'!R25</f>
        <v>0</v>
      </c>
      <c r="Q3">
        <f>'Climate Metrics'!S25</f>
        <v>0</v>
      </c>
      <c r="R3">
        <f>'Climate Metrics'!T25</f>
        <v>0</v>
      </c>
    </row>
    <row r="4" spans="1:18" x14ac:dyDescent="0.25">
      <c r="A4" t="str">
        <f>'Climate Metrics'!C26&amp;" Emissions"</f>
        <v>Residential Emissions</v>
      </c>
      <c r="B4" t="str">
        <f>'Climate Metrics'!D26</f>
        <v>tonnes CO2e</v>
      </c>
      <c r="C4">
        <f>'Climate Metrics'!E26</f>
        <v>0</v>
      </c>
      <c r="D4">
        <f>'Climate Metrics'!F26</f>
        <v>0</v>
      </c>
      <c r="E4">
        <f>'Climate Metrics'!G26</f>
        <v>0</v>
      </c>
      <c r="F4">
        <f>'Climate Metrics'!H26</f>
        <v>0</v>
      </c>
      <c r="G4">
        <f>'Climate Metrics'!I26</f>
        <v>0</v>
      </c>
      <c r="H4">
        <f>'Climate Metrics'!J26</f>
        <v>0</v>
      </c>
      <c r="I4">
        <f>'Climate Metrics'!K26</f>
        <v>0</v>
      </c>
      <c r="J4">
        <f>'Climate Metrics'!L26</f>
        <v>0</v>
      </c>
      <c r="K4">
        <f>'Climate Metrics'!M26</f>
        <v>0</v>
      </c>
      <c r="L4">
        <f>'Climate Metrics'!N26</f>
        <v>0</v>
      </c>
      <c r="M4">
        <f>'Climate Metrics'!O26</f>
        <v>0</v>
      </c>
      <c r="N4">
        <f>'Climate Metrics'!P26</f>
        <v>0</v>
      </c>
      <c r="O4">
        <f>'Climate Metrics'!Q26</f>
        <v>0</v>
      </c>
      <c r="P4">
        <f>'Climate Metrics'!R26</f>
        <v>0</v>
      </c>
      <c r="Q4">
        <f>'Climate Metrics'!S26</f>
        <v>0</v>
      </c>
      <c r="R4">
        <f>'Climate Metrics'!T26</f>
        <v>0</v>
      </c>
    </row>
    <row r="5" spans="1:18" x14ac:dyDescent="0.25">
      <c r="A5" t="str">
        <f>'Climate Metrics'!C27&amp;" Emissions"</f>
        <v>Transportation and Mobility Emissions</v>
      </c>
      <c r="B5" t="str">
        <f>'Climate Metrics'!D27</f>
        <v>tonnes CO2e</v>
      </c>
      <c r="C5">
        <f>'Climate Metrics'!E27</f>
        <v>0</v>
      </c>
      <c r="D5">
        <f>'Climate Metrics'!F27</f>
        <v>0</v>
      </c>
      <c r="E5">
        <f>'Climate Metrics'!G27</f>
        <v>0</v>
      </c>
      <c r="F5">
        <f>'Climate Metrics'!H27</f>
        <v>0</v>
      </c>
      <c r="G5">
        <f>'Climate Metrics'!I27</f>
        <v>0</v>
      </c>
      <c r="H5">
        <f>'Climate Metrics'!J27</f>
        <v>0</v>
      </c>
      <c r="I5">
        <f>'Climate Metrics'!K27</f>
        <v>0</v>
      </c>
      <c r="J5">
        <f>'Climate Metrics'!L27</f>
        <v>0</v>
      </c>
      <c r="K5">
        <f>'Climate Metrics'!M27</f>
        <v>0</v>
      </c>
      <c r="L5">
        <f>'Climate Metrics'!N27</f>
        <v>0</v>
      </c>
      <c r="M5">
        <f>'Climate Metrics'!O27</f>
        <v>0</v>
      </c>
      <c r="N5">
        <f>'Climate Metrics'!P27</f>
        <v>0</v>
      </c>
      <c r="O5">
        <f>'Climate Metrics'!Q27</f>
        <v>0</v>
      </c>
      <c r="P5">
        <f>'Climate Metrics'!R27</f>
        <v>0</v>
      </c>
      <c r="Q5">
        <f>'Climate Metrics'!S27</f>
        <v>0</v>
      </c>
      <c r="R5">
        <f>'Climate Metrics'!T27</f>
        <v>0</v>
      </c>
    </row>
    <row r="6" spans="1:18" x14ac:dyDescent="0.25">
      <c r="A6" t="str">
        <f>'Climate Metrics'!C28&amp;" Emissions"</f>
        <v>Waste Emissions</v>
      </c>
      <c r="B6" t="str">
        <f>'Climate Metrics'!D28</f>
        <v>tonnes CO2e</v>
      </c>
      <c r="C6">
        <f>'Climate Metrics'!E28</f>
        <v>0</v>
      </c>
      <c r="D6">
        <f>'Climate Metrics'!F28</f>
        <v>0</v>
      </c>
      <c r="E6">
        <f>'Climate Metrics'!G28</f>
        <v>0</v>
      </c>
      <c r="F6">
        <f>'Climate Metrics'!H28</f>
        <v>0</v>
      </c>
      <c r="G6">
        <f>'Climate Metrics'!I28</f>
        <v>0</v>
      </c>
      <c r="H6">
        <f>'Climate Metrics'!J28</f>
        <v>0</v>
      </c>
      <c r="I6">
        <f>'Climate Metrics'!K28</f>
        <v>0</v>
      </c>
      <c r="J6">
        <f>'Climate Metrics'!L28</f>
        <v>0</v>
      </c>
      <c r="K6">
        <f>'Climate Metrics'!M28</f>
        <v>0</v>
      </c>
      <c r="L6">
        <f>'Climate Metrics'!N28</f>
        <v>0</v>
      </c>
      <c r="M6">
        <f>'Climate Metrics'!O28</f>
        <v>0</v>
      </c>
      <c r="N6">
        <f>'Climate Metrics'!P28</f>
        <v>0</v>
      </c>
      <c r="O6">
        <f>'Climate Metrics'!Q28</f>
        <v>0</v>
      </c>
      <c r="P6">
        <f>'Climate Metrics'!R28</f>
        <v>0</v>
      </c>
      <c r="Q6">
        <f>'Climate Metrics'!S28</f>
        <v>0</v>
      </c>
      <c r="R6">
        <f>'Climate Metrics'!T28</f>
        <v>0</v>
      </c>
    </row>
    <row r="7" spans="1:18" x14ac:dyDescent="0.25">
      <c r="A7" t="str">
        <f>'Climate Metrics'!C30</f>
        <v>Communitywide Emission Reduction Goal (shown as annual)</v>
      </c>
      <c r="B7" t="s">
        <v>31</v>
      </c>
      <c r="C7">
        <f>'Climate Metrics'!E29</f>
        <v>0</v>
      </c>
      <c r="D7">
        <f>'Climate Metrics'!F29</f>
        <v>0</v>
      </c>
      <c r="E7">
        <f>'Climate Metrics'!G29</f>
        <v>0</v>
      </c>
      <c r="F7">
        <f>'Climate Metrics'!H29</f>
        <v>0</v>
      </c>
      <c r="G7">
        <f>'Climate Metrics'!I29</f>
        <v>0</v>
      </c>
      <c r="H7">
        <f>'Climate Metrics'!J29</f>
        <v>0</v>
      </c>
      <c r="I7">
        <f>'Climate Metrics'!K29</f>
        <v>0</v>
      </c>
      <c r="J7">
        <f>'Climate Metrics'!L29</f>
        <v>0</v>
      </c>
      <c r="K7">
        <f>'Climate Metrics'!M29</f>
        <v>0</v>
      </c>
      <c r="L7">
        <f>'Climate Metrics'!N29</f>
        <v>0</v>
      </c>
      <c r="M7">
        <f>'Climate Metrics'!O29</f>
        <v>0</v>
      </c>
      <c r="N7">
        <f>'Climate Metrics'!P29</f>
        <v>0</v>
      </c>
      <c r="O7">
        <f>'Climate Metrics'!Q29</f>
        <v>0</v>
      </c>
      <c r="P7">
        <f>'Climate Metrics'!R29</f>
        <v>0</v>
      </c>
      <c r="Q7">
        <f>'Climate Metrics'!S29</f>
        <v>0</v>
      </c>
      <c r="R7">
        <f>'Climate Metrics'!T29</f>
        <v>0</v>
      </c>
    </row>
    <row r="8" spans="1:18" x14ac:dyDescent="0.25">
      <c r="A8" t="str">
        <f>'Climate Metrics'!C32</f>
        <v>Demographics</v>
      </c>
      <c r="B8" t="s">
        <v>58</v>
      </c>
      <c r="C8">
        <f>'Climate Metrics'!E32</f>
        <v>0</v>
      </c>
      <c r="D8">
        <f>'Climate Metrics'!F32</f>
        <v>0</v>
      </c>
      <c r="E8">
        <f>'Climate Metrics'!G32</f>
        <v>0</v>
      </c>
      <c r="F8">
        <f>'Climate Metrics'!H32</f>
        <v>0</v>
      </c>
      <c r="G8">
        <f>'Climate Metrics'!I32</f>
        <v>0</v>
      </c>
      <c r="H8">
        <f>'Climate Metrics'!J32</f>
        <v>0</v>
      </c>
      <c r="I8">
        <f>'Climate Metrics'!K32</f>
        <v>0</v>
      </c>
      <c r="J8">
        <f>'Climate Metrics'!L32</f>
        <v>0</v>
      </c>
      <c r="K8">
        <f>'Climate Metrics'!M32</f>
        <v>0</v>
      </c>
      <c r="L8">
        <f>'Climate Metrics'!N32</f>
        <v>0</v>
      </c>
      <c r="M8">
        <f>'Climate Metrics'!O32</f>
        <v>0</v>
      </c>
      <c r="N8">
        <f>'Climate Metrics'!P32</f>
        <v>0</v>
      </c>
      <c r="O8">
        <f>'Climate Metrics'!Q32</f>
        <v>0</v>
      </c>
      <c r="P8">
        <f>'Climate Metrics'!R32</f>
        <v>0</v>
      </c>
      <c r="Q8">
        <f>'Climate Metrics'!S32</f>
        <v>0</v>
      </c>
      <c r="R8">
        <f>'Climate Metrics'!T32</f>
        <v>0</v>
      </c>
    </row>
    <row r="9" spans="1:18" x14ac:dyDescent="0.25">
      <c r="A9" t="str">
        <f>'Climate Metrics'!C34</f>
        <v>Population</v>
      </c>
      <c r="B9" t="str">
        <f>'Climate Metrics'!D34</f>
        <v>Count</v>
      </c>
      <c r="C9">
        <f>'Climate Metrics'!E34</f>
        <v>0</v>
      </c>
      <c r="D9">
        <f>'Climate Metrics'!F34</f>
        <v>0</v>
      </c>
      <c r="E9">
        <f>'Climate Metrics'!G34</f>
        <v>0</v>
      </c>
      <c r="F9">
        <f>'Climate Metrics'!H34</f>
        <v>0</v>
      </c>
      <c r="G9">
        <f>'Climate Metrics'!I34</f>
        <v>0</v>
      </c>
      <c r="H9">
        <f>'Climate Metrics'!J34</f>
        <v>0</v>
      </c>
      <c r="I9">
        <f>'Climate Metrics'!K34</f>
        <v>0</v>
      </c>
      <c r="J9">
        <f>'Climate Metrics'!L34</f>
        <v>0</v>
      </c>
      <c r="K9">
        <f>'Climate Metrics'!M34</f>
        <v>0</v>
      </c>
      <c r="L9">
        <f>'Climate Metrics'!N34</f>
        <v>0</v>
      </c>
      <c r="M9">
        <f>'Climate Metrics'!O34</f>
        <v>0</v>
      </c>
      <c r="N9">
        <f>'Climate Metrics'!P34</f>
        <v>0</v>
      </c>
      <c r="O9">
        <f>'Climate Metrics'!Q34</f>
        <v>0</v>
      </c>
      <c r="P9">
        <f>'Climate Metrics'!R34</f>
        <v>0</v>
      </c>
      <c r="Q9">
        <f>'Climate Metrics'!S34</f>
        <v>0</v>
      </c>
      <c r="R9">
        <f>'Climate Metrics'!T34</f>
        <v>0</v>
      </c>
    </row>
    <row r="10" spans="1:18" x14ac:dyDescent="0.25">
      <c r="A10" t="str">
        <f>'Climate Metrics'!C35</f>
        <v>Jobs</v>
      </c>
      <c r="B10" t="str">
        <f>'Climate Metrics'!D35</f>
        <v>Count</v>
      </c>
      <c r="C10">
        <f>'Climate Metrics'!E35</f>
        <v>0</v>
      </c>
      <c r="D10">
        <f>'Climate Metrics'!F35</f>
        <v>0</v>
      </c>
      <c r="E10">
        <f>'Climate Metrics'!G35</f>
        <v>0</v>
      </c>
      <c r="F10">
        <f>'Climate Metrics'!H35</f>
        <v>0</v>
      </c>
      <c r="G10">
        <f>'Climate Metrics'!I35</f>
        <v>0</v>
      </c>
      <c r="H10">
        <f>'Climate Metrics'!J35</f>
        <v>0</v>
      </c>
      <c r="I10">
        <f>'Climate Metrics'!K35</f>
        <v>0</v>
      </c>
      <c r="J10">
        <f>'Climate Metrics'!L35</f>
        <v>0</v>
      </c>
      <c r="K10">
        <f>'Climate Metrics'!M35</f>
        <v>0</v>
      </c>
      <c r="L10">
        <f>'Climate Metrics'!N35</f>
        <v>0</v>
      </c>
      <c r="M10">
        <f>'Climate Metrics'!O35</f>
        <v>0</v>
      </c>
      <c r="N10">
        <f>'Climate Metrics'!P35</f>
        <v>0</v>
      </c>
      <c r="O10">
        <f>'Climate Metrics'!Q35</f>
        <v>0</v>
      </c>
      <c r="P10">
        <f>'Climate Metrics'!R35</f>
        <v>0</v>
      </c>
      <c r="Q10">
        <f>'Climate Metrics'!S35</f>
        <v>0</v>
      </c>
      <c r="R10">
        <f>'Climate Metrics'!T35</f>
        <v>0</v>
      </c>
    </row>
    <row r="11" spans="1:18" x14ac:dyDescent="0.25">
      <c r="A11" t="str">
        <f>'Climate Metrics'!C36</f>
        <v>Households</v>
      </c>
      <c r="B11" t="str">
        <f>'Climate Metrics'!D36</f>
        <v>Count</v>
      </c>
      <c r="C11">
        <f>'Climate Metrics'!E36</f>
        <v>0</v>
      </c>
      <c r="D11">
        <f>'Climate Metrics'!F36</f>
        <v>0</v>
      </c>
      <c r="E11">
        <f>'Climate Metrics'!G36</f>
        <v>0</v>
      </c>
      <c r="F11">
        <f>'Climate Metrics'!H36</f>
        <v>0</v>
      </c>
      <c r="G11">
        <f>'Climate Metrics'!I36</f>
        <v>0</v>
      </c>
      <c r="H11">
        <f>'Climate Metrics'!J36</f>
        <v>0</v>
      </c>
      <c r="I11">
        <f>'Climate Metrics'!K36</f>
        <v>0</v>
      </c>
      <c r="J11">
        <f>'Climate Metrics'!L36</f>
        <v>0</v>
      </c>
      <c r="K11">
        <f>'Climate Metrics'!M36</f>
        <v>0</v>
      </c>
      <c r="L11">
        <f>'Climate Metrics'!N36</f>
        <v>0</v>
      </c>
      <c r="M11">
        <f>'Climate Metrics'!O36</f>
        <v>0</v>
      </c>
      <c r="N11">
        <f>'Climate Metrics'!P36</f>
        <v>0</v>
      </c>
      <c r="O11">
        <f>'Climate Metrics'!Q36</f>
        <v>0</v>
      </c>
      <c r="P11">
        <f>'Climate Metrics'!R36</f>
        <v>0</v>
      </c>
      <c r="Q11">
        <f>'Climate Metrics'!S36</f>
        <v>0</v>
      </c>
      <c r="R11">
        <f>'Climate Metrics'!T36</f>
        <v>0</v>
      </c>
    </row>
    <row r="12" spans="1:18" x14ac:dyDescent="0.25">
      <c r="A12" t="str">
        <f>'Climate Metrics'!C40</f>
        <v>Total Commercial / Industrial Buildings</v>
      </c>
      <c r="B12" t="str">
        <f>'Climate Metrics'!D40</f>
        <v>Count</v>
      </c>
      <c r="C12">
        <f>'Climate Metrics'!E40</f>
        <v>0</v>
      </c>
      <c r="D12">
        <f>'Climate Metrics'!F40</f>
        <v>0</v>
      </c>
      <c r="E12">
        <f>'Climate Metrics'!G40</f>
        <v>0</v>
      </c>
      <c r="F12">
        <f>'Climate Metrics'!H40</f>
        <v>0</v>
      </c>
      <c r="G12">
        <f>'Climate Metrics'!I40</f>
        <v>0</v>
      </c>
      <c r="H12">
        <f>'Climate Metrics'!J40</f>
        <v>0</v>
      </c>
      <c r="I12">
        <f>'Climate Metrics'!K40</f>
        <v>0</v>
      </c>
      <c r="J12">
        <f>'Climate Metrics'!L40</f>
        <v>0</v>
      </c>
      <c r="K12">
        <f>'Climate Metrics'!M40</f>
        <v>0</v>
      </c>
      <c r="L12">
        <f>'Climate Metrics'!N40</f>
        <v>0</v>
      </c>
      <c r="M12">
        <f>'Climate Metrics'!O40</f>
        <v>0</v>
      </c>
      <c r="N12">
        <f>'Climate Metrics'!P40</f>
        <v>0</v>
      </c>
      <c r="O12">
        <f>'Climate Metrics'!Q40</f>
        <v>0</v>
      </c>
      <c r="P12">
        <f>'Climate Metrics'!R40</f>
        <v>0</v>
      </c>
      <c r="Q12">
        <f>'Climate Metrics'!S40</f>
        <v>0</v>
      </c>
      <c r="R12">
        <f>'Climate Metrics'!T40</f>
        <v>0</v>
      </c>
    </row>
    <row r="13" spans="1:18" x14ac:dyDescent="0.25">
      <c r="A13" t="str">
        <f>'Climate Metrics'!C41</f>
        <v>Electric Emissions</v>
      </c>
      <c r="B13" t="str">
        <f>'Climate Metrics'!D41</f>
        <v>tonnes CO2e</v>
      </c>
      <c r="C13">
        <f>'Climate Metrics'!E41</f>
        <v>0</v>
      </c>
      <c r="D13">
        <f>'Climate Metrics'!F41</f>
        <v>0</v>
      </c>
      <c r="E13">
        <f>'Climate Metrics'!G41</f>
        <v>0</v>
      </c>
      <c r="F13">
        <f>'Climate Metrics'!H41</f>
        <v>0</v>
      </c>
      <c r="G13">
        <f>'Climate Metrics'!I41</f>
        <v>0</v>
      </c>
      <c r="H13">
        <f>'Climate Metrics'!J41</f>
        <v>0</v>
      </c>
      <c r="I13">
        <f>'Climate Metrics'!K41</f>
        <v>0</v>
      </c>
      <c r="J13">
        <f>'Climate Metrics'!L41</f>
        <v>0</v>
      </c>
      <c r="K13">
        <f>'Climate Metrics'!M41</f>
        <v>0</v>
      </c>
      <c r="L13">
        <f>'Climate Metrics'!N41</f>
        <v>0</v>
      </c>
      <c r="M13">
        <f>'Climate Metrics'!O41</f>
        <v>0</v>
      </c>
      <c r="N13">
        <f>'Climate Metrics'!P41</f>
        <v>0</v>
      </c>
      <c r="O13">
        <f>'Climate Metrics'!Q41</f>
        <v>0</v>
      </c>
      <c r="P13">
        <f>'Climate Metrics'!R41</f>
        <v>0</v>
      </c>
      <c r="Q13">
        <f>'Climate Metrics'!S41</f>
        <v>0</v>
      </c>
      <c r="R13">
        <f>'Climate Metrics'!T41</f>
        <v>0</v>
      </c>
    </row>
    <row r="14" spans="1:18" x14ac:dyDescent="0.25">
      <c r="A14" t="str">
        <f>'Climate Metrics'!C42</f>
        <v>Electric Energy Use</v>
      </c>
      <c r="B14" t="str">
        <f>'Climate Metrics'!D42</f>
        <v>KWh</v>
      </c>
      <c r="C14">
        <f>'Climate Metrics'!E42</f>
        <v>0</v>
      </c>
      <c r="D14">
        <f>'Climate Metrics'!F42</f>
        <v>0</v>
      </c>
      <c r="E14">
        <f>'Climate Metrics'!G42</f>
        <v>0</v>
      </c>
      <c r="F14">
        <f>'Climate Metrics'!H42</f>
        <v>0</v>
      </c>
      <c r="G14">
        <f>'Climate Metrics'!I42</f>
        <v>0</v>
      </c>
      <c r="H14">
        <f>'Climate Metrics'!J42</f>
        <v>0</v>
      </c>
      <c r="I14">
        <f>'Climate Metrics'!K42</f>
        <v>0</v>
      </c>
      <c r="J14">
        <f>'Climate Metrics'!L42</f>
        <v>0</v>
      </c>
      <c r="K14">
        <f>'Climate Metrics'!M42</f>
        <v>0</v>
      </c>
      <c r="L14">
        <f>'Climate Metrics'!N42</f>
        <v>0</v>
      </c>
      <c r="M14">
        <f>'Climate Metrics'!O42</f>
        <v>0</v>
      </c>
      <c r="N14">
        <f>'Climate Metrics'!P42</f>
        <v>0</v>
      </c>
      <c r="O14">
        <f>'Climate Metrics'!Q42</f>
        <v>0</v>
      </c>
      <c r="P14">
        <f>'Climate Metrics'!R42</f>
        <v>0</v>
      </c>
      <c r="Q14">
        <f>'Climate Metrics'!S42</f>
        <v>0</v>
      </c>
      <c r="R14">
        <f>'Climate Metrics'!T42</f>
        <v>0</v>
      </c>
    </row>
    <row r="15" spans="1:18" x14ac:dyDescent="0.25">
      <c r="A15" t="str">
        <f>'Climate Metrics'!C43</f>
        <v>Electric Energy Use</v>
      </c>
      <c r="B15" t="str">
        <f>'Climate Metrics'!D43</f>
        <v>MMBtu</v>
      </c>
      <c r="C15">
        <f>'Climate Metrics'!E43</f>
        <v>0</v>
      </c>
      <c r="D15">
        <f>'Climate Metrics'!F43</f>
        <v>0</v>
      </c>
      <c r="E15">
        <f>'Climate Metrics'!G43</f>
        <v>0</v>
      </c>
      <c r="F15">
        <f>'Climate Metrics'!H43</f>
        <v>0</v>
      </c>
      <c r="G15">
        <f>'Climate Metrics'!I43</f>
        <v>0</v>
      </c>
      <c r="H15">
        <f>'Climate Metrics'!J43</f>
        <v>0</v>
      </c>
      <c r="I15">
        <f>'Climate Metrics'!K43</f>
        <v>0</v>
      </c>
      <c r="J15">
        <f>'Climate Metrics'!L43</f>
        <v>0</v>
      </c>
      <c r="K15">
        <f>'Climate Metrics'!M43</f>
        <v>0</v>
      </c>
      <c r="L15">
        <f>'Climate Metrics'!N43</f>
        <v>0</v>
      </c>
      <c r="M15">
        <f>'Climate Metrics'!O43</f>
        <v>0</v>
      </c>
      <c r="N15">
        <f>'Climate Metrics'!P43</f>
        <v>0</v>
      </c>
      <c r="O15">
        <f>'Climate Metrics'!Q43</f>
        <v>0</v>
      </c>
      <c r="P15">
        <f>'Climate Metrics'!R43</f>
        <v>0</v>
      </c>
      <c r="Q15">
        <f>'Climate Metrics'!S43</f>
        <v>0</v>
      </c>
      <c r="R15">
        <f>'Climate Metrics'!T43</f>
        <v>0</v>
      </c>
    </row>
    <row r="16" spans="1:18" x14ac:dyDescent="0.25">
      <c r="A16" t="str">
        <f>'Climate Metrics'!C44</f>
        <v>Natural Gas Emissions</v>
      </c>
      <c r="B16" t="str">
        <f>'Climate Metrics'!D44</f>
        <v>tonnes CO2e</v>
      </c>
      <c r="C16">
        <f>'Climate Metrics'!E44</f>
        <v>0</v>
      </c>
      <c r="D16">
        <f>'Climate Metrics'!F44</f>
        <v>0</v>
      </c>
      <c r="E16">
        <f>'Climate Metrics'!G44</f>
        <v>0</v>
      </c>
      <c r="F16">
        <f>'Climate Metrics'!H44</f>
        <v>0</v>
      </c>
      <c r="G16">
        <f>'Climate Metrics'!I44</f>
        <v>0</v>
      </c>
      <c r="H16">
        <f>'Climate Metrics'!J44</f>
        <v>0</v>
      </c>
      <c r="I16">
        <f>'Climate Metrics'!K44</f>
        <v>0</v>
      </c>
      <c r="J16">
        <f>'Climate Metrics'!L44</f>
        <v>0</v>
      </c>
      <c r="K16">
        <f>'Climate Metrics'!M44</f>
        <v>0</v>
      </c>
      <c r="L16">
        <f>'Climate Metrics'!N44</f>
        <v>0</v>
      </c>
      <c r="M16">
        <f>'Climate Metrics'!O44</f>
        <v>0</v>
      </c>
      <c r="N16">
        <f>'Climate Metrics'!P44</f>
        <v>0</v>
      </c>
      <c r="O16">
        <f>'Climate Metrics'!Q44</f>
        <v>0</v>
      </c>
      <c r="P16">
        <f>'Climate Metrics'!R44</f>
        <v>0</v>
      </c>
      <c r="Q16">
        <f>'Climate Metrics'!S44</f>
        <v>0</v>
      </c>
      <c r="R16">
        <f>'Climate Metrics'!T44</f>
        <v>0</v>
      </c>
    </row>
    <row r="17" spans="1:18" x14ac:dyDescent="0.25">
      <c r="A17" t="str">
        <f>'Climate Metrics'!C45</f>
        <v>Natural Gas Energy Use</v>
      </c>
      <c r="B17" t="str">
        <f>'Climate Metrics'!D45</f>
        <v>therms</v>
      </c>
      <c r="C17">
        <f>'Climate Metrics'!E45</f>
        <v>0</v>
      </c>
      <c r="D17">
        <f>'Climate Metrics'!F45</f>
        <v>0</v>
      </c>
      <c r="E17">
        <f>'Climate Metrics'!G45</f>
        <v>0</v>
      </c>
      <c r="F17">
        <f>'Climate Metrics'!H45</f>
        <v>0</v>
      </c>
      <c r="G17">
        <f>'Climate Metrics'!I45</f>
        <v>0</v>
      </c>
      <c r="H17">
        <f>'Climate Metrics'!J45</f>
        <v>0</v>
      </c>
      <c r="I17">
        <f>'Climate Metrics'!K45</f>
        <v>0</v>
      </c>
      <c r="J17">
        <f>'Climate Metrics'!L45</f>
        <v>0</v>
      </c>
      <c r="K17">
        <f>'Climate Metrics'!M45</f>
        <v>0</v>
      </c>
      <c r="L17">
        <f>'Climate Metrics'!N45</f>
        <v>0</v>
      </c>
      <c r="M17">
        <f>'Climate Metrics'!O45</f>
        <v>0</v>
      </c>
      <c r="N17">
        <f>'Climate Metrics'!P45</f>
        <v>0</v>
      </c>
      <c r="O17">
        <f>'Climate Metrics'!Q45</f>
        <v>0</v>
      </c>
      <c r="P17">
        <f>'Climate Metrics'!R45</f>
        <v>0</v>
      </c>
      <c r="Q17">
        <f>'Climate Metrics'!S45</f>
        <v>0</v>
      </c>
      <c r="R17">
        <f>'Climate Metrics'!T45</f>
        <v>0</v>
      </c>
    </row>
    <row r="18" spans="1:18" x14ac:dyDescent="0.25">
      <c r="A18" t="str">
        <f>'Climate Metrics'!C46</f>
        <v>Natural Gas Energy Use</v>
      </c>
      <c r="B18" t="str">
        <f>'Climate Metrics'!D46</f>
        <v>MMBtu</v>
      </c>
      <c r="C18">
        <f>'Climate Metrics'!E46</f>
        <v>0</v>
      </c>
      <c r="D18">
        <f>'Climate Metrics'!F46</f>
        <v>0</v>
      </c>
      <c r="E18">
        <f>'Climate Metrics'!G46</f>
        <v>0</v>
      </c>
      <c r="F18">
        <f>'Climate Metrics'!H46</f>
        <v>0</v>
      </c>
      <c r="G18">
        <f>'Climate Metrics'!I46</f>
        <v>0</v>
      </c>
      <c r="H18">
        <f>'Climate Metrics'!J46</f>
        <v>0</v>
      </c>
      <c r="I18">
        <f>'Climate Metrics'!K46</f>
        <v>0</v>
      </c>
      <c r="J18">
        <f>'Climate Metrics'!L46</f>
        <v>0</v>
      </c>
      <c r="K18">
        <f>'Climate Metrics'!M46</f>
        <v>0</v>
      </c>
      <c r="L18">
        <f>'Climate Metrics'!N46</f>
        <v>0</v>
      </c>
      <c r="M18">
        <f>'Climate Metrics'!O46</f>
        <v>0</v>
      </c>
      <c r="N18">
        <f>'Climate Metrics'!P46</f>
        <v>0</v>
      </c>
      <c r="O18">
        <f>'Climate Metrics'!Q46</f>
        <v>0</v>
      </c>
      <c r="P18">
        <f>'Climate Metrics'!R46</f>
        <v>0</v>
      </c>
      <c r="Q18">
        <f>'Climate Metrics'!S46</f>
        <v>0</v>
      </c>
      <c r="R18">
        <f>'Climate Metrics'!T46</f>
        <v>0</v>
      </c>
    </row>
    <row r="19" spans="1:18" x14ac:dyDescent="0.25">
      <c r="A19" t="str">
        <f>'Climate Metrics'!C47</f>
        <v>Delivered Fuels (liquid propane / fuel oil) Emissions</v>
      </c>
      <c r="B19" t="str">
        <f>'Climate Metrics'!D47</f>
        <v>tonnes CO2e</v>
      </c>
      <c r="C19">
        <f>'Climate Metrics'!E47</f>
        <v>0</v>
      </c>
      <c r="D19">
        <f>'Climate Metrics'!F47</f>
        <v>0</v>
      </c>
      <c r="E19">
        <f>'Climate Metrics'!G47</f>
        <v>0</v>
      </c>
      <c r="F19">
        <f>'Climate Metrics'!H47</f>
        <v>0</v>
      </c>
      <c r="G19">
        <f>'Climate Metrics'!I47</f>
        <v>0</v>
      </c>
      <c r="H19">
        <f>'Climate Metrics'!J47</f>
        <v>0</v>
      </c>
      <c r="I19">
        <f>'Climate Metrics'!K47</f>
        <v>0</v>
      </c>
      <c r="J19">
        <f>'Climate Metrics'!L47</f>
        <v>0</v>
      </c>
      <c r="K19">
        <f>'Climate Metrics'!M47</f>
        <v>0</v>
      </c>
      <c r="L19">
        <f>'Climate Metrics'!N47</f>
        <v>0</v>
      </c>
      <c r="M19">
        <f>'Climate Metrics'!O47</f>
        <v>0</v>
      </c>
      <c r="N19">
        <f>'Climate Metrics'!P47</f>
        <v>0</v>
      </c>
      <c r="O19">
        <f>'Climate Metrics'!Q47</f>
        <v>0</v>
      </c>
      <c r="P19">
        <f>'Climate Metrics'!R47</f>
        <v>0</v>
      </c>
      <c r="Q19">
        <f>'Climate Metrics'!S47</f>
        <v>0</v>
      </c>
      <c r="R19">
        <f>'Climate Metrics'!T47</f>
        <v>0</v>
      </c>
    </row>
    <row r="20" spans="1:18" x14ac:dyDescent="0.25">
      <c r="A20" t="str">
        <f>'Climate Metrics'!C48</f>
        <v>Delivered Fuels (liquid propane / fuel oil) Energy Use</v>
      </c>
      <c r="B20" t="str">
        <f>'Climate Metrics'!D48</f>
        <v>Gallons</v>
      </c>
      <c r="C20">
        <f>'Climate Metrics'!E48</f>
        <v>0</v>
      </c>
      <c r="D20">
        <f>'Climate Metrics'!F48</f>
        <v>0</v>
      </c>
      <c r="E20">
        <f>'Climate Metrics'!G48</f>
        <v>0</v>
      </c>
      <c r="F20">
        <f>'Climate Metrics'!H48</f>
        <v>0</v>
      </c>
      <c r="G20">
        <f>'Climate Metrics'!I48</f>
        <v>0</v>
      </c>
      <c r="H20">
        <f>'Climate Metrics'!J48</f>
        <v>0</v>
      </c>
      <c r="I20">
        <f>'Climate Metrics'!K48</f>
        <v>0</v>
      </c>
      <c r="J20">
        <f>'Climate Metrics'!L48</f>
        <v>0</v>
      </c>
      <c r="K20">
        <f>'Climate Metrics'!M48</f>
        <v>0</v>
      </c>
      <c r="L20">
        <f>'Climate Metrics'!N48</f>
        <v>0</v>
      </c>
      <c r="M20">
        <f>'Climate Metrics'!O48</f>
        <v>0</v>
      </c>
      <c r="N20">
        <f>'Climate Metrics'!P48</f>
        <v>0</v>
      </c>
      <c r="O20">
        <f>'Climate Metrics'!Q48</f>
        <v>0</v>
      </c>
      <c r="P20">
        <f>'Climate Metrics'!R48</f>
        <v>0</v>
      </c>
      <c r="Q20">
        <f>'Climate Metrics'!S48</f>
        <v>0</v>
      </c>
      <c r="R20">
        <f>'Climate Metrics'!T48</f>
        <v>0</v>
      </c>
    </row>
    <row r="21" spans="1:18" x14ac:dyDescent="0.25">
      <c r="A21" t="str">
        <f>'Climate Metrics'!C49</f>
        <v>Delivered Fuels (liquid propane / fuel oil) Energy Use</v>
      </c>
      <c r="B21" t="str">
        <f>'Climate Metrics'!D49</f>
        <v>MMBtu</v>
      </c>
      <c r="C21">
        <f>'Climate Metrics'!E49</f>
        <v>0</v>
      </c>
      <c r="D21">
        <f>'Climate Metrics'!F49</f>
        <v>0</v>
      </c>
      <c r="E21">
        <f>'Climate Metrics'!G49</f>
        <v>0</v>
      </c>
      <c r="F21">
        <f>'Climate Metrics'!H49</f>
        <v>0</v>
      </c>
      <c r="G21">
        <f>'Climate Metrics'!I49</f>
        <v>0</v>
      </c>
      <c r="H21">
        <f>'Climate Metrics'!J49</f>
        <v>0</v>
      </c>
      <c r="I21">
        <f>'Climate Metrics'!K49</f>
        <v>0</v>
      </c>
      <c r="J21">
        <f>'Climate Metrics'!L49</f>
        <v>0</v>
      </c>
      <c r="K21">
        <f>'Climate Metrics'!M49</f>
        <v>0</v>
      </c>
      <c r="L21">
        <f>'Climate Metrics'!N49</f>
        <v>0</v>
      </c>
      <c r="M21">
        <f>'Climate Metrics'!O49</f>
        <v>0</v>
      </c>
      <c r="N21">
        <f>'Climate Metrics'!P49</f>
        <v>0</v>
      </c>
      <c r="O21">
        <f>'Climate Metrics'!Q49</f>
        <v>0</v>
      </c>
      <c r="P21">
        <f>'Climate Metrics'!R49</f>
        <v>0</v>
      </c>
      <c r="Q21">
        <f>'Climate Metrics'!S49</f>
        <v>0</v>
      </c>
      <c r="R21">
        <f>'Climate Metrics'!T49</f>
        <v>0</v>
      </c>
    </row>
    <row r="22" spans="1:18" x14ac:dyDescent="0.25">
      <c r="A22" t="str">
        <f>'Climate Metrics'!C50</f>
        <v>Total Energy Emissions</v>
      </c>
      <c r="B22" t="str">
        <f>'Climate Metrics'!D50</f>
        <v>tonnes CO2e</v>
      </c>
      <c r="C22">
        <f>'Climate Metrics'!E50</f>
        <v>0</v>
      </c>
      <c r="D22">
        <f>'Climate Metrics'!F50</f>
        <v>0</v>
      </c>
      <c r="E22">
        <f>'Climate Metrics'!G50</f>
        <v>0</v>
      </c>
      <c r="F22">
        <f>'Climate Metrics'!H50</f>
        <v>0</v>
      </c>
      <c r="G22">
        <f>'Climate Metrics'!I50</f>
        <v>0</v>
      </c>
      <c r="H22">
        <f>'Climate Metrics'!J50</f>
        <v>0</v>
      </c>
      <c r="I22">
        <f>'Climate Metrics'!K50</f>
        <v>0</v>
      </c>
      <c r="J22">
        <f>'Climate Metrics'!L50</f>
        <v>0</v>
      </c>
      <c r="K22">
        <f>'Climate Metrics'!M50</f>
        <v>0</v>
      </c>
      <c r="L22">
        <f>'Climate Metrics'!N50</f>
        <v>0</v>
      </c>
      <c r="M22">
        <f>'Climate Metrics'!O50</f>
        <v>0</v>
      </c>
      <c r="N22">
        <f>'Climate Metrics'!P50</f>
        <v>0</v>
      </c>
      <c r="O22">
        <f>'Climate Metrics'!Q50</f>
        <v>0</v>
      </c>
      <c r="P22">
        <f>'Climate Metrics'!R50</f>
        <v>0</v>
      </c>
      <c r="Q22">
        <f>'Climate Metrics'!S50</f>
        <v>0</v>
      </c>
      <c r="R22">
        <f>'Climate Metrics'!T50</f>
        <v>0</v>
      </c>
    </row>
    <row r="23" spans="1:18" x14ac:dyDescent="0.25">
      <c r="A23" t="str">
        <f>'Climate Metrics'!C51</f>
        <v>Total Energy Use</v>
      </c>
      <c r="B23" t="str">
        <f>'Climate Metrics'!D51</f>
        <v>MMBtu</v>
      </c>
      <c r="C23">
        <f>'Climate Metrics'!E51</f>
        <v>0</v>
      </c>
      <c r="D23">
        <f>'Climate Metrics'!F51</f>
        <v>0</v>
      </c>
      <c r="E23">
        <f>'Climate Metrics'!G51</f>
        <v>0</v>
      </c>
      <c r="F23">
        <f>'Climate Metrics'!H51</f>
        <v>0</v>
      </c>
      <c r="G23">
        <f>'Climate Metrics'!I51</f>
        <v>0</v>
      </c>
      <c r="H23">
        <f>'Climate Metrics'!J51</f>
        <v>0</v>
      </c>
      <c r="I23">
        <f>'Climate Metrics'!K51</f>
        <v>0</v>
      </c>
      <c r="J23">
        <f>'Climate Metrics'!L51</f>
        <v>0</v>
      </c>
      <c r="K23">
        <f>'Climate Metrics'!M51</f>
        <v>0</v>
      </c>
      <c r="L23">
        <f>'Climate Metrics'!N51</f>
        <v>0</v>
      </c>
      <c r="M23">
        <f>'Climate Metrics'!O51</f>
        <v>0</v>
      </c>
      <c r="N23">
        <f>'Climate Metrics'!P51</f>
        <v>0</v>
      </c>
      <c r="O23">
        <f>'Climate Metrics'!Q51</f>
        <v>0</v>
      </c>
      <c r="P23">
        <f>'Climate Metrics'!R51</f>
        <v>0</v>
      </c>
      <c r="Q23">
        <f>'Climate Metrics'!S51</f>
        <v>0</v>
      </c>
      <c r="R23">
        <f>'Climate Metrics'!T51</f>
        <v>0</v>
      </c>
    </row>
    <row r="24" spans="1:18" x14ac:dyDescent="0.25">
      <c r="A24" t="str">
        <f>'Climate Metrics'!C53</f>
        <v>Energy Consumption Reduction Goal</v>
      </c>
      <c r="B24" t="str">
        <f>'Climate Metrics'!D53</f>
        <v>MMBtu</v>
      </c>
      <c r="C24">
        <f>'Climate Metrics'!E53</f>
        <v>0</v>
      </c>
      <c r="D24">
        <f>'Climate Metrics'!F53</f>
        <v>0</v>
      </c>
      <c r="E24">
        <f>'Climate Metrics'!G53</f>
        <v>0</v>
      </c>
      <c r="F24">
        <f>'Climate Metrics'!H53</f>
        <v>0</v>
      </c>
      <c r="G24">
        <f>'Climate Metrics'!I53</f>
        <v>0</v>
      </c>
      <c r="H24">
        <f>'Climate Metrics'!J53</f>
        <v>0</v>
      </c>
      <c r="I24">
        <f>'Climate Metrics'!K53</f>
        <v>0</v>
      </c>
      <c r="J24">
        <f>'Climate Metrics'!L53</f>
        <v>0</v>
      </c>
      <c r="K24">
        <f>'Climate Metrics'!M53</f>
        <v>0</v>
      </c>
      <c r="L24">
        <f>'Climate Metrics'!N53</f>
        <v>0</v>
      </c>
      <c r="M24">
        <f>'Climate Metrics'!O53</f>
        <v>0</v>
      </c>
      <c r="N24">
        <f>'Climate Metrics'!P53</f>
        <v>0</v>
      </c>
      <c r="O24">
        <f>'Climate Metrics'!Q53</f>
        <v>0</v>
      </c>
      <c r="P24">
        <f>'Climate Metrics'!R53</f>
        <v>0</v>
      </c>
      <c r="Q24">
        <f>'Climate Metrics'!S53</f>
        <v>0</v>
      </c>
      <c r="R24">
        <f>'Climate Metrics'!T53</f>
        <v>0</v>
      </c>
    </row>
    <row r="25" spans="1:18" x14ac:dyDescent="0.25">
      <c r="A25" t="str">
        <f>'Climate Metrics'!C54</f>
        <v>Goal for Commercial / Industrial Participation in Energy Efficiency Programs (e.g., retrofits, PACE)</v>
      </c>
      <c r="B25" t="str">
        <f>'Climate Metrics'!D54</f>
        <v>Count (Businesses)</v>
      </c>
      <c r="C25">
        <f>'Climate Metrics'!E54</f>
        <v>0</v>
      </c>
      <c r="D25">
        <f>'Climate Metrics'!F54</f>
        <v>0</v>
      </c>
      <c r="E25">
        <f>'Climate Metrics'!G54</f>
        <v>0</v>
      </c>
      <c r="F25">
        <f>'Climate Metrics'!H54</f>
        <v>0</v>
      </c>
      <c r="G25">
        <f>'Climate Metrics'!I54</f>
        <v>0</v>
      </c>
      <c r="H25">
        <f>'Climate Metrics'!J54</f>
        <v>0</v>
      </c>
      <c r="I25">
        <f>'Climate Metrics'!K54</f>
        <v>0</v>
      </c>
      <c r="J25">
        <f>'Climate Metrics'!L54</f>
        <v>0</v>
      </c>
      <c r="K25">
        <f>'Climate Metrics'!M54</f>
        <v>0</v>
      </c>
      <c r="L25">
        <f>'Climate Metrics'!N54</f>
        <v>0</v>
      </c>
      <c r="M25">
        <f>'Climate Metrics'!O54</f>
        <v>0</v>
      </c>
      <c r="N25">
        <f>'Climate Metrics'!P54</f>
        <v>0</v>
      </c>
      <c r="O25">
        <f>'Climate Metrics'!Q54</f>
        <v>0</v>
      </c>
      <c r="P25">
        <f>'Climate Metrics'!R54</f>
        <v>0</v>
      </c>
      <c r="Q25">
        <f>'Climate Metrics'!S54</f>
        <v>0</v>
      </c>
      <c r="R25">
        <f>'Climate Metrics'!T54</f>
        <v>0</v>
      </c>
    </row>
    <row r="26" spans="1:18" x14ac:dyDescent="0.25">
      <c r="A26" t="str">
        <f>'Climate Metrics'!C56</f>
        <v>Commercial / Industrial Building Area</v>
      </c>
      <c r="B26" t="str">
        <f>'Climate Metrics'!D56</f>
        <v>Square Feet</v>
      </c>
      <c r="C26">
        <f>'Climate Metrics'!E56</f>
        <v>0</v>
      </c>
      <c r="D26">
        <f>'Climate Metrics'!F56</f>
        <v>0</v>
      </c>
      <c r="E26">
        <f>'Climate Metrics'!G56</f>
        <v>0</v>
      </c>
      <c r="F26">
        <f>'Climate Metrics'!H56</f>
        <v>0</v>
      </c>
      <c r="G26">
        <f>'Climate Metrics'!I56</f>
        <v>0</v>
      </c>
      <c r="H26">
        <f>'Climate Metrics'!J56</f>
        <v>0</v>
      </c>
      <c r="I26">
        <f>'Climate Metrics'!K56</f>
        <v>0</v>
      </c>
      <c r="J26">
        <f>'Climate Metrics'!L56</f>
        <v>0</v>
      </c>
      <c r="K26">
        <f>'Climate Metrics'!M56</f>
        <v>0</v>
      </c>
      <c r="L26">
        <f>'Climate Metrics'!N56</f>
        <v>0</v>
      </c>
      <c r="M26">
        <f>'Climate Metrics'!O56</f>
        <v>0</v>
      </c>
      <c r="N26">
        <f>'Climate Metrics'!P56</f>
        <v>0</v>
      </c>
      <c r="O26">
        <f>'Climate Metrics'!Q56</f>
        <v>0</v>
      </c>
      <c r="P26">
        <f>'Climate Metrics'!R56</f>
        <v>0</v>
      </c>
      <c r="Q26">
        <f>'Climate Metrics'!S56</f>
        <v>0</v>
      </c>
      <c r="R26">
        <f>'Climate Metrics'!T56</f>
        <v>0</v>
      </c>
    </row>
    <row r="27" spans="1:18" x14ac:dyDescent="0.25">
      <c r="A27" t="str">
        <f>'Climate Metrics'!C57</f>
        <v>Commercial / Industrial Building Energy Use</v>
      </c>
      <c r="B27" t="str">
        <f>'Climate Metrics'!D57</f>
        <v>KBTU per square foot</v>
      </c>
      <c r="C27">
        <f>'Climate Metrics'!E57</f>
        <v>0</v>
      </c>
      <c r="D27">
        <f>'Climate Metrics'!F57</f>
        <v>0</v>
      </c>
      <c r="E27">
        <f>'Climate Metrics'!G57</f>
        <v>0</v>
      </c>
      <c r="F27">
        <f>'Climate Metrics'!H57</f>
        <v>0</v>
      </c>
      <c r="G27">
        <f>'Climate Metrics'!I57</f>
        <v>0</v>
      </c>
      <c r="H27">
        <f>'Climate Metrics'!J57</f>
        <v>0</v>
      </c>
      <c r="I27">
        <f>'Climate Metrics'!K57</f>
        <v>0</v>
      </c>
      <c r="J27">
        <f>'Climate Metrics'!L57</f>
        <v>0</v>
      </c>
      <c r="K27">
        <f>'Climate Metrics'!M57</f>
        <v>0</v>
      </c>
      <c r="L27">
        <f>'Climate Metrics'!N57</f>
        <v>0</v>
      </c>
      <c r="M27">
        <f>'Climate Metrics'!O57</f>
        <v>0</v>
      </c>
      <c r="N27">
        <f>'Climate Metrics'!P57</f>
        <v>0</v>
      </c>
      <c r="O27">
        <f>'Climate Metrics'!Q57</f>
        <v>0</v>
      </c>
      <c r="P27">
        <f>'Climate Metrics'!R57</f>
        <v>0</v>
      </c>
      <c r="Q27">
        <f>'Climate Metrics'!S57</f>
        <v>0</v>
      </c>
      <c r="R27">
        <f>'Climate Metrics'!T57</f>
        <v>0</v>
      </c>
    </row>
    <row r="28" spans="1:18" x14ac:dyDescent="0.25">
      <c r="A28" t="str">
        <f>'Climate Metrics'!C58</f>
        <v>Buildings Benchmarked</v>
      </c>
      <c r="B28" t="str">
        <f>'Climate Metrics'!D58</f>
        <v>Count</v>
      </c>
      <c r="C28">
        <f>'Climate Metrics'!E58</f>
        <v>0</v>
      </c>
      <c r="D28">
        <f>'Climate Metrics'!F58</f>
        <v>0</v>
      </c>
      <c r="E28">
        <f>'Climate Metrics'!G58</f>
        <v>0</v>
      </c>
      <c r="F28">
        <f>'Climate Metrics'!H58</f>
        <v>0</v>
      </c>
      <c r="G28">
        <f>'Climate Metrics'!I58</f>
        <v>0</v>
      </c>
      <c r="H28">
        <f>'Climate Metrics'!J58</f>
        <v>0</v>
      </c>
      <c r="I28">
        <f>'Climate Metrics'!K58</f>
        <v>0</v>
      </c>
      <c r="J28">
        <f>'Climate Metrics'!L58</f>
        <v>0</v>
      </c>
      <c r="K28">
        <f>'Climate Metrics'!M58</f>
        <v>0</v>
      </c>
      <c r="L28">
        <f>'Climate Metrics'!N58</f>
        <v>0</v>
      </c>
      <c r="M28">
        <f>'Climate Metrics'!O58</f>
        <v>0</v>
      </c>
      <c r="N28">
        <f>'Climate Metrics'!P58</f>
        <v>0</v>
      </c>
      <c r="O28">
        <f>'Climate Metrics'!Q58</f>
        <v>0</v>
      </c>
      <c r="P28">
        <f>'Climate Metrics'!R58</f>
        <v>0</v>
      </c>
      <c r="Q28">
        <f>'Climate Metrics'!S58</f>
        <v>0</v>
      </c>
      <c r="R28">
        <f>'Climate Metrics'!T58</f>
        <v>0</v>
      </c>
    </row>
    <row r="29" spans="1:18" x14ac:dyDescent="0.25">
      <c r="A29" t="str">
        <f>'Climate Metrics'!C59</f>
        <v>Energy Retrofits</v>
      </c>
      <c r="B29" t="str">
        <f>'Climate Metrics'!D59</f>
        <v>Count</v>
      </c>
      <c r="C29">
        <f>'Climate Metrics'!E59</f>
        <v>0</v>
      </c>
      <c r="D29">
        <f>'Climate Metrics'!F59</f>
        <v>0</v>
      </c>
      <c r="E29">
        <f>'Climate Metrics'!G59</f>
        <v>0</v>
      </c>
      <c r="F29">
        <f>'Climate Metrics'!H59</f>
        <v>0</v>
      </c>
      <c r="G29">
        <f>'Climate Metrics'!I59</f>
        <v>0</v>
      </c>
      <c r="H29">
        <f>'Climate Metrics'!J59</f>
        <v>0</v>
      </c>
      <c r="I29">
        <f>'Climate Metrics'!K59</f>
        <v>0</v>
      </c>
      <c r="J29">
        <f>'Climate Metrics'!L59</f>
        <v>0</v>
      </c>
      <c r="K29">
        <f>'Climate Metrics'!M59</f>
        <v>0</v>
      </c>
      <c r="L29">
        <f>'Climate Metrics'!N59</f>
        <v>0</v>
      </c>
      <c r="M29">
        <f>'Climate Metrics'!O59</f>
        <v>0</v>
      </c>
      <c r="N29">
        <f>'Climate Metrics'!P59</f>
        <v>0</v>
      </c>
      <c r="O29">
        <f>'Climate Metrics'!Q59</f>
        <v>0</v>
      </c>
      <c r="P29">
        <f>'Climate Metrics'!R59</f>
        <v>0</v>
      </c>
      <c r="Q29">
        <f>'Climate Metrics'!S59</f>
        <v>0</v>
      </c>
      <c r="R29">
        <f>'Climate Metrics'!T59</f>
        <v>0</v>
      </c>
    </row>
    <row r="30" spans="1:18" x14ac:dyDescent="0.25">
      <c r="A30" t="str">
        <f>'Climate Metrics'!C60</f>
        <v>PACE projects</v>
      </c>
      <c r="B30" t="str">
        <f>'Climate Metrics'!D60</f>
        <v>Count</v>
      </c>
      <c r="C30">
        <f>'Climate Metrics'!E60</f>
        <v>0</v>
      </c>
      <c r="D30">
        <f>'Climate Metrics'!F60</f>
        <v>0</v>
      </c>
      <c r="E30">
        <f>'Climate Metrics'!G60</f>
        <v>0</v>
      </c>
      <c r="F30">
        <f>'Climate Metrics'!H60</f>
        <v>0</v>
      </c>
      <c r="G30">
        <f>'Climate Metrics'!I60</f>
        <v>0</v>
      </c>
      <c r="H30">
        <f>'Climate Metrics'!J60</f>
        <v>0</v>
      </c>
      <c r="I30">
        <f>'Climate Metrics'!K60</f>
        <v>0</v>
      </c>
      <c r="J30">
        <f>'Climate Metrics'!L60</f>
        <v>0</v>
      </c>
      <c r="K30">
        <f>'Climate Metrics'!M60</f>
        <v>0</v>
      </c>
      <c r="L30">
        <f>'Climate Metrics'!N60</f>
        <v>0</v>
      </c>
      <c r="M30">
        <f>'Climate Metrics'!O60</f>
        <v>0</v>
      </c>
      <c r="N30">
        <f>'Climate Metrics'!P60</f>
        <v>0</v>
      </c>
      <c r="O30">
        <f>'Climate Metrics'!Q60</f>
        <v>0</v>
      </c>
      <c r="P30">
        <f>'Climate Metrics'!R60</f>
        <v>0</v>
      </c>
      <c r="Q30">
        <f>'Climate Metrics'!S60</f>
        <v>0</v>
      </c>
      <c r="R30">
        <f>'Climate Metrics'!T60</f>
        <v>0</v>
      </c>
    </row>
    <row r="31" spans="1:18" x14ac:dyDescent="0.25">
      <c r="A31" t="str">
        <f>'Climate Metrics'!C61</f>
        <v>Participation in Utility Energy Efficiency Programs</v>
      </c>
      <c r="B31" t="str">
        <f>'Climate Metrics'!D61</f>
        <v>Count</v>
      </c>
      <c r="C31">
        <f>'Climate Metrics'!E61</f>
        <v>0</v>
      </c>
      <c r="D31">
        <f>'Climate Metrics'!F61</f>
        <v>0</v>
      </c>
      <c r="E31">
        <f>'Climate Metrics'!G61</f>
        <v>0</v>
      </c>
      <c r="F31">
        <f>'Climate Metrics'!H61</f>
        <v>0</v>
      </c>
      <c r="G31">
        <f>'Climate Metrics'!I61</f>
        <v>0</v>
      </c>
      <c r="H31">
        <f>'Climate Metrics'!J61</f>
        <v>0</v>
      </c>
      <c r="I31">
        <f>'Climate Metrics'!K61</f>
        <v>0</v>
      </c>
      <c r="J31">
        <f>'Climate Metrics'!L61</f>
        <v>0</v>
      </c>
      <c r="K31">
        <f>'Climate Metrics'!M61</f>
        <v>0</v>
      </c>
      <c r="L31">
        <f>'Climate Metrics'!N61</f>
        <v>0</v>
      </c>
      <c r="M31">
        <f>'Climate Metrics'!O61</f>
        <v>0</v>
      </c>
      <c r="N31">
        <f>'Climate Metrics'!P61</f>
        <v>0</v>
      </c>
      <c r="O31">
        <f>'Climate Metrics'!Q61</f>
        <v>0</v>
      </c>
      <c r="P31">
        <f>'Climate Metrics'!R61</f>
        <v>0</v>
      </c>
      <c r="Q31">
        <f>'Climate Metrics'!S61</f>
        <v>0</v>
      </c>
      <c r="R31">
        <f>'Climate Metrics'!T61</f>
        <v>0</v>
      </c>
    </row>
    <row r="32" spans="1:18" x14ac:dyDescent="0.25">
      <c r="A32" t="str">
        <f>'Climate Metrics'!C62</f>
        <v>Participation in Utility Energy Efficiency Programs</v>
      </c>
      <c r="B32" t="str">
        <f>'Climate Metrics'!D62</f>
        <v>KWh</v>
      </c>
      <c r="C32">
        <f>'Climate Metrics'!E62</f>
        <v>0</v>
      </c>
      <c r="D32">
        <f>'Climate Metrics'!F62</f>
        <v>0</v>
      </c>
      <c r="E32">
        <f>'Climate Metrics'!G62</f>
        <v>0</v>
      </c>
      <c r="F32">
        <f>'Climate Metrics'!H62</f>
        <v>0</v>
      </c>
      <c r="G32">
        <f>'Climate Metrics'!I62</f>
        <v>0</v>
      </c>
      <c r="H32">
        <f>'Climate Metrics'!J62</f>
        <v>0</v>
      </c>
      <c r="I32">
        <f>'Climate Metrics'!K62</f>
        <v>0</v>
      </c>
      <c r="J32">
        <f>'Climate Metrics'!L62</f>
        <v>0</v>
      </c>
      <c r="K32">
        <f>'Climate Metrics'!M62</f>
        <v>0</v>
      </c>
      <c r="L32">
        <f>'Climate Metrics'!N62</f>
        <v>0</v>
      </c>
      <c r="M32">
        <f>'Climate Metrics'!O62</f>
        <v>0</v>
      </c>
      <c r="N32">
        <f>'Climate Metrics'!P62</f>
        <v>0</v>
      </c>
      <c r="O32">
        <f>'Climate Metrics'!Q62</f>
        <v>0</v>
      </c>
      <c r="P32">
        <f>'Climate Metrics'!R62</f>
        <v>0</v>
      </c>
      <c r="Q32">
        <f>'Climate Metrics'!S62</f>
        <v>0</v>
      </c>
      <c r="R32">
        <f>'Climate Metrics'!T62</f>
        <v>0</v>
      </c>
    </row>
    <row r="33" spans="1:18" x14ac:dyDescent="0.25">
      <c r="A33" t="str">
        <f>'Climate Metrics'!C63</f>
        <v>Participation in Utility Energy Efficiency Programs</v>
      </c>
      <c r="B33" t="str">
        <f>'Climate Metrics'!D63</f>
        <v>Therms</v>
      </c>
      <c r="C33">
        <f>'Climate Metrics'!E63</f>
        <v>0</v>
      </c>
      <c r="D33">
        <f>'Climate Metrics'!F63</f>
        <v>0</v>
      </c>
      <c r="E33">
        <f>'Climate Metrics'!G63</f>
        <v>0</v>
      </c>
      <c r="F33">
        <f>'Climate Metrics'!H63</f>
        <v>0</v>
      </c>
      <c r="G33">
        <f>'Climate Metrics'!I63</f>
        <v>0</v>
      </c>
      <c r="H33">
        <f>'Climate Metrics'!J63</f>
        <v>0</v>
      </c>
      <c r="I33">
        <f>'Climate Metrics'!K63</f>
        <v>0</v>
      </c>
      <c r="J33">
        <f>'Climate Metrics'!L63</f>
        <v>0</v>
      </c>
      <c r="K33">
        <f>'Climate Metrics'!M63</f>
        <v>0</v>
      </c>
      <c r="L33">
        <f>'Climate Metrics'!N63</f>
        <v>0</v>
      </c>
      <c r="M33">
        <f>'Climate Metrics'!O63</f>
        <v>0</v>
      </c>
      <c r="N33">
        <f>'Climate Metrics'!P63</f>
        <v>0</v>
      </c>
      <c r="O33">
        <f>'Climate Metrics'!Q63</f>
        <v>0</v>
      </c>
      <c r="P33">
        <f>'Climate Metrics'!R63</f>
        <v>0</v>
      </c>
      <c r="Q33">
        <f>'Climate Metrics'!S63</f>
        <v>0</v>
      </c>
      <c r="R33">
        <f>'Climate Metrics'!T63</f>
        <v>0</v>
      </c>
    </row>
    <row r="34" spans="1:18" x14ac:dyDescent="0.25">
      <c r="A34" t="str">
        <f>'Climate Metrics'!C67</f>
        <v>Total Residential Buildings</v>
      </c>
      <c r="B34" t="str">
        <f>'Climate Metrics'!D67</f>
        <v>Count</v>
      </c>
      <c r="C34">
        <f>'Climate Metrics'!E67</f>
        <v>0</v>
      </c>
      <c r="D34">
        <f>'Climate Metrics'!F67</f>
        <v>0</v>
      </c>
      <c r="E34">
        <f>'Climate Metrics'!G67</f>
        <v>0</v>
      </c>
      <c r="F34">
        <f>'Climate Metrics'!H67</f>
        <v>0</v>
      </c>
      <c r="G34">
        <f>'Climate Metrics'!I67</f>
        <v>0</v>
      </c>
      <c r="H34">
        <f>'Climate Metrics'!J67</f>
        <v>0</v>
      </c>
      <c r="I34">
        <f>'Climate Metrics'!K67</f>
        <v>0</v>
      </c>
      <c r="J34">
        <f>'Climate Metrics'!L67</f>
        <v>0</v>
      </c>
      <c r="K34">
        <f>'Climate Metrics'!M67</f>
        <v>0</v>
      </c>
      <c r="L34">
        <f>'Climate Metrics'!N67</f>
        <v>0</v>
      </c>
      <c r="M34">
        <f>'Climate Metrics'!O67</f>
        <v>0</v>
      </c>
      <c r="N34">
        <f>'Climate Metrics'!P67</f>
        <v>0</v>
      </c>
      <c r="O34">
        <f>'Climate Metrics'!Q67</f>
        <v>0</v>
      </c>
      <c r="P34">
        <f>'Climate Metrics'!R67</f>
        <v>0</v>
      </c>
      <c r="Q34">
        <f>'Climate Metrics'!S67</f>
        <v>0</v>
      </c>
      <c r="R34">
        <f>'Climate Metrics'!T67</f>
        <v>0</v>
      </c>
    </row>
    <row r="35" spans="1:18" x14ac:dyDescent="0.25">
      <c r="A35" t="str">
        <f>'Climate Metrics'!C68</f>
        <v>Electric Emissions</v>
      </c>
      <c r="B35" t="str">
        <f>'Climate Metrics'!D68</f>
        <v>tonnes CO2e</v>
      </c>
      <c r="C35">
        <f>'Climate Metrics'!E68</f>
        <v>0</v>
      </c>
      <c r="D35">
        <f>'Climate Metrics'!F68</f>
        <v>0</v>
      </c>
      <c r="E35">
        <f>'Climate Metrics'!G68</f>
        <v>0</v>
      </c>
      <c r="F35">
        <f>'Climate Metrics'!H68</f>
        <v>0</v>
      </c>
      <c r="G35">
        <f>'Climate Metrics'!I68</f>
        <v>0</v>
      </c>
      <c r="H35">
        <f>'Climate Metrics'!J68</f>
        <v>0</v>
      </c>
      <c r="I35">
        <f>'Climate Metrics'!K68</f>
        <v>0</v>
      </c>
      <c r="J35">
        <f>'Climate Metrics'!L68</f>
        <v>0</v>
      </c>
      <c r="K35">
        <f>'Climate Metrics'!M68</f>
        <v>0</v>
      </c>
      <c r="L35">
        <f>'Climate Metrics'!N68</f>
        <v>0</v>
      </c>
      <c r="M35">
        <f>'Climate Metrics'!O68</f>
        <v>0</v>
      </c>
      <c r="N35">
        <f>'Climate Metrics'!P68</f>
        <v>0</v>
      </c>
      <c r="O35">
        <f>'Climate Metrics'!Q68</f>
        <v>0</v>
      </c>
      <c r="P35">
        <f>'Climate Metrics'!R68</f>
        <v>0</v>
      </c>
      <c r="Q35">
        <f>'Climate Metrics'!S68</f>
        <v>0</v>
      </c>
      <c r="R35">
        <f>'Climate Metrics'!T68</f>
        <v>0</v>
      </c>
    </row>
    <row r="36" spans="1:18" x14ac:dyDescent="0.25">
      <c r="A36" t="str">
        <f>'Climate Metrics'!C69</f>
        <v>Electric Energy Use</v>
      </c>
      <c r="B36" t="str">
        <f>'Climate Metrics'!D69</f>
        <v>KWh</v>
      </c>
      <c r="C36">
        <f>'Climate Metrics'!E69</f>
        <v>0</v>
      </c>
      <c r="D36">
        <f>'Climate Metrics'!F69</f>
        <v>0</v>
      </c>
      <c r="E36">
        <f>'Climate Metrics'!G69</f>
        <v>0</v>
      </c>
      <c r="F36">
        <f>'Climate Metrics'!H69</f>
        <v>0</v>
      </c>
      <c r="G36">
        <f>'Climate Metrics'!I69</f>
        <v>0</v>
      </c>
      <c r="H36">
        <f>'Climate Metrics'!J69</f>
        <v>0</v>
      </c>
      <c r="I36">
        <f>'Climate Metrics'!K69</f>
        <v>0</v>
      </c>
      <c r="J36">
        <f>'Climate Metrics'!L69</f>
        <v>0</v>
      </c>
      <c r="K36">
        <f>'Climate Metrics'!M69</f>
        <v>0</v>
      </c>
      <c r="L36">
        <f>'Climate Metrics'!N69</f>
        <v>0</v>
      </c>
      <c r="M36">
        <f>'Climate Metrics'!O69</f>
        <v>0</v>
      </c>
      <c r="N36">
        <f>'Climate Metrics'!P69</f>
        <v>0</v>
      </c>
      <c r="O36">
        <f>'Climate Metrics'!Q69</f>
        <v>0</v>
      </c>
      <c r="P36">
        <f>'Climate Metrics'!R69</f>
        <v>0</v>
      </c>
      <c r="Q36">
        <f>'Climate Metrics'!S69</f>
        <v>0</v>
      </c>
      <c r="R36">
        <f>'Climate Metrics'!T69</f>
        <v>0</v>
      </c>
    </row>
    <row r="37" spans="1:18" x14ac:dyDescent="0.25">
      <c r="A37" t="str">
        <f>'Climate Metrics'!C70</f>
        <v>Electric Energy Use</v>
      </c>
      <c r="B37" t="str">
        <f>'Climate Metrics'!D70</f>
        <v>MMBtu</v>
      </c>
      <c r="C37">
        <f>'Climate Metrics'!E70</f>
        <v>0</v>
      </c>
      <c r="D37">
        <f>'Climate Metrics'!F70</f>
        <v>0</v>
      </c>
      <c r="E37">
        <f>'Climate Metrics'!G70</f>
        <v>0</v>
      </c>
      <c r="F37">
        <f>'Climate Metrics'!H70</f>
        <v>0</v>
      </c>
      <c r="G37">
        <f>'Climate Metrics'!I70</f>
        <v>0</v>
      </c>
      <c r="H37">
        <f>'Climate Metrics'!J70</f>
        <v>0</v>
      </c>
      <c r="I37">
        <f>'Climate Metrics'!K70</f>
        <v>0</v>
      </c>
      <c r="J37">
        <f>'Climate Metrics'!L70</f>
        <v>0</v>
      </c>
      <c r="K37">
        <f>'Climate Metrics'!M70</f>
        <v>0</v>
      </c>
      <c r="L37">
        <f>'Climate Metrics'!N70</f>
        <v>0</v>
      </c>
      <c r="M37">
        <f>'Climate Metrics'!O70</f>
        <v>0</v>
      </c>
      <c r="N37">
        <f>'Climate Metrics'!P70</f>
        <v>0</v>
      </c>
      <c r="O37">
        <f>'Climate Metrics'!Q70</f>
        <v>0</v>
      </c>
      <c r="P37">
        <f>'Climate Metrics'!R70</f>
        <v>0</v>
      </c>
      <c r="Q37">
        <f>'Climate Metrics'!S70</f>
        <v>0</v>
      </c>
      <c r="R37">
        <f>'Climate Metrics'!T70</f>
        <v>0</v>
      </c>
    </row>
    <row r="38" spans="1:18" x14ac:dyDescent="0.25">
      <c r="A38" t="str">
        <f>'Climate Metrics'!C71</f>
        <v>Per Capita Electric Energy Use</v>
      </c>
      <c r="B38" t="str">
        <f>'Climate Metrics'!D71</f>
        <v>Kwh / person</v>
      </c>
      <c r="C38">
        <f>'Climate Metrics'!E71</f>
        <v>0</v>
      </c>
      <c r="D38">
        <f>'Climate Metrics'!F71</f>
        <v>0</v>
      </c>
      <c r="E38">
        <f>'Climate Metrics'!G71</f>
        <v>0</v>
      </c>
      <c r="F38">
        <f>'Climate Metrics'!H71</f>
        <v>0</v>
      </c>
      <c r="G38">
        <f>'Climate Metrics'!I71</f>
        <v>0</v>
      </c>
      <c r="H38">
        <f>'Climate Metrics'!J71</f>
        <v>0</v>
      </c>
      <c r="I38">
        <f>'Climate Metrics'!K71</f>
        <v>0</v>
      </c>
      <c r="J38">
        <f>'Climate Metrics'!L71</f>
        <v>0</v>
      </c>
      <c r="K38">
        <f>'Climate Metrics'!M71</f>
        <v>0</v>
      </c>
      <c r="L38">
        <f>'Climate Metrics'!N71</f>
        <v>0</v>
      </c>
      <c r="M38">
        <f>'Climate Metrics'!O71</f>
        <v>0</v>
      </c>
      <c r="N38">
        <f>'Climate Metrics'!P71</f>
        <v>0</v>
      </c>
      <c r="O38">
        <f>'Climate Metrics'!Q71</f>
        <v>0</v>
      </c>
      <c r="P38">
        <f>'Climate Metrics'!R71</f>
        <v>0</v>
      </c>
      <c r="Q38">
        <f>'Climate Metrics'!S71</f>
        <v>0</v>
      </c>
      <c r="R38">
        <f>'Climate Metrics'!T71</f>
        <v>0</v>
      </c>
    </row>
    <row r="39" spans="1:18" x14ac:dyDescent="0.25">
      <c r="A39" t="str">
        <f>'Climate Metrics'!C72</f>
        <v>Natural Gas Emissions</v>
      </c>
      <c r="B39" t="str">
        <f>'Climate Metrics'!D72</f>
        <v>tonnes CO2e</v>
      </c>
      <c r="C39">
        <f>'Climate Metrics'!E72</f>
        <v>0</v>
      </c>
      <c r="D39">
        <f>'Climate Metrics'!F72</f>
        <v>0</v>
      </c>
      <c r="E39">
        <f>'Climate Metrics'!G72</f>
        <v>0</v>
      </c>
      <c r="F39">
        <f>'Climate Metrics'!H72</f>
        <v>0</v>
      </c>
      <c r="G39">
        <f>'Climate Metrics'!I72</f>
        <v>0</v>
      </c>
      <c r="H39">
        <f>'Climate Metrics'!J72</f>
        <v>0</v>
      </c>
      <c r="I39">
        <f>'Climate Metrics'!K72</f>
        <v>0</v>
      </c>
      <c r="J39">
        <f>'Climate Metrics'!L72</f>
        <v>0</v>
      </c>
      <c r="K39">
        <f>'Climate Metrics'!M72</f>
        <v>0</v>
      </c>
      <c r="L39">
        <f>'Climate Metrics'!N72</f>
        <v>0</v>
      </c>
      <c r="M39">
        <f>'Climate Metrics'!O72</f>
        <v>0</v>
      </c>
      <c r="N39">
        <f>'Climate Metrics'!P72</f>
        <v>0</v>
      </c>
      <c r="O39">
        <f>'Climate Metrics'!Q72</f>
        <v>0</v>
      </c>
      <c r="P39">
        <f>'Climate Metrics'!R72</f>
        <v>0</v>
      </c>
      <c r="Q39">
        <f>'Climate Metrics'!S72</f>
        <v>0</v>
      </c>
      <c r="R39">
        <f>'Climate Metrics'!T72</f>
        <v>0</v>
      </c>
    </row>
    <row r="40" spans="1:18" x14ac:dyDescent="0.25">
      <c r="A40" t="str">
        <f>'Climate Metrics'!C73</f>
        <v>Natural Gas Energy Use</v>
      </c>
      <c r="B40" t="str">
        <f>'Climate Metrics'!D73</f>
        <v>therms</v>
      </c>
      <c r="C40">
        <f>'Climate Metrics'!E73</f>
        <v>0</v>
      </c>
      <c r="D40">
        <f>'Climate Metrics'!F73</f>
        <v>0</v>
      </c>
      <c r="E40">
        <f>'Climate Metrics'!G73</f>
        <v>0</v>
      </c>
      <c r="F40">
        <f>'Climate Metrics'!H73</f>
        <v>0</v>
      </c>
      <c r="G40">
        <f>'Climate Metrics'!I73</f>
        <v>0</v>
      </c>
      <c r="H40">
        <f>'Climate Metrics'!J73</f>
        <v>0</v>
      </c>
      <c r="I40">
        <f>'Climate Metrics'!K73</f>
        <v>0</v>
      </c>
      <c r="J40">
        <f>'Climate Metrics'!L73</f>
        <v>0</v>
      </c>
      <c r="K40">
        <f>'Climate Metrics'!M73</f>
        <v>0</v>
      </c>
      <c r="L40">
        <f>'Climate Metrics'!N73</f>
        <v>0</v>
      </c>
      <c r="M40">
        <f>'Climate Metrics'!O73</f>
        <v>0</v>
      </c>
      <c r="N40">
        <f>'Climate Metrics'!P73</f>
        <v>0</v>
      </c>
      <c r="O40">
        <f>'Climate Metrics'!Q73</f>
        <v>0</v>
      </c>
      <c r="P40">
        <f>'Climate Metrics'!R73</f>
        <v>0</v>
      </c>
      <c r="Q40">
        <f>'Climate Metrics'!S73</f>
        <v>0</v>
      </c>
      <c r="R40">
        <f>'Climate Metrics'!T73</f>
        <v>0</v>
      </c>
    </row>
    <row r="41" spans="1:18" x14ac:dyDescent="0.25">
      <c r="A41" t="str">
        <f>'Climate Metrics'!C74</f>
        <v>Natural Gas Energy Use</v>
      </c>
      <c r="B41" t="str">
        <f>'Climate Metrics'!D74</f>
        <v>MMBtu</v>
      </c>
      <c r="C41">
        <f>'Climate Metrics'!E74</f>
        <v>0</v>
      </c>
      <c r="D41">
        <f>'Climate Metrics'!F74</f>
        <v>0</v>
      </c>
      <c r="E41">
        <f>'Climate Metrics'!G74</f>
        <v>0</v>
      </c>
      <c r="F41">
        <f>'Climate Metrics'!H74</f>
        <v>0</v>
      </c>
      <c r="G41">
        <f>'Climate Metrics'!I74</f>
        <v>0</v>
      </c>
      <c r="H41">
        <f>'Climate Metrics'!J74</f>
        <v>0</v>
      </c>
      <c r="I41">
        <f>'Climate Metrics'!K74</f>
        <v>0</v>
      </c>
      <c r="J41">
        <f>'Climate Metrics'!L74</f>
        <v>0</v>
      </c>
      <c r="K41">
        <f>'Climate Metrics'!M74</f>
        <v>0</v>
      </c>
      <c r="L41">
        <f>'Climate Metrics'!N74</f>
        <v>0</v>
      </c>
      <c r="M41">
        <f>'Climate Metrics'!O74</f>
        <v>0</v>
      </c>
      <c r="N41">
        <f>'Climate Metrics'!P74</f>
        <v>0</v>
      </c>
      <c r="O41">
        <f>'Climate Metrics'!Q74</f>
        <v>0</v>
      </c>
      <c r="P41">
        <f>'Climate Metrics'!R74</f>
        <v>0</v>
      </c>
      <c r="Q41">
        <f>'Climate Metrics'!S74</f>
        <v>0</v>
      </c>
      <c r="R41">
        <f>'Climate Metrics'!T74</f>
        <v>0</v>
      </c>
    </row>
    <row r="42" spans="1:18" x14ac:dyDescent="0.25">
      <c r="A42" t="str">
        <f>'Climate Metrics'!C75</f>
        <v>Per Capita Natural Gas Energy Use</v>
      </c>
      <c r="B42" t="str">
        <f>'Climate Metrics'!D75</f>
        <v>therms / person</v>
      </c>
      <c r="C42">
        <f>'Climate Metrics'!E75</f>
        <v>0</v>
      </c>
      <c r="D42">
        <f>'Climate Metrics'!F75</f>
        <v>0</v>
      </c>
      <c r="E42">
        <f>'Climate Metrics'!G75</f>
        <v>0</v>
      </c>
      <c r="F42">
        <f>'Climate Metrics'!H75</f>
        <v>0</v>
      </c>
      <c r="G42">
        <f>'Climate Metrics'!I75</f>
        <v>0</v>
      </c>
      <c r="H42">
        <f>'Climate Metrics'!J75</f>
        <v>0</v>
      </c>
      <c r="I42">
        <f>'Climate Metrics'!K75</f>
        <v>0</v>
      </c>
      <c r="J42">
        <f>'Climate Metrics'!L75</f>
        <v>0</v>
      </c>
      <c r="K42">
        <f>'Climate Metrics'!M75</f>
        <v>0</v>
      </c>
      <c r="L42">
        <f>'Climate Metrics'!N75</f>
        <v>0</v>
      </c>
      <c r="M42">
        <f>'Climate Metrics'!O75</f>
        <v>0</v>
      </c>
      <c r="N42">
        <f>'Climate Metrics'!P75</f>
        <v>0</v>
      </c>
      <c r="O42">
        <f>'Climate Metrics'!Q75</f>
        <v>0</v>
      </c>
      <c r="P42">
        <f>'Climate Metrics'!R75</f>
        <v>0</v>
      </c>
      <c r="Q42">
        <f>'Climate Metrics'!S75</f>
        <v>0</v>
      </c>
      <c r="R42">
        <f>'Climate Metrics'!T75</f>
        <v>0</v>
      </c>
    </row>
    <row r="43" spans="1:18" x14ac:dyDescent="0.25">
      <c r="A43" t="str">
        <f>'Climate Metrics'!C76</f>
        <v>Delivered Fuels (liquid propane / fuel oil) Emissions</v>
      </c>
      <c r="B43" t="str">
        <f>'Climate Metrics'!D76</f>
        <v>tonnes CO2e</v>
      </c>
      <c r="C43">
        <f>'Climate Metrics'!E76</f>
        <v>0</v>
      </c>
      <c r="D43">
        <f>'Climate Metrics'!F76</f>
        <v>0</v>
      </c>
      <c r="E43">
        <f>'Climate Metrics'!G76</f>
        <v>0</v>
      </c>
      <c r="F43">
        <f>'Climate Metrics'!H76</f>
        <v>0</v>
      </c>
      <c r="G43">
        <f>'Climate Metrics'!I76</f>
        <v>0</v>
      </c>
      <c r="H43">
        <f>'Climate Metrics'!J76</f>
        <v>0</v>
      </c>
      <c r="I43">
        <f>'Climate Metrics'!K76</f>
        <v>0</v>
      </c>
      <c r="J43">
        <f>'Climate Metrics'!L76</f>
        <v>0</v>
      </c>
      <c r="K43">
        <f>'Climate Metrics'!M76</f>
        <v>0</v>
      </c>
      <c r="L43">
        <f>'Climate Metrics'!N76</f>
        <v>0</v>
      </c>
      <c r="M43">
        <f>'Climate Metrics'!O76</f>
        <v>0</v>
      </c>
      <c r="N43">
        <f>'Climate Metrics'!P76</f>
        <v>0</v>
      </c>
      <c r="O43">
        <f>'Climate Metrics'!Q76</f>
        <v>0</v>
      </c>
      <c r="P43">
        <f>'Climate Metrics'!R76</f>
        <v>0</v>
      </c>
      <c r="Q43">
        <f>'Climate Metrics'!S76</f>
        <v>0</v>
      </c>
      <c r="R43">
        <f>'Climate Metrics'!T76</f>
        <v>0</v>
      </c>
    </row>
    <row r="44" spans="1:18" x14ac:dyDescent="0.25">
      <c r="A44" t="str">
        <f>'Climate Metrics'!C77</f>
        <v>Delivered Fuels (liquid propane / fuel oil) Energy Use</v>
      </c>
      <c r="B44" t="str">
        <f>'Climate Metrics'!D77</f>
        <v>Gallons</v>
      </c>
      <c r="C44">
        <f>'Climate Metrics'!E77</f>
        <v>0</v>
      </c>
      <c r="D44">
        <f>'Climate Metrics'!F77</f>
        <v>0</v>
      </c>
      <c r="E44">
        <f>'Climate Metrics'!G77</f>
        <v>0</v>
      </c>
      <c r="F44">
        <f>'Climate Metrics'!H77</f>
        <v>0</v>
      </c>
      <c r="G44">
        <f>'Climate Metrics'!I77</f>
        <v>0</v>
      </c>
      <c r="H44">
        <f>'Climate Metrics'!J77</f>
        <v>0</v>
      </c>
      <c r="I44">
        <f>'Climate Metrics'!K77</f>
        <v>0</v>
      </c>
      <c r="J44">
        <f>'Climate Metrics'!L77</f>
        <v>0</v>
      </c>
      <c r="K44">
        <f>'Climate Metrics'!M77</f>
        <v>0</v>
      </c>
      <c r="L44">
        <f>'Climate Metrics'!N77</f>
        <v>0</v>
      </c>
      <c r="M44">
        <f>'Climate Metrics'!O77</f>
        <v>0</v>
      </c>
      <c r="N44">
        <f>'Climate Metrics'!P77</f>
        <v>0</v>
      </c>
      <c r="O44">
        <f>'Climate Metrics'!Q77</f>
        <v>0</v>
      </c>
      <c r="P44">
        <f>'Climate Metrics'!R77</f>
        <v>0</v>
      </c>
      <c r="Q44">
        <f>'Climate Metrics'!S77</f>
        <v>0</v>
      </c>
      <c r="R44">
        <f>'Climate Metrics'!T77</f>
        <v>0</v>
      </c>
    </row>
    <row r="45" spans="1:18" x14ac:dyDescent="0.25">
      <c r="A45" t="str">
        <f>'Climate Metrics'!C78</f>
        <v>Delivered Fuels (liquid propane / fuel oil) Energy Use</v>
      </c>
      <c r="B45" t="str">
        <f>'Climate Metrics'!D78</f>
        <v>MMBtu</v>
      </c>
      <c r="C45">
        <f>'Climate Metrics'!E78</f>
        <v>0</v>
      </c>
      <c r="D45">
        <f>'Climate Metrics'!F78</f>
        <v>0</v>
      </c>
      <c r="E45">
        <f>'Climate Metrics'!G78</f>
        <v>0</v>
      </c>
      <c r="F45">
        <f>'Climate Metrics'!H78</f>
        <v>0</v>
      </c>
      <c r="G45">
        <f>'Climate Metrics'!I78</f>
        <v>0</v>
      </c>
      <c r="H45">
        <f>'Climate Metrics'!J78</f>
        <v>0</v>
      </c>
      <c r="I45">
        <f>'Climate Metrics'!K78</f>
        <v>0</v>
      </c>
      <c r="J45">
        <f>'Climate Metrics'!L78</f>
        <v>0</v>
      </c>
      <c r="K45">
        <f>'Climate Metrics'!M78</f>
        <v>0</v>
      </c>
      <c r="L45">
        <f>'Climate Metrics'!N78</f>
        <v>0</v>
      </c>
      <c r="M45">
        <f>'Climate Metrics'!O78</f>
        <v>0</v>
      </c>
      <c r="N45">
        <f>'Climate Metrics'!P78</f>
        <v>0</v>
      </c>
      <c r="O45">
        <f>'Climate Metrics'!Q78</f>
        <v>0</v>
      </c>
      <c r="P45">
        <f>'Climate Metrics'!R78</f>
        <v>0</v>
      </c>
      <c r="Q45">
        <f>'Climate Metrics'!S78</f>
        <v>0</v>
      </c>
      <c r="R45">
        <f>'Climate Metrics'!T78</f>
        <v>0</v>
      </c>
    </row>
    <row r="46" spans="1:18" x14ac:dyDescent="0.25">
      <c r="A46" t="str">
        <f>'Climate Metrics'!C79</f>
        <v>Per Capita Delivered Fuels Energy Use</v>
      </c>
      <c r="B46" t="str">
        <f>'Climate Metrics'!D79</f>
        <v>Gallons / person</v>
      </c>
      <c r="C46">
        <f>'Climate Metrics'!E79</f>
        <v>0</v>
      </c>
      <c r="D46">
        <f>'Climate Metrics'!F79</f>
        <v>0</v>
      </c>
      <c r="E46">
        <f>'Climate Metrics'!G79</f>
        <v>0</v>
      </c>
      <c r="F46">
        <f>'Climate Metrics'!H79</f>
        <v>0</v>
      </c>
      <c r="G46">
        <f>'Climate Metrics'!I79</f>
        <v>0</v>
      </c>
      <c r="H46">
        <f>'Climate Metrics'!J79</f>
        <v>0</v>
      </c>
      <c r="I46">
        <f>'Climate Metrics'!K79</f>
        <v>0</v>
      </c>
      <c r="J46">
        <f>'Climate Metrics'!L79</f>
        <v>0</v>
      </c>
      <c r="K46">
        <f>'Climate Metrics'!M79</f>
        <v>0</v>
      </c>
      <c r="L46">
        <f>'Climate Metrics'!N79</f>
        <v>0</v>
      </c>
      <c r="M46">
        <f>'Climate Metrics'!O79</f>
        <v>0</v>
      </c>
      <c r="N46">
        <f>'Climate Metrics'!P79</f>
        <v>0</v>
      </c>
      <c r="O46">
        <f>'Climate Metrics'!Q79</f>
        <v>0</v>
      </c>
      <c r="P46">
        <f>'Climate Metrics'!R79</f>
        <v>0</v>
      </c>
      <c r="Q46">
        <f>'Climate Metrics'!S79</f>
        <v>0</v>
      </c>
      <c r="R46">
        <f>'Climate Metrics'!T79</f>
        <v>0</v>
      </c>
    </row>
    <row r="47" spans="1:18" x14ac:dyDescent="0.25">
      <c r="A47" t="str">
        <f>'Climate Metrics'!C80</f>
        <v>Total Energy Emissions</v>
      </c>
      <c r="B47" t="str">
        <f>'Climate Metrics'!D80</f>
        <v>tonnes CO2e</v>
      </c>
      <c r="C47">
        <f>'Climate Metrics'!E80</f>
        <v>0</v>
      </c>
      <c r="D47">
        <f>'Climate Metrics'!F80</f>
        <v>0</v>
      </c>
      <c r="E47">
        <f>'Climate Metrics'!G80</f>
        <v>0</v>
      </c>
      <c r="F47">
        <f>'Climate Metrics'!H80</f>
        <v>0</v>
      </c>
      <c r="G47">
        <f>'Climate Metrics'!I80</f>
        <v>0</v>
      </c>
      <c r="H47">
        <f>'Climate Metrics'!J80</f>
        <v>0</v>
      </c>
      <c r="I47">
        <f>'Climate Metrics'!K80</f>
        <v>0</v>
      </c>
      <c r="J47">
        <f>'Climate Metrics'!L80</f>
        <v>0</v>
      </c>
      <c r="K47">
        <f>'Climate Metrics'!M80</f>
        <v>0</v>
      </c>
      <c r="L47">
        <f>'Climate Metrics'!N80</f>
        <v>0</v>
      </c>
      <c r="M47">
        <f>'Climate Metrics'!O80</f>
        <v>0</v>
      </c>
      <c r="N47">
        <f>'Climate Metrics'!P80</f>
        <v>0</v>
      </c>
      <c r="O47">
        <f>'Climate Metrics'!Q80</f>
        <v>0</v>
      </c>
      <c r="P47">
        <f>'Climate Metrics'!R80</f>
        <v>0</v>
      </c>
      <c r="Q47">
        <f>'Climate Metrics'!S80</f>
        <v>0</v>
      </c>
      <c r="R47">
        <f>'Climate Metrics'!T80</f>
        <v>0</v>
      </c>
    </row>
    <row r="48" spans="1:18" x14ac:dyDescent="0.25">
      <c r="A48" t="str">
        <f>'Climate Metrics'!C81</f>
        <v>Per Capita Residential Energy Emissions</v>
      </c>
      <c r="B48" t="str">
        <f>'Climate Metrics'!D81</f>
        <v>tonnes CO2e / person</v>
      </c>
      <c r="C48">
        <f>'Climate Metrics'!E81</f>
        <v>0</v>
      </c>
      <c r="D48">
        <f>'Climate Metrics'!F81</f>
        <v>0</v>
      </c>
      <c r="E48">
        <f>'Climate Metrics'!G81</f>
        <v>0</v>
      </c>
      <c r="F48">
        <f>'Climate Metrics'!H81</f>
        <v>0</v>
      </c>
      <c r="G48">
        <f>'Climate Metrics'!I81</f>
        <v>0</v>
      </c>
      <c r="H48">
        <f>'Climate Metrics'!J81</f>
        <v>0</v>
      </c>
      <c r="I48">
        <f>'Climate Metrics'!K81</f>
        <v>0</v>
      </c>
      <c r="J48">
        <f>'Climate Metrics'!L81</f>
        <v>0</v>
      </c>
      <c r="K48">
        <f>'Climate Metrics'!M81</f>
        <v>0</v>
      </c>
      <c r="L48">
        <f>'Climate Metrics'!N81</f>
        <v>0</v>
      </c>
      <c r="M48">
        <f>'Climate Metrics'!O81</f>
        <v>0</v>
      </c>
      <c r="N48">
        <f>'Climate Metrics'!P81</f>
        <v>0</v>
      </c>
      <c r="O48">
        <f>'Climate Metrics'!Q81</f>
        <v>0</v>
      </c>
      <c r="P48">
        <f>'Climate Metrics'!R81</f>
        <v>0</v>
      </c>
      <c r="Q48">
        <f>'Climate Metrics'!S81</f>
        <v>0</v>
      </c>
      <c r="R48">
        <f>'Climate Metrics'!T81</f>
        <v>0</v>
      </c>
    </row>
    <row r="49" spans="1:18" x14ac:dyDescent="0.25">
      <c r="A49" t="str">
        <f>'Climate Metrics'!C82</f>
        <v>Average Household Energy Emissions</v>
      </c>
      <c r="B49" t="str">
        <f>'Climate Metrics'!D82</f>
        <v>tonnes CO2e / household</v>
      </c>
      <c r="C49">
        <f>'Climate Metrics'!E82</f>
        <v>0</v>
      </c>
      <c r="D49">
        <f>'Climate Metrics'!F82</f>
        <v>0</v>
      </c>
      <c r="E49">
        <f>'Climate Metrics'!G82</f>
        <v>0</v>
      </c>
      <c r="F49">
        <f>'Climate Metrics'!H82</f>
        <v>0</v>
      </c>
      <c r="G49">
        <f>'Climate Metrics'!I82</f>
        <v>0</v>
      </c>
      <c r="H49">
        <f>'Climate Metrics'!J82</f>
        <v>0</v>
      </c>
      <c r="I49">
        <f>'Climate Metrics'!K82</f>
        <v>0</v>
      </c>
      <c r="J49">
        <f>'Climate Metrics'!L82</f>
        <v>0</v>
      </c>
      <c r="K49">
        <f>'Climate Metrics'!M82</f>
        <v>0</v>
      </c>
      <c r="L49">
        <f>'Climate Metrics'!N82</f>
        <v>0</v>
      </c>
      <c r="M49">
        <f>'Climate Metrics'!O82</f>
        <v>0</v>
      </c>
      <c r="N49">
        <f>'Climate Metrics'!P82</f>
        <v>0</v>
      </c>
      <c r="O49">
        <f>'Climate Metrics'!Q82</f>
        <v>0</v>
      </c>
      <c r="P49">
        <f>'Climate Metrics'!R82</f>
        <v>0</v>
      </c>
      <c r="Q49">
        <f>'Climate Metrics'!S82</f>
        <v>0</v>
      </c>
      <c r="R49">
        <f>'Climate Metrics'!T82</f>
        <v>0</v>
      </c>
    </row>
    <row r="50" spans="1:18" x14ac:dyDescent="0.25">
      <c r="A50" t="str">
        <f>'Climate Metrics'!C83</f>
        <v>Total Energy Use</v>
      </c>
      <c r="B50" t="str">
        <f>'Climate Metrics'!D83</f>
        <v>MMBtu</v>
      </c>
      <c r="C50">
        <f>'Climate Metrics'!E83</f>
        <v>0</v>
      </c>
      <c r="D50">
        <f>'Climate Metrics'!F83</f>
        <v>0</v>
      </c>
      <c r="E50">
        <f>'Climate Metrics'!G83</f>
        <v>0</v>
      </c>
      <c r="F50">
        <f>'Climate Metrics'!H83</f>
        <v>0</v>
      </c>
      <c r="G50">
        <f>'Climate Metrics'!I83</f>
        <v>0</v>
      </c>
      <c r="H50">
        <f>'Climate Metrics'!J83</f>
        <v>0</v>
      </c>
      <c r="I50">
        <f>'Climate Metrics'!K83</f>
        <v>0</v>
      </c>
      <c r="J50">
        <f>'Climate Metrics'!L83</f>
        <v>0</v>
      </c>
      <c r="K50">
        <f>'Climate Metrics'!M83</f>
        <v>0</v>
      </c>
      <c r="L50">
        <f>'Climate Metrics'!N83</f>
        <v>0</v>
      </c>
      <c r="M50">
        <f>'Climate Metrics'!O83</f>
        <v>0</v>
      </c>
      <c r="N50">
        <f>'Climate Metrics'!P83</f>
        <v>0</v>
      </c>
      <c r="O50">
        <f>'Climate Metrics'!Q83</f>
        <v>0</v>
      </c>
      <c r="P50">
        <f>'Climate Metrics'!R83</f>
        <v>0</v>
      </c>
      <c r="Q50">
        <f>'Climate Metrics'!S83</f>
        <v>0</v>
      </c>
      <c r="R50">
        <f>'Climate Metrics'!T83</f>
        <v>0</v>
      </c>
    </row>
    <row r="51" spans="1:18" x14ac:dyDescent="0.25">
      <c r="A51" t="str">
        <f>'Climate Metrics'!C85</f>
        <v>Energy Consumption Reduction Goal</v>
      </c>
      <c r="B51" t="str">
        <f>'Climate Metrics'!D85</f>
        <v>MMBtu</v>
      </c>
      <c r="C51">
        <f>'Climate Metrics'!E85</f>
        <v>0</v>
      </c>
      <c r="D51">
        <f>'Climate Metrics'!F85</f>
        <v>0</v>
      </c>
      <c r="E51">
        <f>'Climate Metrics'!G85</f>
        <v>0</v>
      </c>
      <c r="F51">
        <f>'Climate Metrics'!H85</f>
        <v>0</v>
      </c>
      <c r="G51">
        <f>'Climate Metrics'!I85</f>
        <v>0</v>
      </c>
      <c r="H51">
        <f>'Climate Metrics'!J85</f>
        <v>0</v>
      </c>
      <c r="I51">
        <f>'Climate Metrics'!K85</f>
        <v>0</v>
      </c>
      <c r="J51">
        <f>'Climate Metrics'!L85</f>
        <v>0</v>
      </c>
      <c r="K51">
        <f>'Climate Metrics'!M85</f>
        <v>0</v>
      </c>
      <c r="L51">
        <f>'Climate Metrics'!N85</f>
        <v>0</v>
      </c>
      <c r="M51">
        <f>'Climate Metrics'!O85</f>
        <v>0</v>
      </c>
      <c r="N51">
        <f>'Climate Metrics'!P85</f>
        <v>0</v>
      </c>
      <c r="O51">
        <f>'Climate Metrics'!Q85</f>
        <v>0</v>
      </c>
      <c r="P51">
        <f>'Climate Metrics'!R85</f>
        <v>0</v>
      </c>
      <c r="Q51">
        <f>'Climate Metrics'!S85</f>
        <v>0</v>
      </c>
      <c r="R51">
        <f>'Climate Metrics'!T85</f>
        <v>0</v>
      </c>
    </row>
    <row r="52" spans="1:18" x14ac:dyDescent="0.25">
      <c r="A52" t="str">
        <f>'Climate Metrics'!C86</f>
        <v>Goal for Residential Participation in Energy Efficiency Programs (e.g., retrofits, PACE)</v>
      </c>
      <c r="B52" t="str">
        <f>'Climate Metrics'!D86</f>
        <v>Count (Households)</v>
      </c>
      <c r="C52">
        <f>'Climate Metrics'!E86</f>
        <v>0</v>
      </c>
      <c r="D52">
        <f>'Climate Metrics'!F86</f>
        <v>0</v>
      </c>
      <c r="E52">
        <f>'Climate Metrics'!G86</f>
        <v>0</v>
      </c>
      <c r="F52">
        <f>'Climate Metrics'!H86</f>
        <v>0</v>
      </c>
      <c r="G52">
        <f>'Climate Metrics'!I86</f>
        <v>0</v>
      </c>
      <c r="H52">
        <f>'Climate Metrics'!J86</f>
        <v>0</v>
      </c>
      <c r="I52">
        <f>'Climate Metrics'!K86</f>
        <v>0</v>
      </c>
      <c r="J52">
        <f>'Climate Metrics'!L86</f>
        <v>0</v>
      </c>
      <c r="K52">
        <f>'Climate Metrics'!M86</f>
        <v>0</v>
      </c>
      <c r="L52">
        <f>'Climate Metrics'!N86</f>
        <v>0</v>
      </c>
      <c r="M52">
        <f>'Climate Metrics'!O86</f>
        <v>0</v>
      </c>
      <c r="N52">
        <f>'Climate Metrics'!P86</f>
        <v>0</v>
      </c>
      <c r="O52">
        <f>'Climate Metrics'!Q86</f>
        <v>0</v>
      </c>
      <c r="P52">
        <f>'Climate Metrics'!R86</f>
        <v>0</v>
      </c>
      <c r="Q52">
        <f>'Climate Metrics'!S86</f>
        <v>0</v>
      </c>
      <c r="R52">
        <f>'Climate Metrics'!T86</f>
        <v>0</v>
      </c>
    </row>
    <row r="53" spans="1:18" x14ac:dyDescent="0.25">
      <c r="A53" t="str">
        <f>'Climate Metrics'!C89</f>
        <v>Utility Gas</v>
      </c>
      <c r="B53" t="str">
        <f>'Climate Metrics'!D89</f>
        <v>Household Count</v>
      </c>
      <c r="C53">
        <f>'Climate Metrics'!E89</f>
        <v>0</v>
      </c>
      <c r="D53">
        <f>'Climate Metrics'!F89</f>
        <v>0</v>
      </c>
      <c r="E53">
        <f>'Climate Metrics'!G89</f>
        <v>0</v>
      </c>
      <c r="F53">
        <f>'Climate Metrics'!H89</f>
        <v>0</v>
      </c>
      <c r="G53">
        <f>'Climate Metrics'!I89</f>
        <v>0</v>
      </c>
      <c r="H53">
        <f>'Climate Metrics'!J89</f>
        <v>0</v>
      </c>
      <c r="I53">
        <f>'Climate Metrics'!K89</f>
        <v>0</v>
      </c>
      <c r="J53">
        <f>'Climate Metrics'!L89</f>
        <v>0</v>
      </c>
      <c r="K53">
        <f>'Climate Metrics'!M89</f>
        <v>0</v>
      </c>
      <c r="L53">
        <f>'Climate Metrics'!N89</f>
        <v>0</v>
      </c>
      <c r="M53">
        <f>'Climate Metrics'!O89</f>
        <v>0</v>
      </c>
      <c r="N53">
        <f>'Climate Metrics'!P89</f>
        <v>0</v>
      </c>
      <c r="O53">
        <f>'Climate Metrics'!Q89</f>
        <v>0</v>
      </c>
      <c r="P53">
        <f>'Climate Metrics'!R89</f>
        <v>0</v>
      </c>
      <c r="Q53">
        <f>'Climate Metrics'!S89</f>
        <v>0</v>
      </c>
      <c r="R53">
        <f>'Climate Metrics'!T89</f>
        <v>0</v>
      </c>
    </row>
    <row r="54" spans="1:18" x14ac:dyDescent="0.25">
      <c r="A54" t="str">
        <f>'Climate Metrics'!C90</f>
        <v>Bottled, tank, or LP gas</v>
      </c>
      <c r="B54" t="str">
        <f>'Climate Metrics'!D90</f>
        <v>Household Count</v>
      </c>
      <c r="C54">
        <f>'Climate Metrics'!E90</f>
        <v>0</v>
      </c>
      <c r="D54">
        <f>'Climate Metrics'!F90</f>
        <v>0</v>
      </c>
      <c r="E54">
        <f>'Climate Metrics'!G90</f>
        <v>0</v>
      </c>
      <c r="F54">
        <f>'Climate Metrics'!H90</f>
        <v>0</v>
      </c>
      <c r="G54">
        <f>'Climate Metrics'!I90</f>
        <v>0</v>
      </c>
      <c r="H54">
        <f>'Climate Metrics'!J90</f>
        <v>0</v>
      </c>
      <c r="I54">
        <f>'Climate Metrics'!K90</f>
        <v>0</v>
      </c>
      <c r="J54">
        <f>'Climate Metrics'!L90</f>
        <v>0</v>
      </c>
      <c r="K54">
        <f>'Climate Metrics'!M90</f>
        <v>0</v>
      </c>
      <c r="L54">
        <f>'Climate Metrics'!N90</f>
        <v>0</v>
      </c>
      <c r="M54">
        <f>'Climate Metrics'!O90</f>
        <v>0</v>
      </c>
      <c r="N54">
        <f>'Climate Metrics'!P90</f>
        <v>0</v>
      </c>
      <c r="O54">
        <f>'Climate Metrics'!Q90</f>
        <v>0</v>
      </c>
      <c r="P54">
        <f>'Climate Metrics'!R90</f>
        <v>0</v>
      </c>
      <c r="Q54">
        <f>'Climate Metrics'!S90</f>
        <v>0</v>
      </c>
      <c r="R54">
        <f>'Climate Metrics'!T90</f>
        <v>0</v>
      </c>
    </row>
    <row r="55" spans="1:18" x14ac:dyDescent="0.25">
      <c r="A55" t="str">
        <f>'Climate Metrics'!C91</f>
        <v>Electricity</v>
      </c>
      <c r="B55" t="str">
        <f>'Climate Metrics'!D91</f>
        <v>Household Count</v>
      </c>
      <c r="C55">
        <f>'Climate Metrics'!E91</f>
        <v>0</v>
      </c>
      <c r="D55">
        <f>'Climate Metrics'!F91</f>
        <v>0</v>
      </c>
      <c r="E55">
        <f>'Climate Metrics'!G91</f>
        <v>0</v>
      </c>
      <c r="F55">
        <f>'Climate Metrics'!H91</f>
        <v>0</v>
      </c>
      <c r="G55">
        <f>'Climate Metrics'!I91</f>
        <v>0</v>
      </c>
      <c r="H55">
        <f>'Climate Metrics'!J91</f>
        <v>0</v>
      </c>
      <c r="I55">
        <f>'Climate Metrics'!K91</f>
        <v>0</v>
      </c>
      <c r="J55">
        <f>'Climate Metrics'!L91</f>
        <v>0</v>
      </c>
      <c r="K55">
        <f>'Climate Metrics'!M91</f>
        <v>0</v>
      </c>
      <c r="L55">
        <f>'Climate Metrics'!N91</f>
        <v>0</v>
      </c>
      <c r="M55">
        <f>'Climate Metrics'!O91</f>
        <v>0</v>
      </c>
      <c r="N55">
        <f>'Climate Metrics'!P91</f>
        <v>0</v>
      </c>
      <c r="O55">
        <f>'Climate Metrics'!Q91</f>
        <v>0</v>
      </c>
      <c r="P55">
        <f>'Climate Metrics'!R91</f>
        <v>0</v>
      </c>
      <c r="Q55">
        <f>'Climate Metrics'!S91</f>
        <v>0</v>
      </c>
      <c r="R55">
        <f>'Climate Metrics'!T91</f>
        <v>0</v>
      </c>
    </row>
    <row r="56" spans="1:18" x14ac:dyDescent="0.25">
      <c r="A56" t="str">
        <f>'Climate Metrics'!C92</f>
        <v>Fuel oil, kerosene, etc.</v>
      </c>
      <c r="B56" t="str">
        <f>'Climate Metrics'!D92</f>
        <v>Household Count</v>
      </c>
      <c r="C56">
        <f>'Climate Metrics'!E92</f>
        <v>0</v>
      </c>
      <c r="D56">
        <f>'Climate Metrics'!F92</f>
        <v>0</v>
      </c>
      <c r="E56">
        <f>'Climate Metrics'!G92</f>
        <v>0</v>
      </c>
      <c r="F56">
        <f>'Climate Metrics'!H92</f>
        <v>0</v>
      </c>
      <c r="G56">
        <f>'Climate Metrics'!I92</f>
        <v>0</v>
      </c>
      <c r="H56">
        <f>'Climate Metrics'!J92</f>
        <v>0</v>
      </c>
      <c r="I56">
        <f>'Climate Metrics'!K92</f>
        <v>0</v>
      </c>
      <c r="J56">
        <f>'Climate Metrics'!L92</f>
        <v>0</v>
      </c>
      <c r="K56">
        <f>'Climate Metrics'!M92</f>
        <v>0</v>
      </c>
      <c r="L56">
        <f>'Climate Metrics'!N92</f>
        <v>0</v>
      </c>
      <c r="M56">
        <f>'Climate Metrics'!O92</f>
        <v>0</v>
      </c>
      <c r="N56">
        <f>'Climate Metrics'!P92</f>
        <v>0</v>
      </c>
      <c r="O56">
        <f>'Climate Metrics'!Q92</f>
        <v>0</v>
      </c>
      <c r="P56">
        <f>'Climate Metrics'!R92</f>
        <v>0</v>
      </c>
      <c r="Q56">
        <f>'Climate Metrics'!S92</f>
        <v>0</v>
      </c>
      <c r="R56">
        <f>'Climate Metrics'!T92</f>
        <v>0</v>
      </c>
    </row>
    <row r="57" spans="1:18" x14ac:dyDescent="0.25">
      <c r="A57" t="str">
        <f>'Climate Metrics'!C93</f>
        <v>Coal or coke</v>
      </c>
      <c r="B57" t="str">
        <f>'Climate Metrics'!D93</f>
        <v>Household Count</v>
      </c>
      <c r="C57">
        <f>'Climate Metrics'!E93</f>
        <v>0</v>
      </c>
      <c r="D57">
        <f>'Climate Metrics'!F93</f>
        <v>0</v>
      </c>
      <c r="E57">
        <f>'Climate Metrics'!G93</f>
        <v>0</v>
      </c>
      <c r="F57">
        <f>'Climate Metrics'!H93</f>
        <v>0</v>
      </c>
      <c r="G57">
        <f>'Climate Metrics'!I93</f>
        <v>0</v>
      </c>
      <c r="H57">
        <f>'Climate Metrics'!J93</f>
        <v>0</v>
      </c>
      <c r="I57">
        <f>'Climate Metrics'!K93</f>
        <v>0</v>
      </c>
      <c r="J57">
        <f>'Climate Metrics'!L93</f>
        <v>0</v>
      </c>
      <c r="K57">
        <f>'Climate Metrics'!M93</f>
        <v>0</v>
      </c>
      <c r="L57">
        <f>'Climate Metrics'!N93</f>
        <v>0</v>
      </c>
      <c r="M57">
        <f>'Climate Metrics'!O93</f>
        <v>0</v>
      </c>
      <c r="N57">
        <f>'Climate Metrics'!P93</f>
        <v>0</v>
      </c>
      <c r="O57">
        <f>'Climate Metrics'!Q93</f>
        <v>0</v>
      </c>
      <c r="P57">
        <f>'Climate Metrics'!R93</f>
        <v>0</v>
      </c>
      <c r="Q57">
        <f>'Climate Metrics'!S93</f>
        <v>0</v>
      </c>
      <c r="R57">
        <f>'Climate Metrics'!T93</f>
        <v>0</v>
      </c>
    </row>
    <row r="58" spans="1:18" x14ac:dyDescent="0.25">
      <c r="A58" t="str">
        <f>'Climate Metrics'!C94</f>
        <v>Wood</v>
      </c>
      <c r="B58" t="str">
        <f>'Climate Metrics'!D94</f>
        <v>Household Count</v>
      </c>
      <c r="C58">
        <f>'Climate Metrics'!E94</f>
        <v>0</v>
      </c>
      <c r="D58">
        <f>'Climate Metrics'!F94</f>
        <v>0</v>
      </c>
      <c r="E58">
        <f>'Climate Metrics'!G94</f>
        <v>0</v>
      </c>
      <c r="F58">
        <f>'Climate Metrics'!H94</f>
        <v>0</v>
      </c>
      <c r="G58">
        <f>'Climate Metrics'!I94</f>
        <v>0</v>
      </c>
      <c r="H58">
        <f>'Climate Metrics'!J94</f>
        <v>0</v>
      </c>
      <c r="I58">
        <f>'Climate Metrics'!K94</f>
        <v>0</v>
      </c>
      <c r="J58">
        <f>'Climate Metrics'!L94</f>
        <v>0</v>
      </c>
      <c r="K58">
        <f>'Climate Metrics'!M94</f>
        <v>0</v>
      </c>
      <c r="L58">
        <f>'Climate Metrics'!N94</f>
        <v>0</v>
      </c>
      <c r="M58">
        <f>'Climate Metrics'!O94</f>
        <v>0</v>
      </c>
      <c r="N58">
        <f>'Climate Metrics'!P94</f>
        <v>0</v>
      </c>
      <c r="O58">
        <f>'Climate Metrics'!Q94</f>
        <v>0</v>
      </c>
      <c r="P58">
        <f>'Climate Metrics'!R94</f>
        <v>0</v>
      </c>
      <c r="Q58">
        <f>'Climate Metrics'!S94</f>
        <v>0</v>
      </c>
      <c r="R58">
        <f>'Climate Metrics'!T94</f>
        <v>0</v>
      </c>
    </row>
    <row r="59" spans="1:18" x14ac:dyDescent="0.25">
      <c r="A59" t="str">
        <f>'Climate Metrics'!C95</f>
        <v>Solar energy</v>
      </c>
      <c r="B59" t="str">
        <f>'Climate Metrics'!D95</f>
        <v>Household Count</v>
      </c>
      <c r="C59">
        <f>'Climate Metrics'!E95</f>
        <v>0</v>
      </c>
      <c r="D59">
        <f>'Climate Metrics'!F95</f>
        <v>0</v>
      </c>
      <c r="E59">
        <f>'Climate Metrics'!G95</f>
        <v>0</v>
      </c>
      <c r="F59">
        <f>'Climate Metrics'!H95</f>
        <v>0</v>
      </c>
      <c r="G59">
        <f>'Climate Metrics'!I95</f>
        <v>0</v>
      </c>
      <c r="H59">
        <f>'Climate Metrics'!J95</f>
        <v>0</v>
      </c>
      <c r="I59">
        <f>'Climate Metrics'!K95</f>
        <v>0</v>
      </c>
      <c r="J59">
        <f>'Climate Metrics'!L95</f>
        <v>0</v>
      </c>
      <c r="K59">
        <f>'Climate Metrics'!M95</f>
        <v>0</v>
      </c>
      <c r="L59">
        <f>'Climate Metrics'!N95</f>
        <v>0</v>
      </c>
      <c r="M59">
        <f>'Climate Metrics'!O95</f>
        <v>0</v>
      </c>
      <c r="N59">
        <f>'Climate Metrics'!P95</f>
        <v>0</v>
      </c>
      <c r="O59">
        <f>'Climate Metrics'!Q95</f>
        <v>0</v>
      </c>
      <c r="P59">
        <f>'Climate Metrics'!R95</f>
        <v>0</v>
      </c>
      <c r="Q59">
        <f>'Climate Metrics'!S95</f>
        <v>0</v>
      </c>
      <c r="R59">
        <f>'Climate Metrics'!T95</f>
        <v>0</v>
      </c>
    </row>
    <row r="60" spans="1:18" x14ac:dyDescent="0.25">
      <c r="A60" t="str">
        <f>'Climate Metrics'!C96</f>
        <v>Other fuel</v>
      </c>
      <c r="B60" t="str">
        <f>'Climate Metrics'!D96</f>
        <v>Household Count</v>
      </c>
      <c r="C60">
        <f>'Climate Metrics'!E96</f>
        <v>0</v>
      </c>
      <c r="D60">
        <f>'Climate Metrics'!F96</f>
        <v>0</v>
      </c>
      <c r="E60">
        <f>'Climate Metrics'!G96</f>
        <v>0</v>
      </c>
      <c r="F60">
        <f>'Climate Metrics'!H96</f>
        <v>0</v>
      </c>
      <c r="G60">
        <f>'Climate Metrics'!I96</f>
        <v>0</v>
      </c>
      <c r="H60">
        <f>'Climate Metrics'!J96</f>
        <v>0</v>
      </c>
      <c r="I60">
        <f>'Climate Metrics'!K96</f>
        <v>0</v>
      </c>
      <c r="J60">
        <f>'Climate Metrics'!L96</f>
        <v>0</v>
      </c>
      <c r="K60">
        <f>'Climate Metrics'!M96</f>
        <v>0</v>
      </c>
      <c r="L60">
        <f>'Climate Metrics'!N96</f>
        <v>0</v>
      </c>
      <c r="M60">
        <f>'Climate Metrics'!O96</f>
        <v>0</v>
      </c>
      <c r="N60">
        <f>'Climate Metrics'!P96</f>
        <v>0</v>
      </c>
      <c r="O60">
        <f>'Climate Metrics'!Q96</f>
        <v>0</v>
      </c>
      <c r="P60">
        <f>'Climate Metrics'!R96</f>
        <v>0</v>
      </c>
      <c r="Q60">
        <f>'Climate Metrics'!S96</f>
        <v>0</v>
      </c>
      <c r="R60">
        <f>'Climate Metrics'!T96</f>
        <v>0</v>
      </c>
    </row>
    <row r="61" spans="1:18" x14ac:dyDescent="0.25">
      <c r="A61" t="str">
        <f>'Climate Metrics'!C97</f>
        <v>No fuel used</v>
      </c>
      <c r="B61" t="str">
        <f>'Climate Metrics'!D97</f>
        <v>Household Count</v>
      </c>
      <c r="C61">
        <f>'Climate Metrics'!E97</f>
        <v>0</v>
      </c>
      <c r="D61">
        <f>'Climate Metrics'!F97</f>
        <v>0</v>
      </c>
      <c r="E61">
        <f>'Climate Metrics'!G97</f>
        <v>0</v>
      </c>
      <c r="F61">
        <f>'Climate Metrics'!H97</f>
        <v>0</v>
      </c>
      <c r="G61">
        <f>'Climate Metrics'!I97</f>
        <v>0</v>
      </c>
      <c r="H61">
        <f>'Climate Metrics'!J97</f>
        <v>0</v>
      </c>
      <c r="I61">
        <f>'Climate Metrics'!K97</f>
        <v>0</v>
      </c>
      <c r="J61">
        <f>'Climate Metrics'!L97</f>
        <v>0</v>
      </c>
      <c r="K61">
        <f>'Climate Metrics'!M97</f>
        <v>0</v>
      </c>
      <c r="L61">
        <f>'Climate Metrics'!N97</f>
        <v>0</v>
      </c>
      <c r="M61">
        <f>'Climate Metrics'!O97</f>
        <v>0</v>
      </c>
      <c r="N61">
        <f>'Climate Metrics'!P97</f>
        <v>0</v>
      </c>
      <c r="O61">
        <f>'Climate Metrics'!Q97</f>
        <v>0</v>
      </c>
      <c r="P61">
        <f>'Climate Metrics'!R97</f>
        <v>0</v>
      </c>
      <c r="Q61">
        <f>'Climate Metrics'!S97</f>
        <v>0</v>
      </c>
      <c r="R61">
        <f>'Climate Metrics'!T97</f>
        <v>0</v>
      </c>
    </row>
    <row r="62" spans="1:18" x14ac:dyDescent="0.25">
      <c r="A62" t="str">
        <f>'Climate Metrics'!C99</f>
        <v>Residential Building Area</v>
      </c>
      <c r="B62" t="str">
        <f>'Climate Metrics'!D99</f>
        <v>Square Feet</v>
      </c>
      <c r="C62">
        <f>'Climate Metrics'!E99</f>
        <v>0</v>
      </c>
      <c r="D62">
        <f>'Climate Metrics'!F99</f>
        <v>0</v>
      </c>
      <c r="E62">
        <f>'Climate Metrics'!G99</f>
        <v>0</v>
      </c>
      <c r="F62">
        <f>'Climate Metrics'!H99</f>
        <v>0</v>
      </c>
      <c r="G62">
        <f>'Climate Metrics'!I99</f>
        <v>0</v>
      </c>
      <c r="H62">
        <f>'Climate Metrics'!J99</f>
        <v>0</v>
      </c>
      <c r="I62">
        <f>'Climate Metrics'!K99</f>
        <v>0</v>
      </c>
      <c r="J62">
        <f>'Climate Metrics'!L99</f>
        <v>0</v>
      </c>
      <c r="K62">
        <f>'Climate Metrics'!M99</f>
        <v>0</v>
      </c>
      <c r="L62">
        <f>'Climate Metrics'!N99</f>
        <v>0</v>
      </c>
      <c r="M62">
        <f>'Climate Metrics'!O99</f>
        <v>0</v>
      </c>
      <c r="N62">
        <f>'Climate Metrics'!P99</f>
        <v>0</v>
      </c>
      <c r="O62">
        <f>'Climate Metrics'!Q99</f>
        <v>0</v>
      </c>
      <c r="P62">
        <f>'Climate Metrics'!R99</f>
        <v>0</v>
      </c>
      <c r="Q62">
        <f>'Climate Metrics'!S99</f>
        <v>0</v>
      </c>
      <c r="R62">
        <f>'Climate Metrics'!T99</f>
        <v>0</v>
      </c>
    </row>
    <row r="63" spans="1:18" x14ac:dyDescent="0.25">
      <c r="A63" t="str">
        <f>'Climate Metrics'!C100</f>
        <v>Residential Building Energy Use</v>
      </c>
      <c r="B63" t="str">
        <f>'Climate Metrics'!D100</f>
        <v>KBTU per square foot</v>
      </c>
      <c r="C63">
        <f>'Climate Metrics'!E100</f>
        <v>0</v>
      </c>
      <c r="D63">
        <f>'Climate Metrics'!F100</f>
        <v>0</v>
      </c>
      <c r="E63">
        <f>'Climate Metrics'!G100</f>
        <v>0</v>
      </c>
      <c r="F63">
        <f>'Climate Metrics'!H100</f>
        <v>0</v>
      </c>
      <c r="G63">
        <f>'Climate Metrics'!I100</f>
        <v>0</v>
      </c>
      <c r="H63">
        <f>'Climate Metrics'!J100</f>
        <v>0</v>
      </c>
      <c r="I63">
        <f>'Climate Metrics'!K100</f>
        <v>0</v>
      </c>
      <c r="J63">
        <f>'Climate Metrics'!L100</f>
        <v>0</v>
      </c>
      <c r="K63">
        <f>'Climate Metrics'!M100</f>
        <v>0</v>
      </c>
      <c r="L63">
        <f>'Climate Metrics'!N100</f>
        <v>0</v>
      </c>
      <c r="M63">
        <f>'Climate Metrics'!O100</f>
        <v>0</v>
      </c>
      <c r="N63">
        <f>'Climate Metrics'!P100</f>
        <v>0</v>
      </c>
      <c r="O63">
        <f>'Climate Metrics'!Q100</f>
        <v>0</v>
      </c>
      <c r="P63">
        <f>'Climate Metrics'!R100</f>
        <v>0</v>
      </c>
      <c r="Q63">
        <f>'Climate Metrics'!S100</f>
        <v>0</v>
      </c>
      <c r="R63">
        <f>'Climate Metrics'!T100</f>
        <v>0</v>
      </c>
    </row>
    <row r="64" spans="1:18" x14ac:dyDescent="0.25">
      <c r="A64" t="str">
        <f>'Climate Metrics'!C101</f>
        <v>Buildings Benchmarked</v>
      </c>
      <c r="B64" t="str">
        <f>'Climate Metrics'!D101</f>
        <v>Count</v>
      </c>
      <c r="C64">
        <f>'Climate Metrics'!E101</f>
        <v>0</v>
      </c>
      <c r="D64">
        <f>'Climate Metrics'!F101</f>
        <v>0</v>
      </c>
      <c r="E64">
        <f>'Climate Metrics'!G101</f>
        <v>0</v>
      </c>
      <c r="F64">
        <f>'Climate Metrics'!H101</f>
        <v>0</v>
      </c>
      <c r="G64">
        <f>'Climate Metrics'!I101</f>
        <v>0</v>
      </c>
      <c r="H64">
        <f>'Climate Metrics'!J101</f>
        <v>0</v>
      </c>
      <c r="I64">
        <f>'Climate Metrics'!K101</f>
        <v>0</v>
      </c>
      <c r="J64">
        <f>'Climate Metrics'!L101</f>
        <v>0</v>
      </c>
      <c r="K64">
        <f>'Climate Metrics'!M101</f>
        <v>0</v>
      </c>
      <c r="L64">
        <f>'Climate Metrics'!N101</f>
        <v>0</v>
      </c>
      <c r="M64">
        <f>'Climate Metrics'!O101</f>
        <v>0</v>
      </c>
      <c r="N64">
        <f>'Climate Metrics'!P101</f>
        <v>0</v>
      </c>
      <c r="O64">
        <f>'Climate Metrics'!Q101</f>
        <v>0</v>
      </c>
      <c r="P64">
        <f>'Climate Metrics'!R101</f>
        <v>0</v>
      </c>
      <c r="Q64">
        <f>'Climate Metrics'!S101</f>
        <v>0</v>
      </c>
      <c r="R64">
        <f>'Climate Metrics'!T101</f>
        <v>0</v>
      </c>
    </row>
    <row r="65" spans="1:18" x14ac:dyDescent="0.25">
      <c r="A65" t="str">
        <f>'Climate Metrics'!C102</f>
        <v>Energy Retrofits</v>
      </c>
      <c r="B65" t="str">
        <f>'Climate Metrics'!D102</f>
        <v>Count</v>
      </c>
      <c r="C65">
        <f>'Climate Metrics'!E102</f>
        <v>0</v>
      </c>
      <c r="D65">
        <f>'Climate Metrics'!F102</f>
        <v>0</v>
      </c>
      <c r="E65">
        <f>'Climate Metrics'!G102</f>
        <v>0</v>
      </c>
      <c r="F65">
        <f>'Climate Metrics'!H102</f>
        <v>0</v>
      </c>
      <c r="G65">
        <f>'Climate Metrics'!I102</f>
        <v>0</v>
      </c>
      <c r="H65">
        <f>'Climate Metrics'!J102</f>
        <v>0</v>
      </c>
      <c r="I65">
        <f>'Climate Metrics'!K102</f>
        <v>0</v>
      </c>
      <c r="J65">
        <f>'Climate Metrics'!L102</f>
        <v>0</v>
      </c>
      <c r="K65">
        <f>'Climate Metrics'!M102</f>
        <v>0</v>
      </c>
      <c r="L65">
        <f>'Climate Metrics'!N102</f>
        <v>0</v>
      </c>
      <c r="M65">
        <f>'Climate Metrics'!O102</f>
        <v>0</v>
      </c>
      <c r="N65">
        <f>'Climate Metrics'!P102</f>
        <v>0</v>
      </c>
      <c r="O65">
        <f>'Climate Metrics'!Q102</f>
        <v>0</v>
      </c>
      <c r="P65">
        <f>'Climate Metrics'!R102</f>
        <v>0</v>
      </c>
      <c r="Q65">
        <f>'Climate Metrics'!S102</f>
        <v>0</v>
      </c>
      <c r="R65">
        <f>'Climate Metrics'!T102</f>
        <v>0</v>
      </c>
    </row>
    <row r="66" spans="1:18" x14ac:dyDescent="0.25">
      <c r="A66" t="str">
        <f>'Climate Metrics'!C103</f>
        <v>Energy Burden</v>
      </c>
      <c r="B66" t="str">
        <f>'Climate Metrics'!D103</f>
        <v>Average Energy Burden</v>
      </c>
      <c r="C66">
        <f>'Climate Metrics'!E103</f>
        <v>0</v>
      </c>
      <c r="D66">
        <f>'Climate Metrics'!F103</f>
        <v>0</v>
      </c>
      <c r="E66">
        <f>'Climate Metrics'!G103</f>
        <v>0</v>
      </c>
      <c r="F66">
        <f>'Climate Metrics'!H103</f>
        <v>0</v>
      </c>
      <c r="G66">
        <f>'Climate Metrics'!I103</f>
        <v>0</v>
      </c>
      <c r="H66">
        <f>'Climate Metrics'!J103</f>
        <v>0</v>
      </c>
      <c r="I66">
        <f>'Climate Metrics'!K103</f>
        <v>0</v>
      </c>
      <c r="J66">
        <f>'Climate Metrics'!L103</f>
        <v>0</v>
      </c>
      <c r="K66">
        <f>'Climate Metrics'!M103</f>
        <v>0</v>
      </c>
      <c r="L66">
        <f>'Climate Metrics'!N103</f>
        <v>0</v>
      </c>
      <c r="M66">
        <f>'Climate Metrics'!O103</f>
        <v>0</v>
      </c>
      <c r="N66">
        <f>'Climate Metrics'!P103</f>
        <v>0</v>
      </c>
      <c r="O66">
        <f>'Climate Metrics'!Q103</f>
        <v>0</v>
      </c>
      <c r="P66">
        <f>'Climate Metrics'!R103</f>
        <v>0</v>
      </c>
      <c r="Q66">
        <f>'Climate Metrics'!S103</f>
        <v>0</v>
      </c>
      <c r="R66">
        <f>'Climate Metrics'!T103</f>
        <v>0</v>
      </c>
    </row>
    <row r="67" spans="1:18" x14ac:dyDescent="0.25">
      <c r="A67" t="str">
        <f>'Climate Metrics'!C104</f>
        <v>Energy Burden (High)</v>
      </c>
      <c r="B67" t="str">
        <f>'Climate Metrics'!D104</f>
        <v>Number of households &gt;6%</v>
      </c>
      <c r="C67">
        <f>'Climate Metrics'!E104</f>
        <v>0</v>
      </c>
      <c r="D67">
        <f>'Climate Metrics'!F104</f>
        <v>0</v>
      </c>
      <c r="E67">
        <f>'Climate Metrics'!G104</f>
        <v>0</v>
      </c>
      <c r="F67">
        <f>'Climate Metrics'!H104</f>
        <v>0</v>
      </c>
      <c r="G67">
        <f>'Climate Metrics'!I104</f>
        <v>0</v>
      </c>
      <c r="H67">
        <f>'Climate Metrics'!J104</f>
        <v>0</v>
      </c>
      <c r="I67">
        <f>'Climate Metrics'!K104</f>
        <v>0</v>
      </c>
      <c r="J67">
        <f>'Climate Metrics'!L104</f>
        <v>0</v>
      </c>
      <c r="K67">
        <f>'Climate Metrics'!M104</f>
        <v>0</v>
      </c>
      <c r="L67">
        <f>'Climate Metrics'!N104</f>
        <v>0</v>
      </c>
      <c r="M67">
        <f>'Climate Metrics'!O104</f>
        <v>0</v>
      </c>
      <c r="N67">
        <f>'Climate Metrics'!P104</f>
        <v>0</v>
      </c>
      <c r="O67">
        <f>'Climate Metrics'!Q104</f>
        <v>0</v>
      </c>
      <c r="P67">
        <f>'Climate Metrics'!R104</f>
        <v>0</v>
      </c>
      <c r="Q67">
        <f>'Climate Metrics'!S104</f>
        <v>0</v>
      </c>
      <c r="R67">
        <f>'Climate Metrics'!T104</f>
        <v>0</v>
      </c>
    </row>
    <row r="68" spans="1:18" x14ac:dyDescent="0.25">
      <c r="A68" t="str">
        <f>'Climate Metrics'!C105</f>
        <v>Energy Burden</v>
      </c>
      <c r="B68" t="str">
        <f>'Climate Metrics'!D105</f>
        <v>Total number of households</v>
      </c>
      <c r="C68">
        <f>'Climate Metrics'!E105</f>
        <v>0</v>
      </c>
      <c r="D68">
        <f>'Climate Metrics'!F105</f>
        <v>0</v>
      </c>
      <c r="E68">
        <f>'Climate Metrics'!G105</f>
        <v>0</v>
      </c>
      <c r="F68">
        <f>'Climate Metrics'!H105</f>
        <v>0</v>
      </c>
      <c r="G68">
        <f>'Climate Metrics'!I105</f>
        <v>0</v>
      </c>
      <c r="H68">
        <f>'Climate Metrics'!J105</f>
        <v>0</v>
      </c>
      <c r="I68">
        <f>'Climate Metrics'!K105</f>
        <v>0</v>
      </c>
      <c r="J68">
        <f>'Climate Metrics'!L105</f>
        <v>0</v>
      </c>
      <c r="K68">
        <f>'Climate Metrics'!M105</f>
        <v>0</v>
      </c>
      <c r="L68">
        <f>'Climate Metrics'!N105</f>
        <v>0</v>
      </c>
      <c r="M68">
        <f>'Climate Metrics'!O105</f>
        <v>0</v>
      </c>
      <c r="N68">
        <f>'Climate Metrics'!P105</f>
        <v>0</v>
      </c>
      <c r="O68">
        <f>'Climate Metrics'!Q105</f>
        <v>0</v>
      </c>
      <c r="P68">
        <f>'Climate Metrics'!R105</f>
        <v>0</v>
      </c>
      <c r="Q68">
        <f>'Climate Metrics'!S105</f>
        <v>0</v>
      </c>
      <c r="R68">
        <f>'Climate Metrics'!T105</f>
        <v>0</v>
      </c>
    </row>
    <row r="69" spans="1:18" x14ac:dyDescent="0.25">
      <c r="A69" t="str">
        <f>'Climate Metrics'!C106</f>
        <v>Annual Participation in Utility Energy Efficiency Programs</v>
      </c>
      <c r="B69" t="str">
        <f>'Climate Metrics'!D106</f>
        <v>Count</v>
      </c>
      <c r="C69">
        <f>'Climate Metrics'!E106</f>
        <v>0</v>
      </c>
      <c r="D69">
        <f>'Climate Metrics'!F106</f>
        <v>0</v>
      </c>
      <c r="E69">
        <f>'Climate Metrics'!G106</f>
        <v>0</v>
      </c>
      <c r="F69">
        <f>'Climate Metrics'!H106</f>
        <v>0</v>
      </c>
      <c r="G69">
        <f>'Climate Metrics'!I106</f>
        <v>0</v>
      </c>
      <c r="H69">
        <f>'Climate Metrics'!J106</f>
        <v>0</v>
      </c>
      <c r="I69">
        <f>'Climate Metrics'!K106</f>
        <v>0</v>
      </c>
      <c r="J69">
        <f>'Climate Metrics'!L106</f>
        <v>0</v>
      </c>
      <c r="K69">
        <f>'Climate Metrics'!M106</f>
        <v>0</v>
      </c>
      <c r="L69">
        <f>'Climate Metrics'!N106</f>
        <v>0</v>
      </c>
      <c r="M69">
        <f>'Climate Metrics'!O106</f>
        <v>0</v>
      </c>
      <c r="N69">
        <f>'Climate Metrics'!P106</f>
        <v>0</v>
      </c>
      <c r="O69">
        <f>'Climate Metrics'!Q106</f>
        <v>0</v>
      </c>
      <c r="P69">
        <f>'Climate Metrics'!R106</f>
        <v>0</v>
      </c>
      <c r="Q69">
        <f>'Climate Metrics'!S106</f>
        <v>0</v>
      </c>
      <c r="R69">
        <f>'Climate Metrics'!T106</f>
        <v>0</v>
      </c>
    </row>
    <row r="70" spans="1:18" x14ac:dyDescent="0.25">
      <c r="A70" t="str">
        <f>'Climate Metrics'!C107</f>
        <v>Annual Participation in Utility Energy Efficiency Programs</v>
      </c>
      <c r="B70" t="str">
        <f>'Climate Metrics'!D107</f>
        <v>KWh</v>
      </c>
      <c r="C70">
        <f>'Climate Metrics'!E107</f>
        <v>0</v>
      </c>
      <c r="D70">
        <f>'Climate Metrics'!F107</f>
        <v>0</v>
      </c>
      <c r="E70">
        <f>'Climate Metrics'!G107</f>
        <v>0</v>
      </c>
      <c r="F70">
        <f>'Climate Metrics'!H107</f>
        <v>0</v>
      </c>
      <c r="G70">
        <f>'Climate Metrics'!I107</f>
        <v>0</v>
      </c>
      <c r="H70">
        <f>'Climate Metrics'!J107</f>
        <v>0</v>
      </c>
      <c r="I70">
        <f>'Climate Metrics'!K107</f>
        <v>0</v>
      </c>
      <c r="J70">
        <f>'Climate Metrics'!L107</f>
        <v>0</v>
      </c>
      <c r="K70">
        <f>'Climate Metrics'!M107</f>
        <v>0</v>
      </c>
      <c r="L70">
        <f>'Climate Metrics'!N107</f>
        <v>0</v>
      </c>
      <c r="M70">
        <f>'Climate Metrics'!O107</f>
        <v>0</v>
      </c>
      <c r="N70">
        <f>'Climate Metrics'!P107</f>
        <v>0</v>
      </c>
      <c r="O70">
        <f>'Climate Metrics'!Q107</f>
        <v>0</v>
      </c>
      <c r="P70">
        <f>'Climate Metrics'!R107</f>
        <v>0</v>
      </c>
      <c r="Q70">
        <f>'Climate Metrics'!S107</f>
        <v>0</v>
      </c>
      <c r="R70">
        <f>'Climate Metrics'!T107</f>
        <v>0</v>
      </c>
    </row>
    <row r="71" spans="1:18" x14ac:dyDescent="0.25">
      <c r="A71" t="str">
        <f>'Climate Metrics'!C108</f>
        <v>Annual Participation in Utility Energy Efficiency Programs</v>
      </c>
      <c r="B71" t="str">
        <f>'Climate Metrics'!D108</f>
        <v>Therms</v>
      </c>
      <c r="C71">
        <f>'Climate Metrics'!E108</f>
        <v>0</v>
      </c>
      <c r="D71">
        <f>'Climate Metrics'!F108</f>
        <v>0</v>
      </c>
      <c r="E71">
        <f>'Climate Metrics'!G108</f>
        <v>0</v>
      </c>
      <c r="F71">
        <f>'Climate Metrics'!H108</f>
        <v>0</v>
      </c>
      <c r="G71">
        <f>'Climate Metrics'!I108</f>
        <v>0</v>
      </c>
      <c r="H71">
        <f>'Climate Metrics'!J108</f>
        <v>0</v>
      </c>
      <c r="I71">
        <f>'Climate Metrics'!K108</f>
        <v>0</v>
      </c>
      <c r="J71">
        <f>'Climate Metrics'!L108</f>
        <v>0</v>
      </c>
      <c r="K71">
        <f>'Climate Metrics'!M108</f>
        <v>0</v>
      </c>
      <c r="L71">
        <f>'Climate Metrics'!N108</f>
        <v>0</v>
      </c>
      <c r="M71">
        <f>'Climate Metrics'!O108</f>
        <v>0</v>
      </c>
      <c r="N71">
        <f>'Climate Metrics'!P108</f>
        <v>0</v>
      </c>
      <c r="O71">
        <f>'Climate Metrics'!Q108</f>
        <v>0</v>
      </c>
      <c r="P71">
        <f>'Climate Metrics'!R108</f>
        <v>0</v>
      </c>
      <c r="Q71">
        <f>'Climate Metrics'!S108</f>
        <v>0</v>
      </c>
      <c r="R71">
        <f>'Climate Metrics'!T108</f>
        <v>0</v>
      </c>
    </row>
    <row r="72" spans="1:18" x14ac:dyDescent="0.25">
      <c r="A72" t="str">
        <f>'Climate Metrics'!C109</f>
        <v>Annual Participation in Low-Income Heating Energy Assistance Program (LIHEAP)</v>
      </c>
      <c r="B72" t="str">
        <f>'Climate Metrics'!D109</f>
        <v>Count</v>
      </c>
      <c r="C72">
        <f>'Climate Metrics'!E109</f>
        <v>0</v>
      </c>
      <c r="D72">
        <f>'Climate Metrics'!F109</f>
        <v>0</v>
      </c>
      <c r="E72">
        <f>'Climate Metrics'!G109</f>
        <v>0</v>
      </c>
      <c r="F72">
        <f>'Climate Metrics'!H109</f>
        <v>0</v>
      </c>
      <c r="G72">
        <f>'Climate Metrics'!I109</f>
        <v>0</v>
      </c>
      <c r="H72">
        <f>'Climate Metrics'!J109</f>
        <v>0</v>
      </c>
      <c r="I72">
        <f>'Climate Metrics'!K109</f>
        <v>0</v>
      </c>
      <c r="J72">
        <f>'Climate Metrics'!L109</f>
        <v>0</v>
      </c>
      <c r="K72">
        <f>'Climate Metrics'!M109</f>
        <v>0</v>
      </c>
      <c r="L72">
        <f>'Climate Metrics'!N109</f>
        <v>0</v>
      </c>
      <c r="M72">
        <f>'Climate Metrics'!O109</f>
        <v>0</v>
      </c>
      <c r="N72">
        <f>'Climate Metrics'!P109</f>
        <v>0</v>
      </c>
      <c r="O72">
        <f>'Climate Metrics'!Q109</f>
        <v>0</v>
      </c>
      <c r="P72">
        <f>'Climate Metrics'!R109</f>
        <v>0</v>
      </c>
      <c r="Q72">
        <f>'Climate Metrics'!S109</f>
        <v>0</v>
      </c>
      <c r="R72">
        <f>'Climate Metrics'!T109</f>
        <v>0</v>
      </c>
    </row>
    <row r="73" spans="1:18" x14ac:dyDescent="0.25">
      <c r="A73" t="str">
        <f>'Climate Metrics'!C110</f>
        <v>Annual Participation in Low-Income Heating Energy Assistance Program (LIHEAP)</v>
      </c>
      <c r="B73" t="str">
        <f>'Climate Metrics'!D110</f>
        <v>KWh</v>
      </c>
      <c r="C73">
        <f>'Climate Metrics'!E110</f>
        <v>0</v>
      </c>
      <c r="D73">
        <f>'Climate Metrics'!F110</f>
        <v>0</v>
      </c>
      <c r="E73">
        <f>'Climate Metrics'!G110</f>
        <v>0</v>
      </c>
      <c r="F73">
        <f>'Climate Metrics'!H110</f>
        <v>0</v>
      </c>
      <c r="G73">
        <f>'Climate Metrics'!I110</f>
        <v>0</v>
      </c>
      <c r="H73">
        <f>'Climate Metrics'!J110</f>
        <v>0</v>
      </c>
      <c r="I73">
        <f>'Climate Metrics'!K110</f>
        <v>0</v>
      </c>
      <c r="J73">
        <f>'Climate Metrics'!L110</f>
        <v>0</v>
      </c>
      <c r="K73">
        <f>'Climate Metrics'!M110</f>
        <v>0</v>
      </c>
      <c r="L73">
        <f>'Climate Metrics'!N110</f>
        <v>0</v>
      </c>
      <c r="M73">
        <f>'Climate Metrics'!O110</f>
        <v>0</v>
      </c>
      <c r="N73">
        <f>'Climate Metrics'!P110</f>
        <v>0</v>
      </c>
      <c r="O73">
        <f>'Climate Metrics'!Q110</f>
        <v>0</v>
      </c>
      <c r="P73">
        <f>'Climate Metrics'!R110</f>
        <v>0</v>
      </c>
      <c r="Q73">
        <f>'Climate Metrics'!S110</f>
        <v>0</v>
      </c>
      <c r="R73">
        <f>'Climate Metrics'!T110</f>
        <v>0</v>
      </c>
    </row>
    <row r="74" spans="1:18" x14ac:dyDescent="0.25">
      <c r="A74" t="str">
        <f>'Climate Metrics'!C111</f>
        <v>Annual Participation in Low-Income Heating Energy Assistance Program (LIHEAP)</v>
      </c>
      <c r="B74" t="str">
        <f>'Climate Metrics'!D111</f>
        <v>Therms</v>
      </c>
      <c r="C74">
        <f>'Climate Metrics'!E111</f>
        <v>0</v>
      </c>
      <c r="D74">
        <f>'Climate Metrics'!F111</f>
        <v>0</v>
      </c>
      <c r="E74">
        <f>'Climate Metrics'!G111</f>
        <v>0</v>
      </c>
      <c r="F74">
        <f>'Climate Metrics'!H111</f>
        <v>0</v>
      </c>
      <c r="G74">
        <f>'Climate Metrics'!I111</f>
        <v>0</v>
      </c>
      <c r="H74">
        <f>'Climate Metrics'!J111</f>
        <v>0</v>
      </c>
      <c r="I74">
        <f>'Climate Metrics'!K111</f>
        <v>0</v>
      </c>
      <c r="J74">
        <f>'Climate Metrics'!L111</f>
        <v>0</v>
      </c>
      <c r="K74">
        <f>'Climate Metrics'!M111</f>
        <v>0</v>
      </c>
      <c r="L74">
        <f>'Climate Metrics'!N111</f>
        <v>0</v>
      </c>
      <c r="M74">
        <f>'Climate Metrics'!O111</f>
        <v>0</v>
      </c>
      <c r="N74">
        <f>'Climate Metrics'!P111</f>
        <v>0</v>
      </c>
      <c r="O74">
        <f>'Climate Metrics'!Q111</f>
        <v>0</v>
      </c>
      <c r="P74">
        <f>'Climate Metrics'!R111</f>
        <v>0</v>
      </c>
      <c r="Q74">
        <f>'Climate Metrics'!S111</f>
        <v>0</v>
      </c>
      <c r="R74">
        <f>'Climate Metrics'!T111</f>
        <v>0</v>
      </c>
    </row>
    <row r="75" spans="1:18" x14ac:dyDescent="0.25">
      <c r="A75" t="str">
        <f>'Climate Metrics'!C112</f>
        <v>Annual Participation in Weatherization Assistance Program (WAP)</v>
      </c>
      <c r="B75" t="str">
        <f>'Climate Metrics'!D112</f>
        <v>Count</v>
      </c>
      <c r="C75">
        <f>'Climate Metrics'!E112</f>
        <v>0</v>
      </c>
      <c r="D75">
        <f>'Climate Metrics'!F112</f>
        <v>0</v>
      </c>
      <c r="E75">
        <f>'Climate Metrics'!G112</f>
        <v>0</v>
      </c>
      <c r="F75">
        <f>'Climate Metrics'!H112</f>
        <v>0</v>
      </c>
      <c r="G75">
        <f>'Climate Metrics'!I112</f>
        <v>0</v>
      </c>
      <c r="H75">
        <f>'Climate Metrics'!J112</f>
        <v>0</v>
      </c>
      <c r="I75">
        <f>'Climate Metrics'!K112</f>
        <v>0</v>
      </c>
      <c r="J75">
        <f>'Climate Metrics'!L112</f>
        <v>0</v>
      </c>
      <c r="K75">
        <f>'Climate Metrics'!M112</f>
        <v>0</v>
      </c>
      <c r="L75">
        <f>'Climate Metrics'!N112</f>
        <v>0</v>
      </c>
      <c r="M75">
        <f>'Climate Metrics'!O112</f>
        <v>0</v>
      </c>
      <c r="N75">
        <f>'Climate Metrics'!P112</f>
        <v>0</v>
      </c>
      <c r="O75">
        <f>'Climate Metrics'!Q112</f>
        <v>0</v>
      </c>
      <c r="P75">
        <f>'Climate Metrics'!R112</f>
        <v>0</v>
      </c>
      <c r="Q75">
        <f>'Climate Metrics'!S112</f>
        <v>0</v>
      </c>
      <c r="R75">
        <f>'Climate Metrics'!T112</f>
        <v>0</v>
      </c>
    </row>
    <row r="76" spans="1:18" x14ac:dyDescent="0.25">
      <c r="A76" t="str">
        <f>'Climate Metrics'!C113</f>
        <v>Annual Electric Heating Systems</v>
      </c>
      <c r="B76" t="str">
        <f>'Climate Metrics'!D113</f>
        <v>Number</v>
      </c>
      <c r="C76">
        <f>'Climate Metrics'!E113</f>
        <v>0</v>
      </c>
      <c r="D76">
        <f>'Climate Metrics'!F113</f>
        <v>0</v>
      </c>
      <c r="E76">
        <f>'Climate Metrics'!G113</f>
        <v>0</v>
      </c>
      <c r="F76">
        <f>'Climate Metrics'!H113</f>
        <v>0</v>
      </c>
      <c r="G76">
        <f>'Climate Metrics'!I113</f>
        <v>0</v>
      </c>
      <c r="H76">
        <f>'Climate Metrics'!J113</f>
        <v>0</v>
      </c>
      <c r="I76">
        <f>'Climate Metrics'!K113</f>
        <v>0</v>
      </c>
      <c r="J76">
        <f>'Climate Metrics'!L113</f>
        <v>0</v>
      </c>
      <c r="K76">
        <f>'Climate Metrics'!M113</f>
        <v>0</v>
      </c>
      <c r="L76">
        <f>'Climate Metrics'!N113</f>
        <v>0</v>
      </c>
      <c r="M76">
        <f>'Climate Metrics'!O113</f>
        <v>0</v>
      </c>
      <c r="N76">
        <f>'Climate Metrics'!P113</f>
        <v>0</v>
      </c>
      <c r="O76">
        <f>'Climate Metrics'!Q113</f>
        <v>0</v>
      </c>
      <c r="P76">
        <f>'Climate Metrics'!R113</f>
        <v>0</v>
      </c>
      <c r="Q76">
        <f>'Climate Metrics'!S113</f>
        <v>0</v>
      </c>
      <c r="R76">
        <f>'Climate Metrics'!T113</f>
        <v>0</v>
      </c>
    </row>
    <row r="77" spans="1:18" x14ac:dyDescent="0.25">
      <c r="A77" t="str">
        <f>'Climate Metrics'!C114</f>
        <v>Annual Electric Water Heaters</v>
      </c>
      <c r="B77" t="str">
        <f>'Climate Metrics'!D114</f>
        <v>Number</v>
      </c>
      <c r="C77">
        <f>'Climate Metrics'!E114</f>
        <v>0</v>
      </c>
      <c r="D77">
        <f>'Climate Metrics'!F114</f>
        <v>0</v>
      </c>
      <c r="E77">
        <f>'Climate Metrics'!G114</f>
        <v>0</v>
      </c>
      <c r="F77">
        <f>'Climate Metrics'!H114</f>
        <v>0</v>
      </c>
      <c r="G77">
        <f>'Climate Metrics'!I114</f>
        <v>0</v>
      </c>
      <c r="H77">
        <f>'Climate Metrics'!J114</f>
        <v>0</v>
      </c>
      <c r="I77">
        <f>'Climate Metrics'!K114</f>
        <v>0</v>
      </c>
      <c r="J77">
        <f>'Climate Metrics'!L114</f>
        <v>0</v>
      </c>
      <c r="K77">
        <f>'Climate Metrics'!M114</f>
        <v>0</v>
      </c>
      <c r="L77">
        <f>'Climate Metrics'!N114</f>
        <v>0</v>
      </c>
      <c r="M77">
        <f>'Climate Metrics'!O114</f>
        <v>0</v>
      </c>
      <c r="N77">
        <f>'Climate Metrics'!P114</f>
        <v>0</v>
      </c>
      <c r="O77">
        <f>'Climate Metrics'!Q114</f>
        <v>0</v>
      </c>
      <c r="P77">
        <f>'Climate Metrics'!R114</f>
        <v>0</v>
      </c>
      <c r="Q77">
        <f>'Climate Metrics'!S114</f>
        <v>0</v>
      </c>
      <c r="R77">
        <f>'Climate Metrics'!T114</f>
        <v>0</v>
      </c>
    </row>
    <row r="78" spans="1:18" x14ac:dyDescent="0.25">
      <c r="A78" t="str">
        <f>'Climate Metrics'!C115</f>
        <v>Annual Electric Range Units</v>
      </c>
      <c r="B78" t="str">
        <f>'Climate Metrics'!D115</f>
        <v>Number</v>
      </c>
      <c r="C78">
        <f>'Climate Metrics'!E115</f>
        <v>0</v>
      </c>
      <c r="D78">
        <f>'Climate Metrics'!F115</f>
        <v>0</v>
      </c>
      <c r="E78">
        <f>'Climate Metrics'!G115</f>
        <v>0</v>
      </c>
      <c r="F78">
        <f>'Climate Metrics'!H115</f>
        <v>0</v>
      </c>
      <c r="G78">
        <f>'Climate Metrics'!I115</f>
        <v>0</v>
      </c>
      <c r="H78">
        <f>'Climate Metrics'!J115</f>
        <v>0</v>
      </c>
      <c r="I78">
        <f>'Climate Metrics'!K115</f>
        <v>0</v>
      </c>
      <c r="J78">
        <f>'Climate Metrics'!L115</f>
        <v>0</v>
      </c>
      <c r="K78">
        <f>'Climate Metrics'!M115</f>
        <v>0</v>
      </c>
      <c r="L78">
        <f>'Climate Metrics'!N115</f>
        <v>0</v>
      </c>
      <c r="M78">
        <f>'Climate Metrics'!O115</f>
        <v>0</v>
      </c>
      <c r="N78">
        <f>'Climate Metrics'!P115</f>
        <v>0</v>
      </c>
      <c r="O78">
        <f>'Climate Metrics'!Q115</f>
        <v>0</v>
      </c>
      <c r="P78">
        <f>'Climate Metrics'!R115</f>
        <v>0</v>
      </c>
      <c r="Q78">
        <f>'Climate Metrics'!S115</f>
        <v>0</v>
      </c>
      <c r="R78">
        <f>'Climate Metrics'!T115</f>
        <v>0</v>
      </c>
    </row>
    <row r="79" spans="1:18" x14ac:dyDescent="0.25">
      <c r="A79" t="str">
        <f>'Climate Metrics'!C119</f>
        <v>Total Vehicle Miles Traveled (VMT)</v>
      </c>
      <c r="B79" t="str">
        <f>'Climate Metrics'!D119</f>
        <v>Miles</v>
      </c>
      <c r="C79">
        <f>'Climate Metrics'!E119</f>
        <v>0</v>
      </c>
      <c r="D79">
        <f>'Climate Metrics'!F119</f>
        <v>0</v>
      </c>
      <c r="E79">
        <f>'Climate Metrics'!G119</f>
        <v>0</v>
      </c>
      <c r="F79">
        <f>'Climate Metrics'!H119</f>
        <v>0</v>
      </c>
      <c r="G79">
        <f>'Climate Metrics'!I119</f>
        <v>0</v>
      </c>
      <c r="H79">
        <f>'Climate Metrics'!J119</f>
        <v>0</v>
      </c>
      <c r="I79">
        <f>'Climate Metrics'!K119</f>
        <v>0</v>
      </c>
      <c r="J79">
        <f>'Climate Metrics'!L119</f>
        <v>0</v>
      </c>
      <c r="K79">
        <f>'Climate Metrics'!M119</f>
        <v>0</v>
      </c>
      <c r="L79">
        <f>'Climate Metrics'!N119</f>
        <v>0</v>
      </c>
      <c r="M79">
        <f>'Climate Metrics'!O119</f>
        <v>0</v>
      </c>
      <c r="N79">
        <f>'Climate Metrics'!P119</f>
        <v>0</v>
      </c>
      <c r="O79">
        <f>'Climate Metrics'!Q119</f>
        <v>0</v>
      </c>
      <c r="P79">
        <f>'Climate Metrics'!R119</f>
        <v>0</v>
      </c>
      <c r="Q79">
        <f>'Climate Metrics'!S119</f>
        <v>0</v>
      </c>
      <c r="R79">
        <f>'Climate Metrics'!T119</f>
        <v>0</v>
      </c>
    </row>
    <row r="80" spans="1:18" x14ac:dyDescent="0.25">
      <c r="A80" t="str">
        <f>'Climate Metrics'!C120</f>
        <v>Vehicle Emissions</v>
      </c>
      <c r="B80" t="str">
        <f>'Climate Metrics'!D120</f>
        <v>Tonnes CO2e</v>
      </c>
      <c r="C80">
        <f>'Climate Metrics'!E120</f>
        <v>0</v>
      </c>
      <c r="D80">
        <f>'Climate Metrics'!F120</f>
        <v>0</v>
      </c>
      <c r="E80">
        <f>'Climate Metrics'!G120</f>
        <v>0</v>
      </c>
      <c r="F80">
        <f>'Climate Metrics'!H120</f>
        <v>0</v>
      </c>
      <c r="G80">
        <f>'Climate Metrics'!I120</f>
        <v>0</v>
      </c>
      <c r="H80">
        <f>'Climate Metrics'!J120</f>
        <v>0</v>
      </c>
      <c r="I80">
        <f>'Climate Metrics'!K120</f>
        <v>0</v>
      </c>
      <c r="J80">
        <f>'Climate Metrics'!L120</f>
        <v>0</v>
      </c>
      <c r="K80">
        <f>'Climate Metrics'!M120</f>
        <v>0</v>
      </c>
      <c r="L80">
        <f>'Climate Metrics'!N120</f>
        <v>0</v>
      </c>
      <c r="M80">
        <f>'Climate Metrics'!O120</f>
        <v>0</v>
      </c>
      <c r="N80">
        <f>'Climate Metrics'!P120</f>
        <v>0</v>
      </c>
      <c r="O80">
        <f>'Climate Metrics'!Q120</f>
        <v>0</v>
      </c>
      <c r="P80">
        <f>'Climate Metrics'!R120</f>
        <v>0</v>
      </c>
      <c r="Q80">
        <f>'Climate Metrics'!S120</f>
        <v>0</v>
      </c>
      <c r="R80">
        <f>'Climate Metrics'!T120</f>
        <v>0</v>
      </c>
    </row>
    <row r="81" spans="1:18" x14ac:dyDescent="0.25">
      <c r="A81" t="str">
        <f>'Climate Metrics'!C121</f>
        <v>Per Capita Vehicle Miles Traveled (VMT)</v>
      </c>
      <c r="B81" t="str">
        <f>'Climate Metrics'!D121</f>
        <v>Miles / person</v>
      </c>
      <c r="C81">
        <f>'Climate Metrics'!E121</f>
        <v>0</v>
      </c>
      <c r="D81">
        <f>'Climate Metrics'!F121</f>
        <v>0</v>
      </c>
      <c r="E81">
        <f>'Climate Metrics'!G121</f>
        <v>0</v>
      </c>
      <c r="F81">
        <f>'Climate Metrics'!H121</f>
        <v>0</v>
      </c>
      <c r="G81">
        <f>'Climate Metrics'!I121</f>
        <v>0</v>
      </c>
      <c r="H81">
        <f>'Climate Metrics'!J121</f>
        <v>0</v>
      </c>
      <c r="I81">
        <f>'Climate Metrics'!K121</f>
        <v>0</v>
      </c>
      <c r="J81">
        <f>'Climate Metrics'!L121</f>
        <v>0</v>
      </c>
      <c r="K81">
        <f>'Climate Metrics'!M121</f>
        <v>0</v>
      </c>
      <c r="L81">
        <f>'Climate Metrics'!N121</f>
        <v>0</v>
      </c>
      <c r="M81">
        <f>'Climate Metrics'!O121</f>
        <v>0</v>
      </c>
      <c r="N81">
        <f>'Climate Metrics'!P121</f>
        <v>0</v>
      </c>
      <c r="O81">
        <f>'Climate Metrics'!Q121</f>
        <v>0</v>
      </c>
      <c r="P81">
        <f>'Climate Metrics'!R121</f>
        <v>0</v>
      </c>
      <c r="Q81">
        <f>'Climate Metrics'!S121</f>
        <v>0</v>
      </c>
      <c r="R81">
        <f>'Climate Metrics'!T121</f>
        <v>0</v>
      </c>
    </row>
    <row r="82" spans="1:18" x14ac:dyDescent="0.25">
      <c r="A82" t="str">
        <f>'Climate Metrics'!C122</f>
        <v>Per Capita Vehicle Emissions</v>
      </c>
      <c r="B82" t="str">
        <f>'Climate Metrics'!D122</f>
        <v>CO2 / person</v>
      </c>
      <c r="C82">
        <f>'Climate Metrics'!E122</f>
        <v>0</v>
      </c>
      <c r="D82">
        <f>'Climate Metrics'!F122</f>
        <v>0</v>
      </c>
      <c r="E82">
        <f>'Climate Metrics'!G122</f>
        <v>0</v>
      </c>
      <c r="F82">
        <f>'Climate Metrics'!H122</f>
        <v>0</v>
      </c>
      <c r="G82">
        <f>'Climate Metrics'!I122</f>
        <v>0</v>
      </c>
      <c r="H82">
        <f>'Climate Metrics'!J122</f>
        <v>0</v>
      </c>
      <c r="I82">
        <f>'Climate Metrics'!K122</f>
        <v>0</v>
      </c>
      <c r="J82">
        <f>'Climate Metrics'!L122</f>
        <v>0</v>
      </c>
      <c r="K82">
        <f>'Climate Metrics'!M122</f>
        <v>0</v>
      </c>
      <c r="L82">
        <f>'Climate Metrics'!N122</f>
        <v>0</v>
      </c>
      <c r="M82">
        <f>'Climate Metrics'!O122</f>
        <v>0</v>
      </c>
      <c r="N82">
        <f>'Climate Metrics'!P122</f>
        <v>0</v>
      </c>
      <c r="O82">
        <f>'Climate Metrics'!Q122</f>
        <v>0</v>
      </c>
      <c r="P82">
        <f>'Climate Metrics'!R122</f>
        <v>0</v>
      </c>
      <c r="Q82">
        <f>'Climate Metrics'!S122</f>
        <v>0</v>
      </c>
      <c r="R82">
        <f>'Climate Metrics'!T122</f>
        <v>0</v>
      </c>
    </row>
    <row r="83" spans="1:18" x14ac:dyDescent="0.25">
      <c r="A83" t="str">
        <f>'Climate Metrics'!C123</f>
        <v>Bike Lanes</v>
      </c>
      <c r="B83" t="str">
        <f>'Climate Metrics'!D123</f>
        <v>Miles</v>
      </c>
      <c r="C83">
        <f>'Climate Metrics'!E123</f>
        <v>0</v>
      </c>
      <c r="D83">
        <f>'Climate Metrics'!F123</f>
        <v>0</v>
      </c>
      <c r="E83">
        <f>'Climate Metrics'!G123</f>
        <v>0</v>
      </c>
      <c r="F83">
        <f>'Climate Metrics'!H123</f>
        <v>0</v>
      </c>
      <c r="G83">
        <f>'Climate Metrics'!I123</f>
        <v>0</v>
      </c>
      <c r="H83">
        <f>'Climate Metrics'!J123</f>
        <v>0</v>
      </c>
      <c r="I83">
        <f>'Climate Metrics'!K123</f>
        <v>0</v>
      </c>
      <c r="J83">
        <f>'Climate Metrics'!L123</f>
        <v>0</v>
      </c>
      <c r="K83">
        <f>'Climate Metrics'!M123</f>
        <v>0</v>
      </c>
      <c r="L83">
        <f>'Climate Metrics'!N123</f>
        <v>0</v>
      </c>
      <c r="M83">
        <f>'Climate Metrics'!O123</f>
        <v>0</v>
      </c>
      <c r="N83">
        <f>'Climate Metrics'!P123</f>
        <v>0</v>
      </c>
      <c r="O83">
        <f>'Climate Metrics'!Q123</f>
        <v>0</v>
      </c>
      <c r="P83">
        <f>'Climate Metrics'!R123</f>
        <v>0</v>
      </c>
      <c r="Q83">
        <f>'Climate Metrics'!S123</f>
        <v>0</v>
      </c>
      <c r="R83">
        <f>'Climate Metrics'!T123</f>
        <v>0</v>
      </c>
    </row>
    <row r="84" spans="1:18" x14ac:dyDescent="0.25">
      <c r="A84" t="str">
        <f>'Climate Metrics'!C124</f>
        <v>New Sidewalks and Trails</v>
      </c>
      <c r="B84" t="str">
        <f>'Climate Metrics'!D124</f>
        <v>Miles</v>
      </c>
      <c r="C84">
        <f>'Climate Metrics'!E124</f>
        <v>0</v>
      </c>
      <c r="D84">
        <f>'Climate Metrics'!F124</f>
        <v>0</v>
      </c>
      <c r="E84">
        <f>'Climate Metrics'!G124</f>
        <v>0</v>
      </c>
      <c r="F84">
        <f>'Climate Metrics'!H124</f>
        <v>0</v>
      </c>
      <c r="G84">
        <f>'Climate Metrics'!I124</f>
        <v>0</v>
      </c>
      <c r="H84">
        <f>'Climate Metrics'!J124</f>
        <v>0</v>
      </c>
      <c r="I84">
        <f>'Climate Metrics'!K124</f>
        <v>0</v>
      </c>
      <c r="J84">
        <f>'Climate Metrics'!L124</f>
        <v>0</v>
      </c>
      <c r="K84">
        <f>'Climate Metrics'!M124</f>
        <v>0</v>
      </c>
      <c r="L84">
        <f>'Climate Metrics'!N124</f>
        <v>0</v>
      </c>
      <c r="M84">
        <f>'Climate Metrics'!O124</f>
        <v>0</v>
      </c>
      <c r="N84">
        <f>'Climate Metrics'!P124</f>
        <v>0</v>
      </c>
      <c r="O84">
        <f>'Climate Metrics'!Q124</f>
        <v>0</v>
      </c>
      <c r="P84">
        <f>'Climate Metrics'!R124</f>
        <v>0</v>
      </c>
      <c r="Q84">
        <f>'Climate Metrics'!S124</f>
        <v>0</v>
      </c>
      <c r="R84">
        <f>'Climate Metrics'!T124</f>
        <v>0</v>
      </c>
    </row>
    <row r="85" spans="1:18" x14ac:dyDescent="0.25">
      <c r="A85" t="str">
        <f>'Climate Metrics'!C125</f>
        <v>Total Sidewalks and Trails</v>
      </c>
      <c r="B85" t="str">
        <f>'Climate Metrics'!D125</f>
        <v>Miles</v>
      </c>
      <c r="C85">
        <f>'Climate Metrics'!E125</f>
        <v>0</v>
      </c>
      <c r="D85">
        <f>'Climate Metrics'!F125</f>
        <v>0</v>
      </c>
      <c r="E85">
        <f>'Climate Metrics'!G125</f>
        <v>0</v>
      </c>
      <c r="F85">
        <f>'Climate Metrics'!H125</f>
        <v>0</v>
      </c>
      <c r="G85">
        <f>'Climate Metrics'!I125</f>
        <v>0</v>
      </c>
      <c r="H85">
        <f>'Climate Metrics'!J125</f>
        <v>0</v>
      </c>
      <c r="I85">
        <f>'Climate Metrics'!K125</f>
        <v>0</v>
      </c>
      <c r="J85">
        <f>'Climate Metrics'!L125</f>
        <v>0</v>
      </c>
      <c r="K85">
        <f>'Climate Metrics'!M125</f>
        <v>0</v>
      </c>
      <c r="L85">
        <f>'Climate Metrics'!N125</f>
        <v>0</v>
      </c>
      <c r="M85">
        <f>'Climate Metrics'!O125</f>
        <v>0</v>
      </c>
      <c r="N85">
        <f>'Climate Metrics'!P125</f>
        <v>0</v>
      </c>
      <c r="O85">
        <f>'Climate Metrics'!Q125</f>
        <v>0</v>
      </c>
      <c r="P85">
        <f>'Climate Metrics'!R125</f>
        <v>0</v>
      </c>
      <c r="Q85">
        <f>'Climate Metrics'!S125</f>
        <v>0</v>
      </c>
      <c r="R85">
        <f>'Climate Metrics'!T125</f>
        <v>0</v>
      </c>
    </row>
    <row r="86" spans="1:18" x14ac:dyDescent="0.25">
      <c r="A86" t="str">
        <f>'Climate Metrics'!C126</f>
        <v>EV Charging Stations (Total, All Types)</v>
      </c>
      <c r="B86" t="str">
        <f>'Climate Metrics'!D126</f>
        <v>Count</v>
      </c>
      <c r="C86">
        <f>'Climate Metrics'!E126</f>
        <v>0</v>
      </c>
      <c r="D86">
        <f>'Climate Metrics'!F126</f>
        <v>0</v>
      </c>
      <c r="E86">
        <f>'Climate Metrics'!G126</f>
        <v>0</v>
      </c>
      <c r="F86">
        <f>'Climate Metrics'!H126</f>
        <v>0</v>
      </c>
      <c r="G86">
        <f>'Climate Metrics'!I126</f>
        <v>0</v>
      </c>
      <c r="H86">
        <f>'Climate Metrics'!J126</f>
        <v>0</v>
      </c>
      <c r="I86">
        <f>'Climate Metrics'!K126</f>
        <v>0</v>
      </c>
      <c r="J86">
        <f>'Climate Metrics'!L126</f>
        <v>0</v>
      </c>
      <c r="K86">
        <f>'Climate Metrics'!M126</f>
        <v>0</v>
      </c>
      <c r="L86">
        <f>'Climate Metrics'!N126</f>
        <v>0</v>
      </c>
      <c r="M86">
        <f>'Climate Metrics'!O126</f>
        <v>0</v>
      </c>
      <c r="N86">
        <f>'Climate Metrics'!P126</f>
        <v>0</v>
      </c>
      <c r="O86">
        <f>'Climate Metrics'!Q126</f>
        <v>0</v>
      </c>
      <c r="P86">
        <f>'Climate Metrics'!R126</f>
        <v>0</v>
      </c>
      <c r="Q86">
        <f>'Climate Metrics'!S126</f>
        <v>0</v>
      </c>
      <c r="R86">
        <f>'Climate Metrics'!T126</f>
        <v>0</v>
      </c>
    </row>
    <row r="87" spans="1:18" x14ac:dyDescent="0.25">
      <c r="A87" t="str">
        <f>'Climate Metrics'!C127</f>
        <v>EV Charging Stations (Level 1)</v>
      </c>
      <c r="B87" t="str">
        <f>'Climate Metrics'!D127</f>
        <v>Count</v>
      </c>
      <c r="C87">
        <f>'Climate Metrics'!E127</f>
        <v>0</v>
      </c>
      <c r="D87">
        <f>'Climate Metrics'!F127</f>
        <v>0</v>
      </c>
      <c r="E87">
        <f>'Climate Metrics'!G127</f>
        <v>0</v>
      </c>
      <c r="F87">
        <f>'Climate Metrics'!H127</f>
        <v>0</v>
      </c>
      <c r="G87">
        <f>'Climate Metrics'!I127</f>
        <v>0</v>
      </c>
      <c r="H87">
        <f>'Climate Metrics'!J127</f>
        <v>0</v>
      </c>
      <c r="I87">
        <f>'Climate Metrics'!K127</f>
        <v>0</v>
      </c>
      <c r="J87">
        <f>'Climate Metrics'!L127</f>
        <v>0</v>
      </c>
      <c r="K87">
        <f>'Climate Metrics'!M127</f>
        <v>0</v>
      </c>
      <c r="L87">
        <f>'Climate Metrics'!N127</f>
        <v>0</v>
      </c>
      <c r="M87">
        <f>'Climate Metrics'!O127</f>
        <v>0</v>
      </c>
      <c r="N87">
        <f>'Climate Metrics'!P127</f>
        <v>0</v>
      </c>
      <c r="O87">
        <f>'Climate Metrics'!Q127</f>
        <v>0</v>
      </c>
      <c r="P87">
        <f>'Climate Metrics'!R127</f>
        <v>0</v>
      </c>
      <c r="Q87">
        <f>'Climate Metrics'!S127</f>
        <v>0</v>
      </c>
      <c r="R87">
        <f>'Climate Metrics'!T127</f>
        <v>0</v>
      </c>
    </row>
    <row r="88" spans="1:18" x14ac:dyDescent="0.25">
      <c r="A88" t="str">
        <f>'Climate Metrics'!C128</f>
        <v>EV Charging Stations (Level 2)</v>
      </c>
      <c r="B88" t="str">
        <f>'Climate Metrics'!D128</f>
        <v>Count</v>
      </c>
      <c r="C88">
        <f>'Climate Metrics'!E128</f>
        <v>0</v>
      </c>
      <c r="D88">
        <f>'Climate Metrics'!F128</f>
        <v>0</v>
      </c>
      <c r="E88">
        <f>'Climate Metrics'!G128</f>
        <v>0</v>
      </c>
      <c r="F88">
        <f>'Climate Metrics'!H128</f>
        <v>0</v>
      </c>
      <c r="G88">
        <f>'Climate Metrics'!I128</f>
        <v>0</v>
      </c>
      <c r="H88">
        <f>'Climate Metrics'!J128</f>
        <v>0</v>
      </c>
      <c r="I88">
        <f>'Climate Metrics'!K128</f>
        <v>0</v>
      </c>
      <c r="J88">
        <f>'Climate Metrics'!L128</f>
        <v>0</v>
      </c>
      <c r="K88">
        <f>'Climate Metrics'!M128</f>
        <v>0</v>
      </c>
      <c r="L88">
        <f>'Climate Metrics'!N128</f>
        <v>0</v>
      </c>
      <c r="M88">
        <f>'Climate Metrics'!O128</f>
        <v>0</v>
      </c>
      <c r="N88">
        <f>'Climate Metrics'!P128</f>
        <v>0</v>
      </c>
      <c r="O88">
        <f>'Climate Metrics'!Q128</f>
        <v>0</v>
      </c>
      <c r="P88">
        <f>'Climate Metrics'!R128</f>
        <v>0</v>
      </c>
      <c r="Q88">
        <f>'Climate Metrics'!S128</f>
        <v>0</v>
      </c>
      <c r="R88">
        <f>'Climate Metrics'!T128</f>
        <v>0</v>
      </c>
    </row>
    <row r="89" spans="1:18" x14ac:dyDescent="0.25">
      <c r="A89" t="str">
        <f>'Climate Metrics'!C129</f>
        <v>EV Charging Stations (DC Fast Chargers)</v>
      </c>
      <c r="B89" t="str">
        <f>'Climate Metrics'!D129</f>
        <v>Count</v>
      </c>
      <c r="C89">
        <f>'Climate Metrics'!E129</f>
        <v>0</v>
      </c>
      <c r="D89">
        <f>'Climate Metrics'!F129</f>
        <v>0</v>
      </c>
      <c r="E89">
        <f>'Climate Metrics'!G129</f>
        <v>0</v>
      </c>
      <c r="F89">
        <f>'Climate Metrics'!H129</f>
        <v>0</v>
      </c>
      <c r="G89">
        <f>'Climate Metrics'!I129</f>
        <v>0</v>
      </c>
      <c r="H89">
        <f>'Climate Metrics'!J129</f>
        <v>0</v>
      </c>
      <c r="I89">
        <f>'Climate Metrics'!K129</f>
        <v>0</v>
      </c>
      <c r="J89">
        <f>'Climate Metrics'!L129</f>
        <v>0</v>
      </c>
      <c r="K89">
        <f>'Climate Metrics'!M129</f>
        <v>0</v>
      </c>
      <c r="L89">
        <f>'Climate Metrics'!N129</f>
        <v>0</v>
      </c>
      <c r="M89">
        <f>'Climate Metrics'!O129</f>
        <v>0</v>
      </c>
      <c r="N89">
        <f>'Climate Metrics'!P129</f>
        <v>0</v>
      </c>
      <c r="O89">
        <f>'Climate Metrics'!Q129</f>
        <v>0</v>
      </c>
      <c r="P89">
        <f>'Climate Metrics'!R129</f>
        <v>0</v>
      </c>
      <c r="Q89">
        <f>'Climate Metrics'!S129</f>
        <v>0</v>
      </c>
      <c r="R89">
        <f>'Climate Metrics'!T129</f>
        <v>0</v>
      </c>
    </row>
    <row r="90" spans="1:18" x14ac:dyDescent="0.25">
      <c r="A90" t="str">
        <f>'Climate Metrics'!C130</f>
        <v>Electric Vehicles</v>
      </c>
      <c r="B90" t="str">
        <f>'Climate Metrics'!D130</f>
        <v>Count</v>
      </c>
      <c r="C90">
        <f>'Climate Metrics'!E130</f>
        <v>0</v>
      </c>
      <c r="D90">
        <f>'Climate Metrics'!F130</f>
        <v>0</v>
      </c>
      <c r="E90">
        <f>'Climate Metrics'!G130</f>
        <v>0</v>
      </c>
      <c r="F90">
        <f>'Climate Metrics'!H130</f>
        <v>0</v>
      </c>
      <c r="G90">
        <f>'Climate Metrics'!I130</f>
        <v>0</v>
      </c>
      <c r="H90">
        <f>'Climate Metrics'!J130</f>
        <v>0</v>
      </c>
      <c r="I90">
        <f>'Climate Metrics'!K130</f>
        <v>0</v>
      </c>
      <c r="J90">
        <f>'Climate Metrics'!L130</f>
        <v>0</v>
      </c>
      <c r="K90">
        <f>'Climate Metrics'!M130</f>
        <v>0</v>
      </c>
      <c r="L90">
        <f>'Climate Metrics'!N130</f>
        <v>0</v>
      </c>
      <c r="M90">
        <f>'Climate Metrics'!O130</f>
        <v>0</v>
      </c>
      <c r="N90">
        <f>'Climate Metrics'!P130</f>
        <v>0</v>
      </c>
      <c r="O90">
        <f>'Climate Metrics'!Q130</f>
        <v>0</v>
      </c>
      <c r="P90">
        <f>'Climate Metrics'!R130</f>
        <v>0</v>
      </c>
      <c r="Q90">
        <f>'Climate Metrics'!S130</f>
        <v>0</v>
      </c>
      <c r="R90">
        <f>'Climate Metrics'!T130</f>
        <v>0</v>
      </c>
    </row>
    <row r="91" spans="1:18" x14ac:dyDescent="0.25">
      <c r="A91" t="str">
        <f>'Climate Metrics'!C131</f>
        <v>Electric Vehicles per EV Charging Stations</v>
      </c>
      <c r="B91" t="str">
        <f>'Climate Metrics'!D131</f>
        <v>Ratio</v>
      </c>
      <c r="C91">
        <f>'Climate Metrics'!E131</f>
        <v>0</v>
      </c>
      <c r="D91">
        <f>'Climate Metrics'!F131</f>
        <v>0</v>
      </c>
      <c r="E91">
        <f>'Climate Metrics'!G131</f>
        <v>0</v>
      </c>
      <c r="F91">
        <f>'Climate Metrics'!H131</f>
        <v>0</v>
      </c>
      <c r="G91">
        <f>'Climate Metrics'!I131</f>
        <v>0</v>
      </c>
      <c r="H91">
        <f>'Climate Metrics'!J131</f>
        <v>0</v>
      </c>
      <c r="I91">
        <f>'Climate Metrics'!K131</f>
        <v>0</v>
      </c>
      <c r="J91">
        <f>'Climate Metrics'!L131</f>
        <v>0</v>
      </c>
      <c r="K91">
        <f>'Climate Metrics'!M131</f>
        <v>0</v>
      </c>
      <c r="L91">
        <f>'Climate Metrics'!N131</f>
        <v>0</v>
      </c>
      <c r="M91">
        <f>'Climate Metrics'!O131</f>
        <v>0</v>
      </c>
      <c r="N91">
        <f>'Climate Metrics'!P131</f>
        <v>0</v>
      </c>
      <c r="O91">
        <f>'Climate Metrics'!Q131</f>
        <v>0</v>
      </c>
      <c r="P91">
        <f>'Climate Metrics'!R131</f>
        <v>0</v>
      </c>
      <c r="Q91">
        <f>'Climate Metrics'!S131</f>
        <v>0</v>
      </c>
      <c r="R91">
        <f>'Climate Metrics'!T131</f>
        <v>0</v>
      </c>
    </row>
    <row r="92" spans="1:18" x14ac:dyDescent="0.25">
      <c r="A92" t="str">
        <f>'Climate Metrics'!C132</f>
        <v>Transit Ridership</v>
      </c>
      <c r="B92" t="str">
        <f>'Climate Metrics'!D132</f>
        <v>Count</v>
      </c>
      <c r="C92">
        <f>'Climate Metrics'!E132</f>
        <v>0</v>
      </c>
      <c r="D92">
        <f>'Climate Metrics'!F132</f>
        <v>0</v>
      </c>
      <c r="E92">
        <f>'Climate Metrics'!G132</f>
        <v>0</v>
      </c>
      <c r="F92">
        <f>'Climate Metrics'!H132</f>
        <v>0</v>
      </c>
      <c r="G92">
        <f>'Climate Metrics'!I132</f>
        <v>0</v>
      </c>
      <c r="H92">
        <f>'Climate Metrics'!J132</f>
        <v>0</v>
      </c>
      <c r="I92">
        <f>'Climate Metrics'!K132</f>
        <v>0</v>
      </c>
      <c r="J92">
        <f>'Climate Metrics'!L132</f>
        <v>0</v>
      </c>
      <c r="K92">
        <f>'Climate Metrics'!M132</f>
        <v>0</v>
      </c>
      <c r="L92">
        <f>'Climate Metrics'!N132</f>
        <v>0</v>
      </c>
      <c r="M92">
        <f>'Climate Metrics'!O132</f>
        <v>0</v>
      </c>
      <c r="N92">
        <f>'Climate Metrics'!P132</f>
        <v>0</v>
      </c>
      <c r="O92">
        <f>'Climate Metrics'!Q132</f>
        <v>0</v>
      </c>
      <c r="P92">
        <f>'Climate Metrics'!R132</f>
        <v>0</v>
      </c>
      <c r="Q92">
        <f>'Climate Metrics'!S132</f>
        <v>0</v>
      </c>
      <c r="R92">
        <f>'Climate Metrics'!T132</f>
        <v>0</v>
      </c>
    </row>
    <row r="93" spans="1:18" x14ac:dyDescent="0.25">
      <c r="A93" t="str">
        <f>'Climate Metrics'!C134</f>
        <v>Average Vehicle CO2 per mile</v>
      </c>
      <c r="B93" t="str">
        <f>'Climate Metrics'!D134</f>
        <v>Grams CO2 / mile</v>
      </c>
      <c r="C93">
        <f>'Climate Metrics'!E134</f>
        <v>0</v>
      </c>
      <c r="D93">
        <f>'Climate Metrics'!F134</f>
        <v>0</v>
      </c>
      <c r="E93">
        <f>'Climate Metrics'!G134</f>
        <v>0</v>
      </c>
      <c r="F93">
        <f>'Climate Metrics'!H134</f>
        <v>0</v>
      </c>
      <c r="G93">
        <f>'Climate Metrics'!I134</f>
        <v>0</v>
      </c>
      <c r="H93">
        <f>'Climate Metrics'!J134</f>
        <v>0</v>
      </c>
      <c r="I93">
        <f>'Climate Metrics'!K134</f>
        <v>0</v>
      </c>
      <c r="J93">
        <f>'Climate Metrics'!L134</f>
        <v>0</v>
      </c>
      <c r="K93">
        <f>'Climate Metrics'!M134</f>
        <v>0</v>
      </c>
      <c r="L93">
        <f>'Climate Metrics'!N134</f>
        <v>0</v>
      </c>
      <c r="M93">
        <f>'Climate Metrics'!O134</f>
        <v>0</v>
      </c>
      <c r="N93">
        <f>'Climate Metrics'!P134</f>
        <v>0</v>
      </c>
      <c r="O93">
        <f>'Climate Metrics'!Q134</f>
        <v>0</v>
      </c>
      <c r="P93">
        <f>'Climate Metrics'!R134</f>
        <v>0</v>
      </c>
      <c r="Q93">
        <f>'Climate Metrics'!S134</f>
        <v>0</v>
      </c>
      <c r="R93">
        <f>'Climate Metrics'!T134</f>
        <v>0</v>
      </c>
    </row>
    <row r="94" spans="1:18" x14ac:dyDescent="0.25">
      <c r="A94" t="str">
        <f>'Climate Metrics'!C136</f>
        <v>VMT Reduction Goal</v>
      </c>
      <c r="B94" t="str">
        <f>'Climate Metrics'!D136</f>
        <v>Miles</v>
      </c>
      <c r="C94">
        <f>'Climate Metrics'!E136</f>
        <v>0</v>
      </c>
      <c r="D94">
        <f>'Climate Metrics'!F136</f>
        <v>0</v>
      </c>
      <c r="E94">
        <f>'Climate Metrics'!G136</f>
        <v>0</v>
      </c>
      <c r="F94">
        <f>'Climate Metrics'!H136</f>
        <v>0</v>
      </c>
      <c r="G94">
        <f>'Climate Metrics'!I136</f>
        <v>0</v>
      </c>
      <c r="H94">
        <f>'Climate Metrics'!J136</f>
        <v>0</v>
      </c>
      <c r="I94">
        <f>'Climate Metrics'!K136</f>
        <v>0</v>
      </c>
      <c r="J94">
        <f>'Climate Metrics'!L136</f>
        <v>0</v>
      </c>
      <c r="K94">
        <f>'Climate Metrics'!M136</f>
        <v>0</v>
      </c>
      <c r="L94">
        <f>'Climate Metrics'!N136</f>
        <v>0</v>
      </c>
      <c r="M94">
        <f>'Climate Metrics'!O136</f>
        <v>0</v>
      </c>
      <c r="N94">
        <f>'Climate Metrics'!P136</f>
        <v>0</v>
      </c>
      <c r="O94">
        <f>'Climate Metrics'!Q136</f>
        <v>0</v>
      </c>
      <c r="P94">
        <f>'Climate Metrics'!R136</f>
        <v>0</v>
      </c>
      <c r="Q94">
        <f>'Climate Metrics'!S136</f>
        <v>0</v>
      </c>
      <c r="R94">
        <f>'Climate Metrics'!T136</f>
        <v>0</v>
      </c>
    </row>
    <row r="95" spans="1:18" x14ac:dyDescent="0.25">
      <c r="A95" t="str">
        <f>'Climate Metrics'!C138</f>
        <v>Percent VMT reduction</v>
      </c>
      <c r="B95" t="s">
        <v>465</v>
      </c>
      <c r="C95">
        <f>'Climate Metrics'!E138</f>
        <v>0</v>
      </c>
      <c r="D95">
        <f>'Climate Metrics'!F138</f>
        <v>0</v>
      </c>
      <c r="E95">
        <f>'Climate Metrics'!G138</f>
        <v>0</v>
      </c>
      <c r="F95">
        <f>'Climate Metrics'!H138</f>
        <v>0</v>
      </c>
      <c r="G95">
        <f>'Climate Metrics'!I138</f>
        <v>0</v>
      </c>
      <c r="H95">
        <f>'Climate Metrics'!J138</f>
        <v>0</v>
      </c>
      <c r="I95">
        <f>'Climate Metrics'!K138</f>
        <v>0</v>
      </c>
      <c r="J95">
        <f>'Climate Metrics'!L138</f>
        <v>0</v>
      </c>
      <c r="K95">
        <f>'Climate Metrics'!M138</f>
        <v>0</v>
      </c>
      <c r="L95">
        <f>'Climate Metrics'!N138</f>
        <v>0</v>
      </c>
      <c r="M95">
        <f>'Climate Metrics'!O138</f>
        <v>0</v>
      </c>
      <c r="N95">
        <f>'Climate Metrics'!P138</f>
        <v>0</v>
      </c>
      <c r="O95">
        <f>'Climate Metrics'!Q138</f>
        <v>0</v>
      </c>
      <c r="P95">
        <f>'Climate Metrics'!R138</f>
        <v>0</v>
      </c>
      <c r="Q95">
        <f>'Climate Metrics'!S138</f>
        <v>0</v>
      </c>
      <c r="R95">
        <f>'Climate Metrics'!T138</f>
        <v>0</v>
      </c>
    </row>
    <row r="96" spans="1:18" x14ac:dyDescent="0.25">
      <c r="A96" t="str">
        <f>'Climate Metrics'!C142</f>
        <v>Diesel Vehicles</v>
      </c>
      <c r="B96" t="str">
        <f>'Climate Metrics'!D142</f>
        <v>Percentage</v>
      </c>
      <c r="C96">
        <f>'Climate Metrics'!E142</f>
        <v>0</v>
      </c>
      <c r="D96">
        <f>'Climate Metrics'!F142</f>
        <v>0</v>
      </c>
      <c r="E96">
        <f>'Climate Metrics'!G142</f>
        <v>0</v>
      </c>
      <c r="F96">
        <f>'Climate Metrics'!H142</f>
        <v>0</v>
      </c>
      <c r="G96">
        <f>'Climate Metrics'!I142</f>
        <v>0</v>
      </c>
      <c r="H96">
        <f>'Climate Metrics'!J142</f>
        <v>0</v>
      </c>
      <c r="I96">
        <f>'Climate Metrics'!K142</f>
        <v>0</v>
      </c>
      <c r="J96">
        <f>'Climate Metrics'!L142</f>
        <v>0</v>
      </c>
      <c r="K96">
        <f>'Climate Metrics'!M142</f>
        <v>0</v>
      </c>
      <c r="L96">
        <f>'Climate Metrics'!N142</f>
        <v>0</v>
      </c>
      <c r="M96">
        <f>'Climate Metrics'!O142</f>
        <v>0</v>
      </c>
      <c r="N96">
        <f>'Climate Metrics'!P142</f>
        <v>0</v>
      </c>
      <c r="O96">
        <f>'Climate Metrics'!Q142</f>
        <v>0</v>
      </c>
      <c r="P96">
        <f>'Climate Metrics'!R142</f>
        <v>0</v>
      </c>
      <c r="Q96">
        <f>'Climate Metrics'!S142</f>
        <v>0</v>
      </c>
      <c r="R96">
        <f>'Climate Metrics'!T142</f>
        <v>0</v>
      </c>
    </row>
    <row r="97" spans="1:18" x14ac:dyDescent="0.25">
      <c r="A97" t="str">
        <f>'Climate Metrics'!C143</f>
        <v>Gasoline Vehicles</v>
      </c>
      <c r="B97" t="str">
        <f>'Climate Metrics'!D143</f>
        <v>Percentage</v>
      </c>
      <c r="C97">
        <f>'Climate Metrics'!E143</f>
        <v>0</v>
      </c>
      <c r="D97">
        <f>'Climate Metrics'!F143</f>
        <v>0</v>
      </c>
      <c r="E97">
        <f>'Climate Metrics'!G143</f>
        <v>0</v>
      </c>
      <c r="F97">
        <f>'Climate Metrics'!H143</f>
        <v>0</v>
      </c>
      <c r="G97">
        <f>'Climate Metrics'!I143</f>
        <v>0</v>
      </c>
      <c r="H97">
        <f>'Climate Metrics'!J143</f>
        <v>0</v>
      </c>
      <c r="I97">
        <f>'Climate Metrics'!K143</f>
        <v>0</v>
      </c>
      <c r="J97">
        <f>'Climate Metrics'!L143</f>
        <v>0</v>
      </c>
      <c r="K97">
        <f>'Climate Metrics'!M143</f>
        <v>0</v>
      </c>
      <c r="L97">
        <f>'Climate Metrics'!N143</f>
        <v>0</v>
      </c>
      <c r="M97">
        <f>'Climate Metrics'!O143</f>
        <v>0</v>
      </c>
      <c r="N97">
        <f>'Climate Metrics'!P143</f>
        <v>0</v>
      </c>
      <c r="O97">
        <f>'Climate Metrics'!Q143</f>
        <v>0</v>
      </c>
      <c r="P97">
        <f>'Climate Metrics'!R143</f>
        <v>0</v>
      </c>
      <c r="Q97">
        <f>'Climate Metrics'!S143</f>
        <v>0</v>
      </c>
      <c r="R97">
        <f>'Climate Metrics'!T143</f>
        <v>0</v>
      </c>
    </row>
    <row r="98" spans="1:18" x14ac:dyDescent="0.25">
      <c r="A98" t="str">
        <f>'Climate Metrics'!C144</f>
        <v>Hybrid Vehicles</v>
      </c>
      <c r="B98" t="str">
        <f>'Climate Metrics'!D144</f>
        <v>Percentage</v>
      </c>
      <c r="C98">
        <f>'Climate Metrics'!E144</f>
        <v>0</v>
      </c>
      <c r="D98">
        <f>'Climate Metrics'!F144</f>
        <v>0</v>
      </c>
      <c r="E98">
        <f>'Climate Metrics'!G144</f>
        <v>0</v>
      </c>
      <c r="F98">
        <f>'Climate Metrics'!H144</f>
        <v>0</v>
      </c>
      <c r="G98">
        <f>'Climate Metrics'!I144</f>
        <v>0</v>
      </c>
      <c r="H98">
        <f>'Climate Metrics'!J144</f>
        <v>0</v>
      </c>
      <c r="I98">
        <f>'Climate Metrics'!K144</f>
        <v>0</v>
      </c>
      <c r="J98">
        <f>'Climate Metrics'!L144</f>
        <v>0</v>
      </c>
      <c r="K98">
        <f>'Climate Metrics'!M144</f>
        <v>0</v>
      </c>
      <c r="L98">
        <f>'Climate Metrics'!N144</f>
        <v>0</v>
      </c>
      <c r="M98">
        <f>'Climate Metrics'!O144</f>
        <v>0</v>
      </c>
      <c r="N98">
        <f>'Climate Metrics'!P144</f>
        <v>0</v>
      </c>
      <c r="O98">
        <f>'Climate Metrics'!Q144</f>
        <v>0</v>
      </c>
      <c r="P98">
        <f>'Climate Metrics'!R144</f>
        <v>0</v>
      </c>
      <c r="Q98">
        <f>'Climate Metrics'!S144</f>
        <v>0</v>
      </c>
      <c r="R98">
        <f>'Climate Metrics'!T144</f>
        <v>0</v>
      </c>
    </row>
    <row r="99" spans="1:18" x14ac:dyDescent="0.25">
      <c r="A99" t="str">
        <f>'Climate Metrics'!C145</f>
        <v>Biofuel Vehicles</v>
      </c>
      <c r="B99" t="str">
        <f>'Climate Metrics'!D145</f>
        <v>Percentage</v>
      </c>
      <c r="C99">
        <f>'Climate Metrics'!E145</f>
        <v>0</v>
      </c>
      <c r="D99">
        <f>'Climate Metrics'!F145</f>
        <v>0</v>
      </c>
      <c r="E99">
        <f>'Climate Metrics'!G145</f>
        <v>0</v>
      </c>
      <c r="F99">
        <f>'Climate Metrics'!H145</f>
        <v>0</v>
      </c>
      <c r="G99">
        <f>'Climate Metrics'!I145</f>
        <v>0</v>
      </c>
      <c r="H99">
        <f>'Climate Metrics'!J145</f>
        <v>0</v>
      </c>
      <c r="I99">
        <f>'Climate Metrics'!K145</f>
        <v>0</v>
      </c>
      <c r="J99">
        <f>'Climate Metrics'!L145</f>
        <v>0</v>
      </c>
      <c r="K99">
        <f>'Climate Metrics'!M145</f>
        <v>0</v>
      </c>
      <c r="L99">
        <f>'Climate Metrics'!N145</f>
        <v>0</v>
      </c>
      <c r="M99">
        <f>'Climate Metrics'!O145</f>
        <v>0</v>
      </c>
      <c r="N99">
        <f>'Climate Metrics'!P145</f>
        <v>0</v>
      </c>
      <c r="O99">
        <f>'Climate Metrics'!Q145</f>
        <v>0</v>
      </c>
      <c r="P99">
        <f>'Climate Metrics'!R145</f>
        <v>0</v>
      </c>
      <c r="Q99">
        <f>'Climate Metrics'!S145</f>
        <v>0</v>
      </c>
      <c r="R99">
        <f>'Climate Metrics'!T145</f>
        <v>0</v>
      </c>
    </row>
    <row r="100" spans="1:18" x14ac:dyDescent="0.25">
      <c r="A100" t="str">
        <f>'Climate Metrics'!C146</f>
        <v>Electric Vehicles</v>
      </c>
      <c r="B100" t="str">
        <f>'Climate Metrics'!D146</f>
        <v>Percentage</v>
      </c>
      <c r="C100">
        <f>'Climate Metrics'!E146</f>
        <v>0</v>
      </c>
      <c r="D100">
        <f>'Climate Metrics'!F146</f>
        <v>0</v>
      </c>
      <c r="E100">
        <f>'Climate Metrics'!G146</f>
        <v>0</v>
      </c>
      <c r="F100">
        <f>'Climate Metrics'!H146</f>
        <v>0</v>
      </c>
      <c r="G100">
        <f>'Climate Metrics'!I146</f>
        <v>0</v>
      </c>
      <c r="H100">
        <f>'Climate Metrics'!J146</f>
        <v>0</v>
      </c>
      <c r="I100">
        <f>'Climate Metrics'!K146</f>
        <v>0</v>
      </c>
      <c r="J100">
        <f>'Climate Metrics'!L146</f>
        <v>0</v>
      </c>
      <c r="K100">
        <f>'Climate Metrics'!M146</f>
        <v>0</v>
      </c>
      <c r="L100">
        <f>'Climate Metrics'!N146</f>
        <v>0</v>
      </c>
      <c r="M100">
        <f>'Climate Metrics'!O146</f>
        <v>0</v>
      </c>
      <c r="N100">
        <f>'Climate Metrics'!P146</f>
        <v>0</v>
      </c>
      <c r="O100">
        <f>'Climate Metrics'!Q146</f>
        <v>0</v>
      </c>
      <c r="P100">
        <f>'Climate Metrics'!R146</f>
        <v>0</v>
      </c>
      <c r="Q100">
        <f>'Climate Metrics'!S146</f>
        <v>0</v>
      </c>
      <c r="R100">
        <f>'Climate Metrics'!T146</f>
        <v>0</v>
      </c>
    </row>
    <row r="101" spans="1:18" x14ac:dyDescent="0.25">
      <c r="A101" t="str">
        <f>'Climate Metrics'!C149</f>
        <v>Single Occupancy Vehicle</v>
      </c>
      <c r="B101" t="str">
        <f>'Climate Metrics'!D149</f>
        <v>Percentage</v>
      </c>
      <c r="C101">
        <f>'Climate Metrics'!E149</f>
        <v>0</v>
      </c>
      <c r="D101">
        <f>'Climate Metrics'!F149</f>
        <v>0</v>
      </c>
      <c r="E101">
        <f>'Climate Metrics'!G149</f>
        <v>0</v>
      </c>
      <c r="F101">
        <f>'Climate Metrics'!H149</f>
        <v>0</v>
      </c>
      <c r="G101">
        <f>'Climate Metrics'!I149</f>
        <v>0</v>
      </c>
      <c r="H101">
        <f>'Climate Metrics'!J149</f>
        <v>0</v>
      </c>
      <c r="I101">
        <f>'Climate Metrics'!K149</f>
        <v>0</v>
      </c>
      <c r="J101">
        <f>'Climate Metrics'!L149</f>
        <v>0</v>
      </c>
      <c r="K101">
        <f>'Climate Metrics'!M149</f>
        <v>0</v>
      </c>
      <c r="L101">
        <f>'Climate Metrics'!N149</f>
        <v>0</v>
      </c>
      <c r="M101">
        <f>'Climate Metrics'!O149</f>
        <v>0</v>
      </c>
      <c r="N101">
        <f>'Climate Metrics'!P149</f>
        <v>0</v>
      </c>
      <c r="O101">
        <f>'Climate Metrics'!Q149</f>
        <v>0</v>
      </c>
      <c r="P101">
        <f>'Climate Metrics'!R149</f>
        <v>0</v>
      </c>
      <c r="Q101">
        <f>'Climate Metrics'!S149</f>
        <v>0</v>
      </c>
      <c r="R101">
        <f>'Climate Metrics'!T149</f>
        <v>0</v>
      </c>
    </row>
    <row r="102" spans="1:18" x14ac:dyDescent="0.25">
      <c r="A102" t="str">
        <f>'Climate Metrics'!C150</f>
        <v>Car / Van Pool / Ridesharing</v>
      </c>
      <c r="B102" t="str">
        <f>'Climate Metrics'!D150</f>
        <v>Percentage</v>
      </c>
      <c r="C102">
        <f>'Climate Metrics'!E150</f>
        <v>0</v>
      </c>
      <c r="D102">
        <f>'Climate Metrics'!F150</f>
        <v>0</v>
      </c>
      <c r="E102">
        <f>'Climate Metrics'!G150</f>
        <v>0</v>
      </c>
      <c r="F102">
        <f>'Climate Metrics'!H150</f>
        <v>0</v>
      </c>
      <c r="G102">
        <f>'Climate Metrics'!I150</f>
        <v>0</v>
      </c>
      <c r="H102">
        <f>'Climate Metrics'!J150</f>
        <v>0</v>
      </c>
      <c r="I102">
        <f>'Climate Metrics'!K150</f>
        <v>0</v>
      </c>
      <c r="J102">
        <f>'Climate Metrics'!L150</f>
        <v>0</v>
      </c>
      <c r="K102">
        <f>'Climate Metrics'!M150</f>
        <v>0</v>
      </c>
      <c r="L102">
        <f>'Climate Metrics'!N150</f>
        <v>0</v>
      </c>
      <c r="M102">
        <f>'Climate Metrics'!O150</f>
        <v>0</v>
      </c>
      <c r="N102">
        <f>'Climate Metrics'!P150</f>
        <v>0</v>
      </c>
      <c r="O102">
        <f>'Climate Metrics'!Q150</f>
        <v>0</v>
      </c>
      <c r="P102">
        <f>'Climate Metrics'!R150</f>
        <v>0</v>
      </c>
      <c r="Q102">
        <f>'Climate Metrics'!S150</f>
        <v>0</v>
      </c>
      <c r="R102">
        <f>'Climate Metrics'!T150</f>
        <v>0</v>
      </c>
    </row>
    <row r="103" spans="1:18" x14ac:dyDescent="0.25">
      <c r="A103" t="str">
        <f>'Climate Metrics'!C151</f>
        <v>Transit</v>
      </c>
      <c r="B103" t="str">
        <f>'Climate Metrics'!D151</f>
        <v>Percentage</v>
      </c>
      <c r="C103">
        <f>'Climate Metrics'!E151</f>
        <v>0</v>
      </c>
      <c r="D103">
        <f>'Climate Metrics'!F151</f>
        <v>0</v>
      </c>
      <c r="E103">
        <f>'Climate Metrics'!G151</f>
        <v>0</v>
      </c>
      <c r="F103">
        <f>'Climate Metrics'!H151</f>
        <v>0</v>
      </c>
      <c r="G103">
        <f>'Climate Metrics'!I151</f>
        <v>0</v>
      </c>
      <c r="H103">
        <f>'Climate Metrics'!J151</f>
        <v>0</v>
      </c>
      <c r="I103">
        <f>'Climate Metrics'!K151</f>
        <v>0</v>
      </c>
      <c r="J103">
        <f>'Climate Metrics'!L151</f>
        <v>0</v>
      </c>
      <c r="K103">
        <f>'Climate Metrics'!M151</f>
        <v>0</v>
      </c>
      <c r="L103">
        <f>'Climate Metrics'!N151</f>
        <v>0</v>
      </c>
      <c r="M103">
        <f>'Climate Metrics'!O151</f>
        <v>0</v>
      </c>
      <c r="N103">
        <f>'Climate Metrics'!P151</f>
        <v>0</v>
      </c>
      <c r="O103">
        <f>'Climate Metrics'!Q151</f>
        <v>0</v>
      </c>
      <c r="P103">
        <f>'Climate Metrics'!R151</f>
        <v>0</v>
      </c>
      <c r="Q103">
        <f>'Climate Metrics'!S151</f>
        <v>0</v>
      </c>
      <c r="R103">
        <f>'Climate Metrics'!T151</f>
        <v>0</v>
      </c>
    </row>
    <row r="104" spans="1:18" x14ac:dyDescent="0.25">
      <c r="A104" t="str">
        <f>'Climate Metrics'!C152</f>
        <v>Bike / Walk Commuters</v>
      </c>
      <c r="B104" t="str">
        <f>'Climate Metrics'!D152</f>
        <v>Percentage</v>
      </c>
      <c r="C104">
        <f>'Climate Metrics'!E152</f>
        <v>0</v>
      </c>
      <c r="D104">
        <f>'Climate Metrics'!F152</f>
        <v>0</v>
      </c>
      <c r="E104">
        <f>'Climate Metrics'!G152</f>
        <v>0</v>
      </c>
      <c r="F104">
        <f>'Climate Metrics'!H152</f>
        <v>0</v>
      </c>
      <c r="G104">
        <f>'Climate Metrics'!I152</f>
        <v>0</v>
      </c>
      <c r="H104">
        <f>'Climate Metrics'!J152</f>
        <v>0</v>
      </c>
      <c r="I104">
        <f>'Climate Metrics'!K152</f>
        <v>0</v>
      </c>
      <c r="J104">
        <f>'Climate Metrics'!L152</f>
        <v>0</v>
      </c>
      <c r="K104">
        <f>'Climate Metrics'!M152</f>
        <v>0</v>
      </c>
      <c r="L104">
        <f>'Climate Metrics'!N152</f>
        <v>0</v>
      </c>
      <c r="M104">
        <f>'Climate Metrics'!O152</f>
        <v>0</v>
      </c>
      <c r="N104">
        <f>'Climate Metrics'!P152</f>
        <v>0</v>
      </c>
      <c r="O104">
        <f>'Climate Metrics'!Q152</f>
        <v>0</v>
      </c>
      <c r="P104">
        <f>'Climate Metrics'!R152</f>
        <v>0</v>
      </c>
      <c r="Q104">
        <f>'Climate Metrics'!S152</f>
        <v>0</v>
      </c>
      <c r="R104">
        <f>'Climate Metrics'!T152</f>
        <v>0</v>
      </c>
    </row>
    <row r="105" spans="1:18" x14ac:dyDescent="0.25">
      <c r="A105" t="str">
        <f>'Climate Metrics'!C156</f>
        <v>Total waste generated (annual)</v>
      </c>
      <c r="B105" t="str">
        <f>'Climate Metrics'!D156</f>
        <v>Tons</v>
      </c>
      <c r="C105">
        <f>'Climate Metrics'!E156</f>
        <v>0</v>
      </c>
      <c r="D105">
        <f>'Climate Metrics'!F156</f>
        <v>0</v>
      </c>
      <c r="E105">
        <f>'Climate Metrics'!G156</f>
        <v>0</v>
      </c>
      <c r="F105">
        <f>'Climate Metrics'!H156</f>
        <v>0</v>
      </c>
      <c r="G105">
        <f>'Climate Metrics'!I156</f>
        <v>0</v>
      </c>
      <c r="H105">
        <f>'Climate Metrics'!J156</f>
        <v>0</v>
      </c>
      <c r="I105">
        <f>'Climate Metrics'!K156</f>
        <v>0</v>
      </c>
      <c r="J105">
        <f>'Climate Metrics'!L156</f>
        <v>0</v>
      </c>
      <c r="K105">
        <f>'Climate Metrics'!M156</f>
        <v>0</v>
      </c>
      <c r="L105">
        <f>'Climate Metrics'!N156</f>
        <v>0</v>
      </c>
      <c r="M105">
        <f>'Climate Metrics'!O156</f>
        <v>0</v>
      </c>
      <c r="N105">
        <f>'Climate Metrics'!P156</f>
        <v>0</v>
      </c>
      <c r="O105">
        <f>'Climate Metrics'!Q156</f>
        <v>0</v>
      </c>
      <c r="P105">
        <f>'Climate Metrics'!R156</f>
        <v>0</v>
      </c>
      <c r="Q105">
        <f>'Climate Metrics'!S156</f>
        <v>0</v>
      </c>
      <c r="R105">
        <f>'Climate Metrics'!T156</f>
        <v>0</v>
      </c>
    </row>
    <row r="106" spans="1:18" x14ac:dyDescent="0.25">
      <c r="A106" t="str">
        <f>'Climate Metrics'!C157</f>
        <v>Per capita waste generation</v>
      </c>
      <c r="B106" t="str">
        <f>'Climate Metrics'!D157</f>
        <v>Tons / person</v>
      </c>
      <c r="C106">
        <f>'Climate Metrics'!E157</f>
        <v>0</v>
      </c>
      <c r="D106">
        <f>'Climate Metrics'!F157</f>
        <v>0</v>
      </c>
      <c r="E106">
        <f>'Climate Metrics'!G157</f>
        <v>0</v>
      </c>
      <c r="F106">
        <f>'Climate Metrics'!H157</f>
        <v>0</v>
      </c>
      <c r="G106">
        <f>'Climate Metrics'!I157</f>
        <v>0</v>
      </c>
      <c r="H106">
        <f>'Climate Metrics'!J157</f>
        <v>0</v>
      </c>
      <c r="I106">
        <f>'Climate Metrics'!K157</f>
        <v>0</v>
      </c>
      <c r="J106">
        <f>'Climate Metrics'!L157</f>
        <v>0</v>
      </c>
      <c r="K106">
        <f>'Climate Metrics'!M157</f>
        <v>0</v>
      </c>
      <c r="L106">
        <f>'Climate Metrics'!N157</f>
        <v>0</v>
      </c>
      <c r="M106">
        <f>'Climate Metrics'!O157</f>
        <v>0</v>
      </c>
      <c r="N106">
        <f>'Climate Metrics'!P157</f>
        <v>0</v>
      </c>
      <c r="O106">
        <f>'Climate Metrics'!Q157</f>
        <v>0</v>
      </c>
      <c r="P106">
        <f>'Climate Metrics'!R157</f>
        <v>0</v>
      </c>
      <c r="Q106">
        <f>'Climate Metrics'!S157</f>
        <v>0</v>
      </c>
      <c r="R106">
        <f>'Climate Metrics'!T157</f>
        <v>0</v>
      </c>
    </row>
    <row r="107" spans="1:18" x14ac:dyDescent="0.25">
      <c r="A107" t="str">
        <f>'Climate Metrics'!C158</f>
        <v>Waste to landfill</v>
      </c>
      <c r="B107" t="str">
        <f>'Climate Metrics'!D158</f>
        <v>Percent</v>
      </c>
      <c r="C107">
        <f>'Climate Metrics'!E158</f>
        <v>0</v>
      </c>
      <c r="D107">
        <f>'Climate Metrics'!F158</f>
        <v>0</v>
      </c>
      <c r="E107">
        <f>'Climate Metrics'!G158</f>
        <v>0</v>
      </c>
      <c r="F107">
        <f>'Climate Metrics'!H158</f>
        <v>0</v>
      </c>
      <c r="G107">
        <f>'Climate Metrics'!I158</f>
        <v>0</v>
      </c>
      <c r="H107">
        <f>'Climate Metrics'!J158</f>
        <v>0</v>
      </c>
      <c r="I107">
        <f>'Climate Metrics'!K158</f>
        <v>0</v>
      </c>
      <c r="J107">
        <f>'Climate Metrics'!L158</f>
        <v>0</v>
      </c>
      <c r="K107">
        <f>'Climate Metrics'!M158</f>
        <v>0</v>
      </c>
      <c r="L107">
        <f>'Climate Metrics'!N158</f>
        <v>0</v>
      </c>
      <c r="M107">
        <f>'Climate Metrics'!O158</f>
        <v>0</v>
      </c>
      <c r="N107">
        <f>'Climate Metrics'!P158</f>
        <v>0</v>
      </c>
      <c r="O107">
        <f>'Climate Metrics'!Q158</f>
        <v>0</v>
      </c>
      <c r="P107">
        <f>'Climate Metrics'!R158</f>
        <v>0</v>
      </c>
      <c r="Q107">
        <f>'Climate Metrics'!S158</f>
        <v>0</v>
      </c>
      <c r="R107">
        <f>'Climate Metrics'!T158</f>
        <v>0</v>
      </c>
    </row>
    <row r="108" spans="1:18" x14ac:dyDescent="0.25">
      <c r="A108" t="str">
        <f>'Climate Metrics'!C159</f>
        <v>Waste to landfill</v>
      </c>
      <c r="B108" t="str">
        <f>'Climate Metrics'!D159</f>
        <v>Tons</v>
      </c>
      <c r="C108">
        <f>'Climate Metrics'!E159</f>
        <v>0</v>
      </c>
      <c r="D108">
        <f>'Climate Metrics'!F159</f>
        <v>0</v>
      </c>
      <c r="E108">
        <f>'Climate Metrics'!G159</f>
        <v>0</v>
      </c>
      <c r="F108">
        <f>'Climate Metrics'!H159</f>
        <v>0</v>
      </c>
      <c r="G108">
        <f>'Climate Metrics'!I159</f>
        <v>0</v>
      </c>
      <c r="H108">
        <f>'Climate Metrics'!J159</f>
        <v>0</v>
      </c>
      <c r="I108">
        <f>'Climate Metrics'!K159</f>
        <v>0</v>
      </c>
      <c r="J108">
        <f>'Climate Metrics'!L159</f>
        <v>0</v>
      </c>
      <c r="K108">
        <f>'Climate Metrics'!M159</f>
        <v>0</v>
      </c>
      <c r="L108">
        <f>'Climate Metrics'!N159</f>
        <v>0</v>
      </c>
      <c r="M108">
        <f>'Climate Metrics'!O159</f>
        <v>0</v>
      </c>
      <c r="N108">
        <f>'Climate Metrics'!P159</f>
        <v>0</v>
      </c>
      <c r="O108">
        <f>'Climate Metrics'!Q159</f>
        <v>0</v>
      </c>
      <c r="P108">
        <f>'Climate Metrics'!R159</f>
        <v>0</v>
      </c>
      <c r="Q108">
        <f>'Climate Metrics'!S159</f>
        <v>0</v>
      </c>
      <c r="R108">
        <f>'Climate Metrics'!T159</f>
        <v>0</v>
      </c>
    </row>
    <row r="109" spans="1:18" x14ac:dyDescent="0.25">
      <c r="A109" t="str">
        <f>'Climate Metrics'!C160</f>
        <v>Per capita waste to landfill</v>
      </c>
      <c r="B109" t="str">
        <f>'Climate Metrics'!D160</f>
        <v>Tons / person</v>
      </c>
      <c r="C109">
        <f>'Climate Metrics'!E160</f>
        <v>0</v>
      </c>
      <c r="D109">
        <f>'Climate Metrics'!F160</f>
        <v>0</v>
      </c>
      <c r="E109">
        <f>'Climate Metrics'!G160</f>
        <v>0</v>
      </c>
      <c r="F109">
        <f>'Climate Metrics'!H160</f>
        <v>0</v>
      </c>
      <c r="G109">
        <f>'Climate Metrics'!I160</f>
        <v>0</v>
      </c>
      <c r="H109">
        <f>'Climate Metrics'!J160</f>
        <v>0</v>
      </c>
      <c r="I109">
        <f>'Climate Metrics'!K160</f>
        <v>0</v>
      </c>
      <c r="J109">
        <f>'Climate Metrics'!L160</f>
        <v>0</v>
      </c>
      <c r="K109">
        <f>'Climate Metrics'!M160</f>
        <v>0</v>
      </c>
      <c r="L109">
        <f>'Climate Metrics'!N160</f>
        <v>0</v>
      </c>
      <c r="M109">
        <f>'Climate Metrics'!O160</f>
        <v>0</v>
      </c>
      <c r="N109">
        <f>'Climate Metrics'!P160</f>
        <v>0</v>
      </c>
      <c r="O109">
        <f>'Climate Metrics'!Q160</f>
        <v>0</v>
      </c>
      <c r="P109">
        <f>'Climate Metrics'!R160</f>
        <v>0</v>
      </c>
      <c r="Q109">
        <f>'Climate Metrics'!S160</f>
        <v>0</v>
      </c>
      <c r="R109">
        <f>'Climate Metrics'!T160</f>
        <v>0</v>
      </c>
    </row>
    <row r="110" spans="1:18" x14ac:dyDescent="0.25">
      <c r="A110" t="str">
        <f>'Climate Metrics'!C161</f>
        <v>Waste to incineration</v>
      </c>
      <c r="B110" t="str">
        <f>'Climate Metrics'!D161</f>
        <v>Percent</v>
      </c>
      <c r="C110">
        <f>'Climate Metrics'!E161</f>
        <v>0</v>
      </c>
      <c r="D110">
        <f>'Climate Metrics'!F161</f>
        <v>0</v>
      </c>
      <c r="E110">
        <f>'Climate Metrics'!G161</f>
        <v>0</v>
      </c>
      <c r="F110">
        <f>'Climate Metrics'!H161</f>
        <v>0</v>
      </c>
      <c r="G110">
        <f>'Climate Metrics'!I161</f>
        <v>0</v>
      </c>
      <c r="H110">
        <f>'Climate Metrics'!J161</f>
        <v>0</v>
      </c>
      <c r="I110">
        <f>'Climate Metrics'!K161</f>
        <v>0</v>
      </c>
      <c r="J110">
        <f>'Climate Metrics'!L161</f>
        <v>0</v>
      </c>
      <c r="K110">
        <f>'Climate Metrics'!M161</f>
        <v>0</v>
      </c>
      <c r="L110">
        <f>'Climate Metrics'!N161</f>
        <v>0</v>
      </c>
      <c r="M110">
        <f>'Climate Metrics'!O161</f>
        <v>0</v>
      </c>
      <c r="N110">
        <f>'Climate Metrics'!P161</f>
        <v>0</v>
      </c>
      <c r="O110">
        <f>'Climate Metrics'!Q161</f>
        <v>0</v>
      </c>
      <c r="P110">
        <f>'Climate Metrics'!R161</f>
        <v>0</v>
      </c>
      <c r="Q110">
        <f>'Climate Metrics'!S161</f>
        <v>0</v>
      </c>
      <c r="R110">
        <f>'Climate Metrics'!T161</f>
        <v>0</v>
      </c>
    </row>
    <row r="111" spans="1:18" x14ac:dyDescent="0.25">
      <c r="A111" t="str">
        <f>'Climate Metrics'!C162</f>
        <v>Waste to incineration</v>
      </c>
      <c r="B111" t="str">
        <f>'Climate Metrics'!D162</f>
        <v>Tons</v>
      </c>
      <c r="C111">
        <f>'Climate Metrics'!E162</f>
        <v>0</v>
      </c>
      <c r="D111">
        <f>'Climate Metrics'!F162</f>
        <v>0</v>
      </c>
      <c r="E111">
        <f>'Climate Metrics'!G162</f>
        <v>0</v>
      </c>
      <c r="F111">
        <f>'Climate Metrics'!H162</f>
        <v>0</v>
      </c>
      <c r="G111">
        <f>'Climate Metrics'!I162</f>
        <v>0</v>
      </c>
      <c r="H111">
        <f>'Climate Metrics'!J162</f>
        <v>0</v>
      </c>
      <c r="I111">
        <f>'Climate Metrics'!K162</f>
        <v>0</v>
      </c>
      <c r="J111">
        <f>'Climate Metrics'!L162</f>
        <v>0</v>
      </c>
      <c r="K111">
        <f>'Climate Metrics'!M162</f>
        <v>0</v>
      </c>
      <c r="L111">
        <f>'Climate Metrics'!N162</f>
        <v>0</v>
      </c>
      <c r="M111">
        <f>'Climate Metrics'!O162</f>
        <v>0</v>
      </c>
      <c r="N111">
        <f>'Climate Metrics'!P162</f>
        <v>0</v>
      </c>
      <c r="O111">
        <f>'Climate Metrics'!Q162</f>
        <v>0</v>
      </c>
      <c r="P111">
        <f>'Climate Metrics'!R162</f>
        <v>0</v>
      </c>
      <c r="Q111">
        <f>'Climate Metrics'!S162</f>
        <v>0</v>
      </c>
      <c r="R111">
        <f>'Climate Metrics'!T162</f>
        <v>0</v>
      </c>
    </row>
    <row r="112" spans="1:18" x14ac:dyDescent="0.25">
      <c r="A112" t="str">
        <f>'Climate Metrics'!C163</f>
        <v>Per capita waste to incineration</v>
      </c>
      <c r="B112" t="str">
        <f>'Climate Metrics'!D163</f>
        <v>Tons / person</v>
      </c>
      <c r="C112">
        <f>'Climate Metrics'!E163</f>
        <v>0</v>
      </c>
      <c r="D112">
        <f>'Climate Metrics'!F163</f>
        <v>0</v>
      </c>
      <c r="E112">
        <f>'Climate Metrics'!G163</f>
        <v>0</v>
      </c>
      <c r="F112">
        <f>'Climate Metrics'!H163</f>
        <v>0</v>
      </c>
      <c r="G112">
        <f>'Climate Metrics'!I163</f>
        <v>0</v>
      </c>
      <c r="H112">
        <f>'Climate Metrics'!J163</f>
        <v>0</v>
      </c>
      <c r="I112">
        <f>'Climate Metrics'!K163</f>
        <v>0</v>
      </c>
      <c r="J112">
        <f>'Climate Metrics'!L163</f>
        <v>0</v>
      </c>
      <c r="K112">
        <f>'Climate Metrics'!M163</f>
        <v>0</v>
      </c>
      <c r="L112">
        <f>'Climate Metrics'!N163</f>
        <v>0</v>
      </c>
      <c r="M112">
        <f>'Climate Metrics'!O163</f>
        <v>0</v>
      </c>
      <c r="N112">
        <f>'Climate Metrics'!P163</f>
        <v>0</v>
      </c>
      <c r="O112">
        <f>'Climate Metrics'!Q163</f>
        <v>0</v>
      </c>
      <c r="P112">
        <f>'Climate Metrics'!R163</f>
        <v>0</v>
      </c>
      <c r="Q112">
        <f>'Climate Metrics'!S163</f>
        <v>0</v>
      </c>
      <c r="R112">
        <f>'Climate Metrics'!T163</f>
        <v>0</v>
      </c>
    </row>
    <row r="113" spans="1:18" x14ac:dyDescent="0.25">
      <c r="A113" t="str">
        <f>'Climate Metrics'!C164</f>
        <v>Waste to recycling</v>
      </c>
      <c r="B113" t="str">
        <f>'Climate Metrics'!D164</f>
        <v>Percent</v>
      </c>
      <c r="C113">
        <f>'Climate Metrics'!E164</f>
        <v>0</v>
      </c>
      <c r="D113">
        <f>'Climate Metrics'!F164</f>
        <v>0</v>
      </c>
      <c r="E113">
        <f>'Climate Metrics'!G164</f>
        <v>0</v>
      </c>
      <c r="F113">
        <f>'Climate Metrics'!H164</f>
        <v>0</v>
      </c>
      <c r="G113">
        <f>'Climate Metrics'!I164</f>
        <v>0</v>
      </c>
      <c r="H113">
        <f>'Climate Metrics'!J164</f>
        <v>0</v>
      </c>
      <c r="I113">
        <f>'Climate Metrics'!K164</f>
        <v>0</v>
      </c>
      <c r="J113">
        <f>'Climate Metrics'!L164</f>
        <v>0</v>
      </c>
      <c r="K113">
        <f>'Climate Metrics'!M164</f>
        <v>0</v>
      </c>
      <c r="L113">
        <f>'Climate Metrics'!N164</f>
        <v>0</v>
      </c>
      <c r="M113">
        <f>'Climate Metrics'!O164</f>
        <v>0</v>
      </c>
      <c r="N113">
        <f>'Climate Metrics'!P164</f>
        <v>0</v>
      </c>
      <c r="O113">
        <f>'Climate Metrics'!Q164</f>
        <v>0</v>
      </c>
      <c r="P113">
        <f>'Climate Metrics'!R164</f>
        <v>0</v>
      </c>
      <c r="Q113">
        <f>'Climate Metrics'!S164</f>
        <v>0</v>
      </c>
      <c r="R113">
        <f>'Climate Metrics'!T164</f>
        <v>0</v>
      </c>
    </row>
    <row r="114" spans="1:18" x14ac:dyDescent="0.25">
      <c r="A114" t="str">
        <f>'Climate Metrics'!C165</f>
        <v>Waste to recycling</v>
      </c>
      <c r="B114" t="str">
        <f>'Climate Metrics'!D165</f>
        <v>Tons</v>
      </c>
      <c r="C114">
        <f>'Climate Metrics'!E165</f>
        <v>0</v>
      </c>
      <c r="D114">
        <f>'Climate Metrics'!F165</f>
        <v>0</v>
      </c>
      <c r="E114">
        <f>'Climate Metrics'!G165</f>
        <v>0</v>
      </c>
      <c r="F114">
        <f>'Climate Metrics'!H165</f>
        <v>0</v>
      </c>
      <c r="G114">
        <f>'Climate Metrics'!I165</f>
        <v>0</v>
      </c>
      <c r="H114">
        <f>'Climate Metrics'!J165</f>
        <v>0</v>
      </c>
      <c r="I114">
        <f>'Climate Metrics'!K165</f>
        <v>0</v>
      </c>
      <c r="J114">
        <f>'Climate Metrics'!L165</f>
        <v>0</v>
      </c>
      <c r="K114">
        <f>'Climate Metrics'!M165</f>
        <v>0</v>
      </c>
      <c r="L114">
        <f>'Climate Metrics'!N165</f>
        <v>0</v>
      </c>
      <c r="M114">
        <f>'Climate Metrics'!O165</f>
        <v>0</v>
      </c>
      <c r="N114">
        <f>'Climate Metrics'!P165</f>
        <v>0</v>
      </c>
      <c r="O114">
        <f>'Climate Metrics'!Q165</f>
        <v>0</v>
      </c>
      <c r="P114">
        <f>'Climate Metrics'!R165</f>
        <v>0</v>
      </c>
      <c r="Q114">
        <f>'Climate Metrics'!S165</f>
        <v>0</v>
      </c>
      <c r="R114">
        <f>'Climate Metrics'!T165</f>
        <v>0</v>
      </c>
    </row>
    <row r="115" spans="1:18" x14ac:dyDescent="0.25">
      <c r="A115" t="str">
        <f>'Climate Metrics'!C166</f>
        <v>Per capita waste to recycling</v>
      </c>
      <c r="B115" t="str">
        <f>'Climate Metrics'!D166</f>
        <v>Tons / person</v>
      </c>
      <c r="C115">
        <f>'Climate Metrics'!E166</f>
        <v>0</v>
      </c>
      <c r="D115">
        <f>'Climate Metrics'!F166</f>
        <v>0</v>
      </c>
      <c r="E115">
        <f>'Climate Metrics'!G166</f>
        <v>0</v>
      </c>
      <c r="F115">
        <f>'Climate Metrics'!H166</f>
        <v>0</v>
      </c>
      <c r="G115">
        <f>'Climate Metrics'!I166</f>
        <v>0</v>
      </c>
      <c r="H115">
        <f>'Climate Metrics'!J166</f>
        <v>0</v>
      </c>
      <c r="I115">
        <f>'Climate Metrics'!K166</f>
        <v>0</v>
      </c>
      <c r="J115">
        <f>'Climate Metrics'!L166</f>
        <v>0</v>
      </c>
      <c r="K115">
        <f>'Climate Metrics'!M166</f>
        <v>0</v>
      </c>
      <c r="L115">
        <f>'Climate Metrics'!N166</f>
        <v>0</v>
      </c>
      <c r="M115">
        <f>'Climate Metrics'!O166</f>
        <v>0</v>
      </c>
      <c r="N115">
        <f>'Climate Metrics'!P166</f>
        <v>0</v>
      </c>
      <c r="O115">
        <f>'Climate Metrics'!Q166</f>
        <v>0</v>
      </c>
      <c r="P115">
        <f>'Climate Metrics'!R166</f>
        <v>0</v>
      </c>
      <c r="Q115">
        <f>'Climate Metrics'!S166</f>
        <v>0</v>
      </c>
      <c r="R115">
        <f>'Climate Metrics'!T166</f>
        <v>0</v>
      </c>
    </row>
    <row r="116" spans="1:18" x14ac:dyDescent="0.25">
      <c r="A116" t="str">
        <f>'Climate Metrics'!C167</f>
        <v>Waste to organics</v>
      </c>
      <c r="B116" t="str">
        <f>'Climate Metrics'!D167</f>
        <v>Percent</v>
      </c>
      <c r="C116">
        <f>'Climate Metrics'!E167</f>
        <v>0</v>
      </c>
      <c r="D116">
        <f>'Climate Metrics'!F167</f>
        <v>0</v>
      </c>
      <c r="E116">
        <f>'Climate Metrics'!G167</f>
        <v>0</v>
      </c>
      <c r="F116">
        <f>'Climate Metrics'!H167</f>
        <v>0</v>
      </c>
      <c r="G116">
        <f>'Climate Metrics'!I167</f>
        <v>0</v>
      </c>
      <c r="H116">
        <f>'Climate Metrics'!J167</f>
        <v>0</v>
      </c>
      <c r="I116">
        <f>'Climate Metrics'!K167</f>
        <v>0</v>
      </c>
      <c r="J116">
        <f>'Climate Metrics'!L167</f>
        <v>0</v>
      </c>
      <c r="K116">
        <f>'Climate Metrics'!M167</f>
        <v>0</v>
      </c>
      <c r="L116">
        <f>'Climate Metrics'!N167</f>
        <v>0</v>
      </c>
      <c r="M116">
        <f>'Climate Metrics'!O167</f>
        <v>0</v>
      </c>
      <c r="N116">
        <f>'Climate Metrics'!P167</f>
        <v>0</v>
      </c>
      <c r="O116">
        <f>'Climate Metrics'!Q167</f>
        <v>0</v>
      </c>
      <c r="P116">
        <f>'Climate Metrics'!R167</f>
        <v>0</v>
      </c>
      <c r="Q116">
        <f>'Climate Metrics'!S167</f>
        <v>0</v>
      </c>
      <c r="R116">
        <f>'Climate Metrics'!T167</f>
        <v>0</v>
      </c>
    </row>
    <row r="117" spans="1:18" x14ac:dyDescent="0.25">
      <c r="A117" t="str">
        <f>'Climate Metrics'!C168</f>
        <v>Waste to organics</v>
      </c>
      <c r="B117" t="str">
        <f>'Climate Metrics'!D168</f>
        <v>Tons</v>
      </c>
      <c r="C117">
        <f>'Climate Metrics'!E168</f>
        <v>0</v>
      </c>
      <c r="D117">
        <f>'Climate Metrics'!F168</f>
        <v>0</v>
      </c>
      <c r="E117">
        <f>'Climate Metrics'!G168</f>
        <v>0</v>
      </c>
      <c r="F117">
        <f>'Climate Metrics'!H168</f>
        <v>0</v>
      </c>
      <c r="G117">
        <f>'Climate Metrics'!I168</f>
        <v>0</v>
      </c>
      <c r="H117">
        <f>'Climate Metrics'!J168</f>
        <v>0</v>
      </c>
      <c r="I117">
        <f>'Climate Metrics'!K168</f>
        <v>0</v>
      </c>
      <c r="J117">
        <f>'Climate Metrics'!L168</f>
        <v>0</v>
      </c>
      <c r="K117">
        <f>'Climate Metrics'!M168</f>
        <v>0</v>
      </c>
      <c r="L117">
        <f>'Climate Metrics'!N168</f>
        <v>0</v>
      </c>
      <c r="M117">
        <f>'Climate Metrics'!O168</f>
        <v>0</v>
      </c>
      <c r="N117">
        <f>'Climate Metrics'!P168</f>
        <v>0</v>
      </c>
      <c r="O117">
        <f>'Climate Metrics'!Q168</f>
        <v>0</v>
      </c>
      <c r="P117">
        <f>'Climate Metrics'!R168</f>
        <v>0</v>
      </c>
      <c r="Q117">
        <f>'Climate Metrics'!S168</f>
        <v>0</v>
      </c>
      <c r="R117">
        <f>'Climate Metrics'!T168</f>
        <v>0</v>
      </c>
    </row>
    <row r="118" spans="1:18" x14ac:dyDescent="0.25">
      <c r="A118" t="str">
        <f>'Climate Metrics'!C169</f>
        <v>Per capita waste to organics</v>
      </c>
      <c r="B118" t="str">
        <f>'Climate Metrics'!D169</f>
        <v>Tons / person</v>
      </c>
      <c r="C118">
        <f>'Climate Metrics'!E169</f>
        <v>0</v>
      </c>
      <c r="D118">
        <f>'Climate Metrics'!F169</f>
        <v>0</v>
      </c>
      <c r="E118">
        <f>'Climate Metrics'!G169</f>
        <v>0</v>
      </c>
      <c r="F118">
        <f>'Climate Metrics'!H169</f>
        <v>0</v>
      </c>
      <c r="G118">
        <f>'Climate Metrics'!I169</f>
        <v>0</v>
      </c>
      <c r="H118">
        <f>'Climate Metrics'!J169</f>
        <v>0</v>
      </c>
      <c r="I118">
        <f>'Climate Metrics'!K169</f>
        <v>0</v>
      </c>
      <c r="J118">
        <f>'Climate Metrics'!L169</f>
        <v>0</v>
      </c>
      <c r="K118">
        <f>'Climate Metrics'!M169</f>
        <v>0</v>
      </c>
      <c r="L118">
        <f>'Climate Metrics'!N169</f>
        <v>0</v>
      </c>
      <c r="M118">
        <f>'Climate Metrics'!O169</f>
        <v>0</v>
      </c>
      <c r="N118">
        <f>'Climate Metrics'!P169</f>
        <v>0</v>
      </c>
      <c r="O118">
        <f>'Climate Metrics'!Q169</f>
        <v>0</v>
      </c>
      <c r="P118">
        <f>'Climate Metrics'!R169</f>
        <v>0</v>
      </c>
      <c r="Q118">
        <f>'Climate Metrics'!S169</f>
        <v>0</v>
      </c>
      <c r="R118">
        <f>'Climate Metrics'!T169</f>
        <v>0</v>
      </c>
    </row>
    <row r="119" spans="1:18" x14ac:dyDescent="0.25">
      <c r="A119" t="str">
        <f>'Climate Metrics'!C170</f>
        <v>Waste Emissions</v>
      </c>
      <c r="B119" t="str">
        <f>'Climate Metrics'!D170</f>
        <v>Tonnes CO2e</v>
      </c>
      <c r="C119">
        <f>'Climate Metrics'!E170</f>
        <v>0</v>
      </c>
      <c r="D119">
        <f>'Climate Metrics'!F170</f>
        <v>0</v>
      </c>
      <c r="E119">
        <f>'Climate Metrics'!G170</f>
        <v>0</v>
      </c>
      <c r="F119">
        <f>'Climate Metrics'!H170</f>
        <v>0</v>
      </c>
      <c r="G119">
        <f>'Climate Metrics'!I170</f>
        <v>0</v>
      </c>
      <c r="H119">
        <f>'Climate Metrics'!J170</f>
        <v>0</v>
      </c>
      <c r="I119">
        <f>'Climate Metrics'!K170</f>
        <v>0</v>
      </c>
      <c r="J119">
        <f>'Climate Metrics'!L170</f>
        <v>0</v>
      </c>
      <c r="K119">
        <f>'Climate Metrics'!M170</f>
        <v>0</v>
      </c>
      <c r="L119">
        <f>'Climate Metrics'!N170</f>
        <v>0</v>
      </c>
      <c r="M119">
        <f>'Climate Metrics'!O170</f>
        <v>0</v>
      </c>
      <c r="N119">
        <f>'Climate Metrics'!P170</f>
        <v>0</v>
      </c>
      <c r="O119">
        <f>'Climate Metrics'!Q170</f>
        <v>0</v>
      </c>
      <c r="P119">
        <f>'Climate Metrics'!R170</f>
        <v>0</v>
      </c>
      <c r="Q119">
        <f>'Climate Metrics'!S170</f>
        <v>0</v>
      </c>
      <c r="R119">
        <f>'Climate Metrics'!T170</f>
        <v>0</v>
      </c>
    </row>
    <row r="120" spans="1:18" x14ac:dyDescent="0.25">
      <c r="A120" t="str">
        <f>'Climate Metrics'!C171</f>
        <v>Per capita waste emissions</v>
      </c>
      <c r="B120" t="str">
        <f>'Climate Metrics'!D171</f>
        <v>Tonnes  CO2e / person</v>
      </c>
      <c r="C120">
        <f>'Climate Metrics'!E171</f>
        <v>0</v>
      </c>
      <c r="D120">
        <f>'Climate Metrics'!F171</f>
        <v>0</v>
      </c>
      <c r="E120">
        <f>'Climate Metrics'!G171</f>
        <v>0</v>
      </c>
      <c r="F120">
        <f>'Climate Metrics'!H171</f>
        <v>0</v>
      </c>
      <c r="G120">
        <f>'Climate Metrics'!I171</f>
        <v>0</v>
      </c>
      <c r="H120">
        <f>'Climate Metrics'!J171</f>
        <v>0</v>
      </c>
      <c r="I120">
        <f>'Climate Metrics'!K171</f>
        <v>0</v>
      </c>
      <c r="J120">
        <f>'Climate Metrics'!L171</f>
        <v>0</v>
      </c>
      <c r="K120">
        <f>'Climate Metrics'!M171</f>
        <v>0</v>
      </c>
      <c r="L120">
        <f>'Climate Metrics'!N171</f>
        <v>0</v>
      </c>
      <c r="M120">
        <f>'Climate Metrics'!O171</f>
        <v>0</v>
      </c>
      <c r="N120">
        <f>'Climate Metrics'!P171</f>
        <v>0</v>
      </c>
      <c r="O120">
        <f>'Climate Metrics'!Q171</f>
        <v>0</v>
      </c>
      <c r="P120">
        <f>'Climate Metrics'!R171</f>
        <v>0</v>
      </c>
      <c r="Q120">
        <f>'Climate Metrics'!S171</f>
        <v>0</v>
      </c>
      <c r="R120">
        <f>'Climate Metrics'!T171</f>
        <v>0</v>
      </c>
    </row>
    <row r="121" spans="1:18" x14ac:dyDescent="0.25">
      <c r="A121" t="str">
        <f>'Climate Metrics'!C172</f>
        <v>Average household waste emissions</v>
      </c>
      <c r="B121" t="str">
        <f>'Climate Metrics'!D172</f>
        <v>tonnes CO2ee / household</v>
      </c>
      <c r="C121">
        <f>'Climate Metrics'!E172</f>
        <v>0</v>
      </c>
      <c r="D121">
        <f>'Climate Metrics'!F172</f>
        <v>0</v>
      </c>
      <c r="E121">
        <f>'Climate Metrics'!G172</f>
        <v>0</v>
      </c>
      <c r="F121">
        <f>'Climate Metrics'!H172</f>
        <v>0</v>
      </c>
      <c r="G121">
        <f>'Climate Metrics'!I172</f>
        <v>0</v>
      </c>
      <c r="H121">
        <f>'Climate Metrics'!J172</f>
        <v>0</v>
      </c>
      <c r="I121">
        <f>'Climate Metrics'!K172</f>
        <v>0</v>
      </c>
      <c r="J121">
        <f>'Climate Metrics'!L172</f>
        <v>0</v>
      </c>
      <c r="K121">
        <f>'Climate Metrics'!M172</f>
        <v>0</v>
      </c>
      <c r="L121">
        <f>'Climate Metrics'!N172</f>
        <v>0</v>
      </c>
      <c r="M121">
        <f>'Climate Metrics'!O172</f>
        <v>0</v>
      </c>
      <c r="N121">
        <f>'Climate Metrics'!P172</f>
        <v>0</v>
      </c>
      <c r="O121">
        <f>'Climate Metrics'!Q172</f>
        <v>0</v>
      </c>
      <c r="P121">
        <f>'Climate Metrics'!R172</f>
        <v>0</v>
      </c>
      <c r="Q121">
        <f>'Climate Metrics'!S172</f>
        <v>0</v>
      </c>
      <c r="R121">
        <f>'Climate Metrics'!T172</f>
        <v>0</v>
      </c>
    </row>
    <row r="122" spans="1:18" x14ac:dyDescent="0.25">
      <c r="A122" t="str">
        <f>'Climate Metrics'!C176</f>
        <v>Installed Solar Capacity (Total)</v>
      </c>
      <c r="B122" t="str">
        <f>'Climate Metrics'!D176</f>
        <v>KW</v>
      </c>
      <c r="C122">
        <f>'Climate Metrics'!E176</f>
        <v>0</v>
      </c>
      <c r="D122">
        <f>'Climate Metrics'!F176</f>
        <v>0</v>
      </c>
      <c r="E122">
        <f>'Climate Metrics'!G176</f>
        <v>0</v>
      </c>
      <c r="F122">
        <f>'Climate Metrics'!H176</f>
        <v>0</v>
      </c>
      <c r="G122">
        <f>'Climate Metrics'!I176</f>
        <v>0</v>
      </c>
      <c r="H122">
        <f>'Climate Metrics'!J176</f>
        <v>0</v>
      </c>
      <c r="I122">
        <f>'Climate Metrics'!K176</f>
        <v>0</v>
      </c>
      <c r="J122">
        <f>'Climate Metrics'!L176</f>
        <v>0</v>
      </c>
      <c r="K122">
        <f>'Climate Metrics'!M176</f>
        <v>0</v>
      </c>
      <c r="L122">
        <f>'Climate Metrics'!N176</f>
        <v>0</v>
      </c>
      <c r="M122">
        <f>'Climate Metrics'!O176</f>
        <v>0</v>
      </c>
      <c r="N122">
        <f>'Climate Metrics'!P176</f>
        <v>0</v>
      </c>
      <c r="O122">
        <f>'Climate Metrics'!Q176</f>
        <v>0</v>
      </c>
      <c r="P122">
        <f>'Climate Metrics'!R176</f>
        <v>0</v>
      </c>
      <c r="Q122">
        <f>'Climate Metrics'!S176</f>
        <v>0</v>
      </c>
      <c r="R122">
        <f>'Climate Metrics'!T176</f>
        <v>0</v>
      </c>
    </row>
    <row r="123" spans="1:18" x14ac:dyDescent="0.25">
      <c r="A123" t="str">
        <f>'Climate Metrics'!C177</f>
        <v>Installed Solar Capacity (Annual)</v>
      </c>
      <c r="B123" t="str">
        <f>'Climate Metrics'!D177</f>
        <v>KW</v>
      </c>
      <c r="C123">
        <f>'Climate Metrics'!E177</f>
        <v>0</v>
      </c>
      <c r="D123">
        <f>'Climate Metrics'!F177</f>
        <v>0</v>
      </c>
      <c r="E123">
        <f>'Climate Metrics'!G177</f>
        <v>0</v>
      </c>
      <c r="F123">
        <f>'Climate Metrics'!H177</f>
        <v>0</v>
      </c>
      <c r="G123">
        <f>'Climate Metrics'!I177</f>
        <v>0</v>
      </c>
      <c r="H123">
        <f>'Climate Metrics'!J177</f>
        <v>0</v>
      </c>
      <c r="I123">
        <f>'Climate Metrics'!K177</f>
        <v>0</v>
      </c>
      <c r="J123">
        <f>'Climate Metrics'!L177</f>
        <v>0</v>
      </c>
      <c r="K123">
        <f>'Climate Metrics'!M177</f>
        <v>0</v>
      </c>
      <c r="L123">
        <f>'Climate Metrics'!N177</f>
        <v>0</v>
      </c>
      <c r="M123">
        <f>'Climate Metrics'!O177</f>
        <v>0</v>
      </c>
      <c r="N123">
        <f>'Climate Metrics'!P177</f>
        <v>0</v>
      </c>
      <c r="O123">
        <f>'Climate Metrics'!Q177</f>
        <v>0</v>
      </c>
      <c r="P123">
        <f>'Climate Metrics'!R177</f>
        <v>0</v>
      </c>
      <c r="Q123">
        <f>'Climate Metrics'!S177</f>
        <v>0</v>
      </c>
      <c r="R123">
        <f>'Climate Metrics'!T177</f>
        <v>0</v>
      </c>
    </row>
    <row r="124" spans="1:18" x14ac:dyDescent="0.25">
      <c r="A124" t="str">
        <f>'Climate Metrics'!C178</f>
        <v>Total Installed Residential Solar Capacity</v>
      </c>
      <c r="B124" t="str">
        <f>'Climate Metrics'!D178</f>
        <v>KW</v>
      </c>
      <c r="C124">
        <f>'Climate Metrics'!E178</f>
        <v>0</v>
      </c>
      <c r="D124">
        <f>'Climate Metrics'!F178</f>
        <v>0</v>
      </c>
      <c r="E124">
        <f>'Climate Metrics'!G178</f>
        <v>0</v>
      </c>
      <c r="F124">
        <f>'Climate Metrics'!H178</f>
        <v>0</v>
      </c>
      <c r="G124">
        <f>'Climate Metrics'!I178</f>
        <v>0</v>
      </c>
      <c r="H124">
        <f>'Climate Metrics'!J178</f>
        <v>0</v>
      </c>
      <c r="I124">
        <f>'Climate Metrics'!K178</f>
        <v>0</v>
      </c>
      <c r="J124">
        <f>'Climate Metrics'!L178</f>
        <v>0</v>
      </c>
      <c r="K124">
        <f>'Climate Metrics'!M178</f>
        <v>0</v>
      </c>
      <c r="L124">
        <f>'Climate Metrics'!N178</f>
        <v>0</v>
      </c>
      <c r="M124">
        <f>'Climate Metrics'!O178</f>
        <v>0</v>
      </c>
      <c r="N124">
        <f>'Climate Metrics'!P178</f>
        <v>0</v>
      </c>
      <c r="O124">
        <f>'Climate Metrics'!Q178</f>
        <v>0</v>
      </c>
      <c r="P124">
        <f>'Climate Metrics'!R178</f>
        <v>0</v>
      </c>
      <c r="Q124">
        <f>'Climate Metrics'!S178</f>
        <v>0</v>
      </c>
      <c r="R124">
        <f>'Climate Metrics'!T178</f>
        <v>0</v>
      </c>
    </row>
    <row r="125" spans="1:18" x14ac:dyDescent="0.25">
      <c r="A125" t="str">
        <f>'Climate Metrics'!C179</f>
        <v>Installed Residential Solar Capacity (Annual)</v>
      </c>
      <c r="B125" t="str">
        <f>'Climate Metrics'!D179</f>
        <v>KW</v>
      </c>
      <c r="C125">
        <f>'Climate Metrics'!E179</f>
        <v>0</v>
      </c>
      <c r="D125">
        <f>'Climate Metrics'!F179</f>
        <v>0</v>
      </c>
      <c r="E125">
        <f>'Climate Metrics'!G179</f>
        <v>0</v>
      </c>
      <c r="F125">
        <f>'Climate Metrics'!H179</f>
        <v>0</v>
      </c>
      <c r="G125">
        <f>'Climate Metrics'!I179</f>
        <v>0</v>
      </c>
      <c r="H125">
        <f>'Climate Metrics'!J179</f>
        <v>0</v>
      </c>
      <c r="I125">
        <f>'Climate Metrics'!K179</f>
        <v>0</v>
      </c>
      <c r="J125">
        <f>'Climate Metrics'!L179</f>
        <v>0</v>
      </c>
      <c r="K125">
        <f>'Climate Metrics'!M179</f>
        <v>0</v>
      </c>
      <c r="L125">
        <f>'Climate Metrics'!N179</f>
        <v>0</v>
      </c>
      <c r="M125">
        <f>'Climate Metrics'!O179</f>
        <v>0</v>
      </c>
      <c r="N125">
        <f>'Climate Metrics'!P179</f>
        <v>0</v>
      </c>
      <c r="O125">
        <f>'Climate Metrics'!Q179</f>
        <v>0</v>
      </c>
      <c r="P125">
        <f>'Climate Metrics'!R179</f>
        <v>0</v>
      </c>
      <c r="Q125">
        <f>'Climate Metrics'!S179</f>
        <v>0</v>
      </c>
      <c r="R125">
        <f>'Climate Metrics'!T179</f>
        <v>0</v>
      </c>
    </row>
    <row r="126" spans="1:18" x14ac:dyDescent="0.25">
      <c r="A126" t="str">
        <f>'Climate Metrics'!C180</f>
        <v>Total Installed Commercial Solar Capacity</v>
      </c>
      <c r="B126" t="str">
        <f>'Climate Metrics'!D180</f>
        <v>KW</v>
      </c>
      <c r="C126">
        <f>'Climate Metrics'!E180</f>
        <v>0</v>
      </c>
      <c r="D126">
        <f>'Climate Metrics'!F180</f>
        <v>0</v>
      </c>
      <c r="E126">
        <f>'Climate Metrics'!G180</f>
        <v>0</v>
      </c>
      <c r="F126">
        <f>'Climate Metrics'!H180</f>
        <v>0</v>
      </c>
      <c r="G126">
        <f>'Climate Metrics'!I180</f>
        <v>0</v>
      </c>
      <c r="H126">
        <f>'Climate Metrics'!J180</f>
        <v>0</v>
      </c>
      <c r="I126">
        <f>'Climate Metrics'!K180</f>
        <v>0</v>
      </c>
      <c r="J126">
        <f>'Climate Metrics'!L180</f>
        <v>0</v>
      </c>
      <c r="K126">
        <f>'Climate Metrics'!M180</f>
        <v>0</v>
      </c>
      <c r="L126">
        <f>'Climate Metrics'!N180</f>
        <v>0</v>
      </c>
      <c r="M126">
        <f>'Climate Metrics'!O180</f>
        <v>0</v>
      </c>
      <c r="N126">
        <f>'Climate Metrics'!P180</f>
        <v>0</v>
      </c>
      <c r="O126">
        <f>'Climate Metrics'!Q180</f>
        <v>0</v>
      </c>
      <c r="P126">
        <f>'Climate Metrics'!R180</f>
        <v>0</v>
      </c>
      <c r="Q126">
        <f>'Climate Metrics'!S180</f>
        <v>0</v>
      </c>
      <c r="R126">
        <f>'Climate Metrics'!T180</f>
        <v>0</v>
      </c>
    </row>
    <row r="127" spans="1:18" x14ac:dyDescent="0.25">
      <c r="A127" t="str">
        <f>'Climate Metrics'!C181</f>
        <v>Installed Commercial Solar Capacity (Annual)</v>
      </c>
      <c r="B127" t="str">
        <f>'Climate Metrics'!D181</f>
        <v>KW</v>
      </c>
      <c r="C127">
        <f>'Climate Metrics'!E181</f>
        <v>0</v>
      </c>
      <c r="D127">
        <f>'Climate Metrics'!F181</f>
        <v>0</v>
      </c>
      <c r="E127">
        <f>'Climate Metrics'!G181</f>
        <v>0</v>
      </c>
      <c r="F127">
        <f>'Climate Metrics'!H181</f>
        <v>0</v>
      </c>
      <c r="G127">
        <f>'Climate Metrics'!I181</f>
        <v>0</v>
      </c>
      <c r="H127">
        <f>'Climate Metrics'!J181</f>
        <v>0</v>
      </c>
      <c r="I127">
        <f>'Climate Metrics'!K181</f>
        <v>0</v>
      </c>
      <c r="J127">
        <f>'Climate Metrics'!L181</f>
        <v>0</v>
      </c>
      <c r="K127">
        <f>'Climate Metrics'!M181</f>
        <v>0</v>
      </c>
      <c r="L127">
        <f>'Climate Metrics'!N181</f>
        <v>0</v>
      </c>
      <c r="M127">
        <f>'Climate Metrics'!O181</f>
        <v>0</v>
      </c>
      <c r="N127">
        <f>'Climate Metrics'!P181</f>
        <v>0</v>
      </c>
      <c r="O127">
        <f>'Climate Metrics'!Q181</f>
        <v>0</v>
      </c>
      <c r="P127">
        <f>'Climate Metrics'!R181</f>
        <v>0</v>
      </c>
      <c r="Q127">
        <f>'Climate Metrics'!S181</f>
        <v>0</v>
      </c>
      <c r="R127">
        <f>'Climate Metrics'!T181</f>
        <v>0</v>
      </c>
    </row>
    <row r="128" spans="1:18" x14ac:dyDescent="0.25">
      <c r="A128" t="str">
        <f>'Climate Metrics'!C182</f>
        <v>Installed Wind Capacity</v>
      </c>
      <c r="B128" t="str">
        <f>'Climate Metrics'!D182</f>
        <v>KW</v>
      </c>
      <c r="C128">
        <f>'Climate Metrics'!E182</f>
        <v>0</v>
      </c>
      <c r="D128">
        <f>'Climate Metrics'!F182</f>
        <v>0</v>
      </c>
      <c r="E128">
        <f>'Climate Metrics'!G182</f>
        <v>0</v>
      </c>
      <c r="F128">
        <f>'Climate Metrics'!H182</f>
        <v>0</v>
      </c>
      <c r="G128">
        <f>'Climate Metrics'!I182</f>
        <v>0</v>
      </c>
      <c r="H128">
        <f>'Climate Metrics'!J182</f>
        <v>0</v>
      </c>
      <c r="I128">
        <f>'Climate Metrics'!K182</f>
        <v>0</v>
      </c>
      <c r="J128">
        <f>'Climate Metrics'!L182</f>
        <v>0</v>
      </c>
      <c r="K128">
        <f>'Climate Metrics'!M182</f>
        <v>0</v>
      </c>
      <c r="L128">
        <f>'Climate Metrics'!N182</f>
        <v>0</v>
      </c>
      <c r="M128">
        <f>'Climate Metrics'!O182</f>
        <v>0</v>
      </c>
      <c r="N128">
        <f>'Climate Metrics'!P182</f>
        <v>0</v>
      </c>
      <c r="O128">
        <f>'Climate Metrics'!Q182</f>
        <v>0</v>
      </c>
      <c r="P128">
        <f>'Climate Metrics'!R182</f>
        <v>0</v>
      </c>
      <c r="Q128">
        <f>'Climate Metrics'!S182</f>
        <v>0</v>
      </c>
      <c r="R128">
        <f>'Climate Metrics'!T182</f>
        <v>0</v>
      </c>
    </row>
    <row r="129" spans="1:18" x14ac:dyDescent="0.25">
      <c r="A129" t="str">
        <f>'Climate Metrics'!C184</f>
        <v>Goal for installed rooftop solar</v>
      </c>
      <c r="B129" t="str">
        <f>'Climate Metrics'!D184</f>
        <v>MW</v>
      </c>
      <c r="C129">
        <f>'Climate Metrics'!E184</f>
        <v>0</v>
      </c>
      <c r="D129">
        <f>'Climate Metrics'!F184</f>
        <v>0</v>
      </c>
      <c r="E129">
        <f>'Climate Metrics'!G184</f>
        <v>0</v>
      </c>
      <c r="F129">
        <f>'Climate Metrics'!H184</f>
        <v>0</v>
      </c>
      <c r="G129">
        <f>'Climate Metrics'!I184</f>
        <v>0</v>
      </c>
      <c r="H129">
        <f>'Climate Metrics'!J184</f>
        <v>0</v>
      </c>
      <c r="I129">
        <f>'Climate Metrics'!K184</f>
        <v>0</v>
      </c>
      <c r="J129">
        <f>'Climate Metrics'!L184</f>
        <v>0</v>
      </c>
      <c r="K129">
        <f>'Climate Metrics'!M184</f>
        <v>0</v>
      </c>
      <c r="L129">
        <f>'Climate Metrics'!N184</f>
        <v>0</v>
      </c>
      <c r="M129">
        <f>'Climate Metrics'!O184</f>
        <v>0</v>
      </c>
      <c r="N129">
        <f>'Climate Metrics'!P184</f>
        <v>0</v>
      </c>
      <c r="O129">
        <f>'Climate Metrics'!Q184</f>
        <v>0</v>
      </c>
      <c r="P129">
        <f>'Climate Metrics'!R184</f>
        <v>0</v>
      </c>
      <c r="Q129">
        <f>'Climate Metrics'!S184</f>
        <v>0</v>
      </c>
      <c r="R129">
        <f>'Climate Metrics'!T184</f>
        <v>0</v>
      </c>
    </row>
    <row r="130" spans="1:18" x14ac:dyDescent="0.25">
      <c r="A130" t="str">
        <f>'Climate Metrics'!C189</f>
        <v>Community Solar Garden Subscription(s)</v>
      </c>
      <c r="B130" t="str">
        <f>'Climate Metrics'!D189</f>
        <v>KWh</v>
      </c>
      <c r="C130">
        <f>'Climate Metrics'!E189</f>
        <v>0</v>
      </c>
      <c r="D130">
        <f>'Climate Metrics'!F189</f>
        <v>0</v>
      </c>
      <c r="E130">
        <f>'Climate Metrics'!G189</f>
        <v>0</v>
      </c>
      <c r="F130">
        <f>'Climate Metrics'!H189</f>
        <v>0</v>
      </c>
      <c r="G130">
        <f>'Climate Metrics'!I189</f>
        <v>0</v>
      </c>
      <c r="H130">
        <f>'Climate Metrics'!J189</f>
        <v>0</v>
      </c>
      <c r="I130">
        <f>'Climate Metrics'!K189</f>
        <v>0</v>
      </c>
      <c r="J130">
        <f>'Climate Metrics'!L189</f>
        <v>0</v>
      </c>
      <c r="K130">
        <f>'Climate Metrics'!M189</f>
        <v>0</v>
      </c>
      <c r="L130">
        <f>'Climate Metrics'!N189</f>
        <v>0</v>
      </c>
      <c r="M130">
        <f>'Climate Metrics'!O189</f>
        <v>0</v>
      </c>
      <c r="N130">
        <f>'Climate Metrics'!P189</f>
        <v>0</v>
      </c>
      <c r="O130">
        <f>'Climate Metrics'!Q189</f>
        <v>0</v>
      </c>
      <c r="P130">
        <f>'Climate Metrics'!R189</f>
        <v>0</v>
      </c>
      <c r="Q130">
        <f>'Climate Metrics'!S189</f>
        <v>0</v>
      </c>
      <c r="R130">
        <f>'Climate Metrics'!T189</f>
        <v>0</v>
      </c>
    </row>
    <row r="131" spans="1:18" x14ac:dyDescent="0.25">
      <c r="A131" t="str">
        <f>'Climate Metrics'!C190</f>
        <v>Community Solar Garden Subscription(s)</v>
      </c>
      <c r="B131" t="str">
        <f>'Climate Metrics'!D190</f>
        <v>Number of Subscriptions</v>
      </c>
      <c r="C131">
        <f>'Climate Metrics'!E190</f>
        <v>0</v>
      </c>
      <c r="D131">
        <f>'Climate Metrics'!F190</f>
        <v>0</v>
      </c>
      <c r="E131">
        <f>'Climate Metrics'!G190</f>
        <v>0</v>
      </c>
      <c r="F131">
        <f>'Climate Metrics'!H190</f>
        <v>0</v>
      </c>
      <c r="G131">
        <f>'Climate Metrics'!I190</f>
        <v>0</v>
      </c>
      <c r="H131">
        <f>'Climate Metrics'!J190</f>
        <v>0</v>
      </c>
      <c r="I131">
        <f>'Climate Metrics'!K190</f>
        <v>0</v>
      </c>
      <c r="J131">
        <f>'Climate Metrics'!L190</f>
        <v>0</v>
      </c>
      <c r="K131">
        <f>'Climate Metrics'!M190</f>
        <v>0</v>
      </c>
      <c r="L131">
        <f>'Climate Metrics'!N190</f>
        <v>0</v>
      </c>
      <c r="M131">
        <f>'Climate Metrics'!O190</f>
        <v>0</v>
      </c>
      <c r="N131">
        <f>'Climate Metrics'!P190</f>
        <v>0</v>
      </c>
      <c r="O131">
        <f>'Climate Metrics'!Q190</f>
        <v>0</v>
      </c>
      <c r="P131">
        <f>'Climate Metrics'!R190</f>
        <v>0</v>
      </c>
      <c r="Q131">
        <f>'Climate Metrics'!S190</f>
        <v>0</v>
      </c>
      <c r="R131">
        <f>'Climate Metrics'!T190</f>
        <v>0</v>
      </c>
    </row>
    <row r="132" spans="1:18" x14ac:dyDescent="0.25">
      <c r="A132" t="str">
        <f>'Climate Metrics'!C191</f>
        <v>Residential Community Solar Garden Subscription(s)</v>
      </c>
      <c r="B132" t="str">
        <f>'Climate Metrics'!D191</f>
        <v>KWh</v>
      </c>
      <c r="C132">
        <f>'Climate Metrics'!E191</f>
        <v>0</v>
      </c>
      <c r="D132">
        <f>'Climate Metrics'!F191</f>
        <v>0</v>
      </c>
      <c r="E132">
        <f>'Climate Metrics'!G191</f>
        <v>0</v>
      </c>
      <c r="F132">
        <f>'Climate Metrics'!H191</f>
        <v>0</v>
      </c>
      <c r="G132">
        <f>'Climate Metrics'!I191</f>
        <v>0</v>
      </c>
      <c r="H132">
        <f>'Climate Metrics'!J191</f>
        <v>0</v>
      </c>
      <c r="I132">
        <f>'Climate Metrics'!K191</f>
        <v>0</v>
      </c>
      <c r="J132">
        <f>'Climate Metrics'!L191</f>
        <v>0</v>
      </c>
      <c r="K132">
        <f>'Climate Metrics'!M191</f>
        <v>0</v>
      </c>
      <c r="L132">
        <f>'Climate Metrics'!N191</f>
        <v>0</v>
      </c>
      <c r="M132">
        <f>'Climate Metrics'!O191</f>
        <v>0</v>
      </c>
      <c r="N132">
        <f>'Climate Metrics'!P191</f>
        <v>0</v>
      </c>
      <c r="O132">
        <f>'Climate Metrics'!Q191</f>
        <v>0</v>
      </c>
      <c r="P132">
        <f>'Climate Metrics'!R191</f>
        <v>0</v>
      </c>
      <c r="Q132">
        <f>'Climate Metrics'!S191</f>
        <v>0</v>
      </c>
      <c r="R132">
        <f>'Climate Metrics'!T191</f>
        <v>0</v>
      </c>
    </row>
    <row r="133" spans="1:18" x14ac:dyDescent="0.25">
      <c r="A133" t="str">
        <f>'Climate Metrics'!C192</f>
        <v>Residential Community Solar Garden Subscription(s)</v>
      </c>
      <c r="B133" t="str">
        <f>'Climate Metrics'!D192</f>
        <v>Number of Subscriptions</v>
      </c>
      <c r="C133">
        <f>'Climate Metrics'!E192</f>
        <v>0</v>
      </c>
      <c r="D133">
        <f>'Climate Metrics'!F192</f>
        <v>0</v>
      </c>
      <c r="E133">
        <f>'Climate Metrics'!G192</f>
        <v>0</v>
      </c>
      <c r="F133">
        <f>'Climate Metrics'!H192</f>
        <v>0</v>
      </c>
      <c r="G133">
        <f>'Climate Metrics'!I192</f>
        <v>0</v>
      </c>
      <c r="H133">
        <f>'Climate Metrics'!J192</f>
        <v>0</v>
      </c>
      <c r="I133">
        <f>'Climate Metrics'!K192</f>
        <v>0</v>
      </c>
      <c r="J133">
        <f>'Climate Metrics'!L192</f>
        <v>0</v>
      </c>
      <c r="K133">
        <f>'Climate Metrics'!M192</f>
        <v>0</v>
      </c>
      <c r="L133">
        <f>'Climate Metrics'!N192</f>
        <v>0</v>
      </c>
      <c r="M133">
        <f>'Climate Metrics'!O192</f>
        <v>0</v>
      </c>
      <c r="N133">
        <f>'Climate Metrics'!P192</f>
        <v>0</v>
      </c>
      <c r="O133">
        <f>'Climate Metrics'!Q192</f>
        <v>0</v>
      </c>
      <c r="P133">
        <f>'Climate Metrics'!R192</f>
        <v>0</v>
      </c>
      <c r="Q133">
        <f>'Climate Metrics'!S192</f>
        <v>0</v>
      </c>
      <c r="R133">
        <f>'Climate Metrics'!T192</f>
        <v>0</v>
      </c>
    </row>
    <row r="134" spans="1:18" x14ac:dyDescent="0.25">
      <c r="A134" t="str">
        <f>'Climate Metrics'!C193</f>
        <v>Commercial Community Solar Garden Subscription(s)</v>
      </c>
      <c r="B134" t="str">
        <f>'Climate Metrics'!D193</f>
        <v>KWh</v>
      </c>
      <c r="C134">
        <f>'Climate Metrics'!E193</f>
        <v>0</v>
      </c>
      <c r="D134">
        <f>'Climate Metrics'!F193</f>
        <v>0</v>
      </c>
      <c r="E134">
        <f>'Climate Metrics'!G193</f>
        <v>0</v>
      </c>
      <c r="F134">
        <f>'Climate Metrics'!H193</f>
        <v>0</v>
      </c>
      <c r="G134">
        <f>'Climate Metrics'!I193</f>
        <v>0</v>
      </c>
      <c r="H134">
        <f>'Climate Metrics'!J193</f>
        <v>0</v>
      </c>
      <c r="I134">
        <f>'Climate Metrics'!K193</f>
        <v>0</v>
      </c>
      <c r="J134">
        <f>'Climate Metrics'!L193</f>
        <v>0</v>
      </c>
      <c r="K134">
        <f>'Climate Metrics'!M193</f>
        <v>0</v>
      </c>
      <c r="L134">
        <f>'Climate Metrics'!N193</f>
        <v>0</v>
      </c>
      <c r="M134">
        <f>'Climate Metrics'!O193</f>
        <v>0</v>
      </c>
      <c r="N134">
        <f>'Climate Metrics'!P193</f>
        <v>0</v>
      </c>
      <c r="O134">
        <f>'Climate Metrics'!Q193</f>
        <v>0</v>
      </c>
      <c r="P134">
        <f>'Climate Metrics'!R193</f>
        <v>0</v>
      </c>
      <c r="Q134">
        <f>'Climate Metrics'!S193</f>
        <v>0</v>
      </c>
      <c r="R134">
        <f>'Climate Metrics'!T193</f>
        <v>0</v>
      </c>
    </row>
    <row r="135" spans="1:18" x14ac:dyDescent="0.25">
      <c r="A135" t="str">
        <f>'Climate Metrics'!C194</f>
        <v>Commercial Community Solar Garden Subscription(s)</v>
      </c>
      <c r="B135" t="str">
        <f>'Climate Metrics'!D194</f>
        <v>Number of Subscriptions</v>
      </c>
      <c r="C135">
        <f>'Climate Metrics'!E194</f>
        <v>0</v>
      </c>
      <c r="D135">
        <f>'Climate Metrics'!F194</f>
        <v>0</v>
      </c>
      <c r="E135">
        <f>'Climate Metrics'!G194</f>
        <v>0</v>
      </c>
      <c r="F135">
        <f>'Climate Metrics'!H194</f>
        <v>0</v>
      </c>
      <c r="G135">
        <f>'Climate Metrics'!I194</f>
        <v>0</v>
      </c>
      <c r="H135">
        <f>'Climate Metrics'!J194</f>
        <v>0</v>
      </c>
      <c r="I135">
        <f>'Climate Metrics'!K194</f>
        <v>0</v>
      </c>
      <c r="J135">
        <f>'Climate Metrics'!L194</f>
        <v>0</v>
      </c>
      <c r="K135">
        <f>'Climate Metrics'!M194</f>
        <v>0</v>
      </c>
      <c r="L135">
        <f>'Climate Metrics'!N194</f>
        <v>0</v>
      </c>
      <c r="M135">
        <f>'Climate Metrics'!O194</f>
        <v>0</v>
      </c>
      <c r="N135">
        <f>'Climate Metrics'!P194</f>
        <v>0</v>
      </c>
      <c r="O135">
        <f>'Climate Metrics'!Q194</f>
        <v>0</v>
      </c>
      <c r="P135">
        <f>'Climate Metrics'!R194</f>
        <v>0</v>
      </c>
      <c r="Q135">
        <f>'Climate Metrics'!S194</f>
        <v>0</v>
      </c>
      <c r="R135">
        <f>'Climate Metrics'!T194</f>
        <v>0</v>
      </c>
    </row>
    <row r="136" spans="1:18" x14ac:dyDescent="0.25">
      <c r="A136" t="str">
        <f>'Climate Metrics'!C196</f>
        <v>Goal for Commercial / Industrial Participation in GPP Program(s)</v>
      </c>
      <c r="B136" t="str">
        <f>'Climate Metrics'!D196</f>
        <v>Count (Businesses)</v>
      </c>
      <c r="C136">
        <f>'Climate Metrics'!E196</f>
        <v>0</v>
      </c>
      <c r="D136">
        <f>'Climate Metrics'!F196</f>
        <v>0</v>
      </c>
      <c r="E136">
        <f>'Climate Metrics'!G196</f>
        <v>0</v>
      </c>
      <c r="F136">
        <f>'Climate Metrics'!H196</f>
        <v>0</v>
      </c>
      <c r="G136">
        <f>'Climate Metrics'!I196</f>
        <v>0</v>
      </c>
      <c r="H136">
        <f>'Climate Metrics'!J196</f>
        <v>0</v>
      </c>
      <c r="I136">
        <f>'Climate Metrics'!K196</f>
        <v>0</v>
      </c>
      <c r="J136">
        <f>'Climate Metrics'!L196</f>
        <v>0</v>
      </c>
      <c r="K136">
        <f>'Climate Metrics'!M196</f>
        <v>0</v>
      </c>
      <c r="L136">
        <f>'Climate Metrics'!N196</f>
        <v>0</v>
      </c>
      <c r="M136">
        <f>'Climate Metrics'!O196</f>
        <v>0</v>
      </c>
      <c r="N136">
        <f>'Climate Metrics'!P196</f>
        <v>0</v>
      </c>
      <c r="O136">
        <f>'Climate Metrics'!Q196</f>
        <v>0</v>
      </c>
      <c r="P136">
        <f>'Climate Metrics'!R196</f>
        <v>0</v>
      </c>
      <c r="Q136">
        <f>'Climate Metrics'!S196</f>
        <v>0</v>
      </c>
      <c r="R136">
        <f>'Climate Metrics'!T196</f>
        <v>0</v>
      </c>
    </row>
    <row r="137" spans="1:18" x14ac:dyDescent="0.25">
      <c r="A137" t="str">
        <f>'Climate Metrics'!C197</f>
        <v>Goal for Residential Participation in GPP Program(s)</v>
      </c>
      <c r="B137" t="str">
        <f>'Climate Metrics'!D197</f>
        <v>Count (Households)</v>
      </c>
      <c r="C137">
        <f>'Climate Metrics'!E197</f>
        <v>0</v>
      </c>
      <c r="D137">
        <f>'Climate Metrics'!F197</f>
        <v>0</v>
      </c>
      <c r="E137">
        <f>'Climate Metrics'!G197</f>
        <v>0</v>
      </c>
      <c r="F137">
        <f>'Climate Metrics'!H197</f>
        <v>0</v>
      </c>
      <c r="G137">
        <f>'Climate Metrics'!I197</f>
        <v>0</v>
      </c>
      <c r="H137">
        <f>'Climate Metrics'!J197</f>
        <v>0</v>
      </c>
      <c r="I137">
        <f>'Climate Metrics'!K197</f>
        <v>0</v>
      </c>
      <c r="J137">
        <f>'Climate Metrics'!L197</f>
        <v>0</v>
      </c>
      <c r="K137">
        <f>'Climate Metrics'!M197</f>
        <v>0</v>
      </c>
      <c r="L137">
        <f>'Climate Metrics'!N197</f>
        <v>0</v>
      </c>
      <c r="M137">
        <f>'Climate Metrics'!O197</f>
        <v>0</v>
      </c>
      <c r="N137">
        <f>'Climate Metrics'!P197</f>
        <v>0</v>
      </c>
      <c r="O137">
        <f>'Climate Metrics'!Q197</f>
        <v>0</v>
      </c>
      <c r="P137">
        <f>'Climate Metrics'!R197</f>
        <v>0</v>
      </c>
      <c r="Q137">
        <f>'Climate Metrics'!S197</f>
        <v>0</v>
      </c>
      <c r="R137">
        <f>'Climate Metrics'!T197</f>
        <v>0</v>
      </c>
    </row>
    <row r="138" spans="1:18" x14ac:dyDescent="0.25">
      <c r="A138" t="str">
        <f>'Climate Metrics'!C199</f>
        <v>Participation in Green Power Purchase (GPP) Programs</v>
      </c>
      <c r="B138" t="str">
        <f>'Climate Metrics'!D199</f>
        <v>Number of Participants</v>
      </c>
      <c r="C138">
        <f>'Climate Metrics'!E199</f>
        <v>0</v>
      </c>
      <c r="D138">
        <f>'Climate Metrics'!F199</f>
        <v>0</v>
      </c>
      <c r="E138">
        <f>'Climate Metrics'!G199</f>
        <v>0</v>
      </c>
      <c r="F138">
        <f>'Climate Metrics'!H199</f>
        <v>0</v>
      </c>
      <c r="G138">
        <f>'Climate Metrics'!I199</f>
        <v>0</v>
      </c>
      <c r="H138">
        <f>'Climate Metrics'!J199</f>
        <v>0</v>
      </c>
      <c r="I138">
        <f>'Climate Metrics'!K199</f>
        <v>0</v>
      </c>
      <c r="J138">
        <f>'Climate Metrics'!L199</f>
        <v>0</v>
      </c>
      <c r="K138">
        <f>'Climate Metrics'!M199</f>
        <v>0</v>
      </c>
      <c r="L138">
        <f>'Climate Metrics'!N199</f>
        <v>0</v>
      </c>
      <c r="M138">
        <f>'Climate Metrics'!O199</f>
        <v>0</v>
      </c>
      <c r="N138">
        <f>'Climate Metrics'!P199</f>
        <v>0</v>
      </c>
      <c r="O138">
        <f>'Climate Metrics'!Q199</f>
        <v>0</v>
      </c>
      <c r="P138">
        <f>'Climate Metrics'!R199</f>
        <v>0</v>
      </c>
      <c r="Q138">
        <f>'Climate Metrics'!S199</f>
        <v>0</v>
      </c>
      <c r="R138">
        <f>'Climate Metrics'!T199</f>
        <v>0</v>
      </c>
    </row>
    <row r="139" spans="1:18" x14ac:dyDescent="0.25">
      <c r="A139" t="str">
        <f>'Climate Metrics'!C200</f>
        <v>Residential Participation in Green Power Purchase (GPP) Programs</v>
      </c>
      <c r="B139" t="str">
        <f>'Climate Metrics'!D200</f>
        <v>KWh</v>
      </c>
      <c r="C139">
        <f>'Climate Metrics'!E200</f>
        <v>0</v>
      </c>
      <c r="D139">
        <f>'Climate Metrics'!F200</f>
        <v>0</v>
      </c>
      <c r="E139">
        <f>'Climate Metrics'!G200</f>
        <v>0</v>
      </c>
      <c r="F139">
        <f>'Climate Metrics'!H200</f>
        <v>0</v>
      </c>
      <c r="G139">
        <f>'Climate Metrics'!I200</f>
        <v>0</v>
      </c>
      <c r="H139">
        <f>'Climate Metrics'!J200</f>
        <v>0</v>
      </c>
      <c r="I139">
        <f>'Climate Metrics'!K200</f>
        <v>0</v>
      </c>
      <c r="J139">
        <f>'Climate Metrics'!L200</f>
        <v>0</v>
      </c>
      <c r="K139">
        <f>'Climate Metrics'!M200</f>
        <v>0</v>
      </c>
      <c r="L139">
        <f>'Climate Metrics'!N200</f>
        <v>0</v>
      </c>
      <c r="M139">
        <f>'Climate Metrics'!O200</f>
        <v>0</v>
      </c>
      <c r="N139">
        <f>'Climate Metrics'!P200</f>
        <v>0</v>
      </c>
      <c r="O139">
        <f>'Climate Metrics'!Q200</f>
        <v>0</v>
      </c>
      <c r="P139">
        <f>'Climate Metrics'!R200</f>
        <v>0</v>
      </c>
      <c r="Q139">
        <f>'Climate Metrics'!S200</f>
        <v>0</v>
      </c>
      <c r="R139">
        <f>'Climate Metrics'!T200</f>
        <v>0</v>
      </c>
    </row>
    <row r="140" spans="1:18" x14ac:dyDescent="0.25">
      <c r="A140" t="str">
        <f>'Climate Metrics'!C201</f>
        <v>Residential Participation in Green Power Purchase (GPP) Programs</v>
      </c>
      <c r="B140" t="str">
        <f>'Climate Metrics'!D201</f>
        <v>Number of Participants</v>
      </c>
      <c r="C140">
        <f>'Climate Metrics'!E201</f>
        <v>0</v>
      </c>
      <c r="D140">
        <f>'Climate Metrics'!F201</f>
        <v>0</v>
      </c>
      <c r="E140">
        <f>'Climate Metrics'!G201</f>
        <v>0</v>
      </c>
      <c r="F140">
        <f>'Climate Metrics'!H201</f>
        <v>0</v>
      </c>
      <c r="G140">
        <f>'Climate Metrics'!I201</f>
        <v>0</v>
      </c>
      <c r="H140">
        <f>'Climate Metrics'!J201</f>
        <v>0</v>
      </c>
      <c r="I140">
        <f>'Climate Metrics'!K201</f>
        <v>0</v>
      </c>
      <c r="J140">
        <f>'Climate Metrics'!L201</f>
        <v>0</v>
      </c>
      <c r="K140">
        <f>'Climate Metrics'!M201</f>
        <v>0</v>
      </c>
      <c r="L140">
        <f>'Climate Metrics'!N201</f>
        <v>0</v>
      </c>
      <c r="M140">
        <f>'Climate Metrics'!O201</f>
        <v>0</v>
      </c>
      <c r="N140">
        <f>'Climate Metrics'!P201</f>
        <v>0</v>
      </c>
      <c r="O140">
        <f>'Climate Metrics'!Q201</f>
        <v>0</v>
      </c>
      <c r="P140">
        <f>'Climate Metrics'!R201</f>
        <v>0</v>
      </c>
      <c r="Q140">
        <f>'Climate Metrics'!S201</f>
        <v>0</v>
      </c>
      <c r="R140">
        <f>'Climate Metrics'!T201</f>
        <v>0</v>
      </c>
    </row>
    <row r="141" spans="1:18" x14ac:dyDescent="0.25">
      <c r="A141" t="str">
        <f>'Climate Metrics'!C202</f>
        <v>Commercial Participation in Green Power Purchase (GPP) Programs</v>
      </c>
      <c r="B141" t="str">
        <f>'Climate Metrics'!D202</f>
        <v>KWh</v>
      </c>
      <c r="C141">
        <f>'Climate Metrics'!E202</f>
        <v>0</v>
      </c>
      <c r="D141">
        <f>'Climate Metrics'!F202</f>
        <v>0</v>
      </c>
      <c r="E141">
        <f>'Climate Metrics'!G202</f>
        <v>0</v>
      </c>
      <c r="F141">
        <f>'Climate Metrics'!H202</f>
        <v>0</v>
      </c>
      <c r="G141">
        <f>'Climate Metrics'!I202</f>
        <v>0</v>
      </c>
      <c r="H141">
        <f>'Climate Metrics'!J202</f>
        <v>0</v>
      </c>
      <c r="I141">
        <f>'Climate Metrics'!K202</f>
        <v>0</v>
      </c>
      <c r="J141">
        <f>'Climate Metrics'!L202</f>
        <v>0</v>
      </c>
      <c r="K141">
        <f>'Climate Metrics'!M202</f>
        <v>0</v>
      </c>
      <c r="L141">
        <f>'Climate Metrics'!N202</f>
        <v>0</v>
      </c>
      <c r="M141">
        <f>'Climate Metrics'!O202</f>
        <v>0</v>
      </c>
      <c r="N141">
        <f>'Climate Metrics'!P202</f>
        <v>0</v>
      </c>
      <c r="O141">
        <f>'Climate Metrics'!Q202</f>
        <v>0</v>
      </c>
      <c r="P141">
        <f>'Climate Metrics'!R202</f>
        <v>0</v>
      </c>
      <c r="Q141">
        <f>'Climate Metrics'!S202</f>
        <v>0</v>
      </c>
      <c r="R141">
        <f>'Climate Metrics'!T202</f>
        <v>0</v>
      </c>
    </row>
    <row r="142" spans="1:18" x14ac:dyDescent="0.25">
      <c r="A142" t="str">
        <f>'Climate Metrics'!C203</f>
        <v>Commercial Participation in Green Power Purchase (GPP) Programs</v>
      </c>
      <c r="B142" t="str">
        <f>'Climate Metrics'!D203</f>
        <v>Number of Participants</v>
      </c>
      <c r="C142">
        <f>'Climate Metrics'!E203</f>
        <v>0</v>
      </c>
      <c r="D142">
        <f>'Climate Metrics'!F203</f>
        <v>0</v>
      </c>
      <c r="E142">
        <f>'Climate Metrics'!G203</f>
        <v>0</v>
      </c>
      <c r="F142">
        <f>'Climate Metrics'!H203</f>
        <v>0</v>
      </c>
      <c r="G142">
        <f>'Climate Metrics'!I203</f>
        <v>0</v>
      </c>
      <c r="H142">
        <f>'Climate Metrics'!J203</f>
        <v>0</v>
      </c>
      <c r="I142">
        <f>'Climate Metrics'!K203</f>
        <v>0</v>
      </c>
      <c r="J142">
        <f>'Climate Metrics'!L203</f>
        <v>0</v>
      </c>
      <c r="K142">
        <f>'Climate Metrics'!M203</f>
        <v>0</v>
      </c>
      <c r="L142">
        <f>'Climate Metrics'!N203</f>
        <v>0</v>
      </c>
      <c r="M142">
        <f>'Climate Metrics'!O203</f>
        <v>0</v>
      </c>
      <c r="N142">
        <f>'Climate Metrics'!P203</f>
        <v>0</v>
      </c>
      <c r="O142">
        <f>'Climate Metrics'!Q203</f>
        <v>0</v>
      </c>
      <c r="P142">
        <f>'Climate Metrics'!R203</f>
        <v>0</v>
      </c>
      <c r="Q142">
        <f>'Climate Metrics'!S203</f>
        <v>0</v>
      </c>
      <c r="R142">
        <f>'Climate Metrics'!T203</f>
        <v>0</v>
      </c>
    </row>
    <row r="143" spans="1:18" x14ac:dyDescent="0.25">
      <c r="A143" t="str">
        <f>'Climate Metrics'!C207</f>
        <v>Tree Canopy Cover</v>
      </c>
      <c r="B143" t="str">
        <f>'Climate Metrics'!D207</f>
        <v>Percent</v>
      </c>
      <c r="C143">
        <f>'Climate Metrics'!E207</f>
        <v>0</v>
      </c>
      <c r="D143">
        <f>'Climate Metrics'!F207</f>
        <v>0</v>
      </c>
      <c r="E143">
        <f>'Climate Metrics'!G207</f>
        <v>0</v>
      </c>
      <c r="F143">
        <f>'Climate Metrics'!H207</f>
        <v>0</v>
      </c>
      <c r="G143">
        <f>'Climate Metrics'!I207</f>
        <v>0</v>
      </c>
      <c r="H143">
        <f>'Climate Metrics'!J207</f>
        <v>0</v>
      </c>
      <c r="I143">
        <f>'Climate Metrics'!K207</f>
        <v>0</v>
      </c>
      <c r="J143">
        <f>'Climate Metrics'!L207</f>
        <v>0</v>
      </c>
      <c r="K143">
        <f>'Climate Metrics'!M207</f>
        <v>0</v>
      </c>
      <c r="L143">
        <f>'Climate Metrics'!N207</f>
        <v>0</v>
      </c>
      <c r="M143">
        <f>'Climate Metrics'!O207</f>
        <v>0</v>
      </c>
      <c r="N143">
        <f>'Climate Metrics'!P207</f>
        <v>0</v>
      </c>
      <c r="O143">
        <f>'Climate Metrics'!Q207</f>
        <v>0</v>
      </c>
      <c r="P143">
        <f>'Climate Metrics'!R207</f>
        <v>0</v>
      </c>
      <c r="Q143">
        <f>'Climate Metrics'!S207</f>
        <v>0</v>
      </c>
      <c r="R143">
        <f>'Climate Metrics'!T207</f>
        <v>0</v>
      </c>
    </row>
    <row r="144" spans="1:18" x14ac:dyDescent="0.25">
      <c r="A144" t="str">
        <f>'Climate Metrics'!C208</f>
        <v>New Trees Planted</v>
      </c>
      <c r="B144" t="str">
        <f>'Climate Metrics'!D208</f>
        <v>Count</v>
      </c>
      <c r="C144">
        <f>'Climate Metrics'!E208</f>
        <v>0</v>
      </c>
      <c r="D144">
        <f>'Climate Metrics'!F208</f>
        <v>0</v>
      </c>
      <c r="E144">
        <f>'Climate Metrics'!G208</f>
        <v>0</v>
      </c>
      <c r="F144">
        <f>'Climate Metrics'!H208</f>
        <v>0</v>
      </c>
      <c r="G144">
        <f>'Climate Metrics'!I208</f>
        <v>0</v>
      </c>
      <c r="H144">
        <f>'Climate Metrics'!J208</f>
        <v>0</v>
      </c>
      <c r="I144">
        <f>'Climate Metrics'!K208</f>
        <v>0</v>
      </c>
      <c r="J144">
        <f>'Climate Metrics'!L208</f>
        <v>0</v>
      </c>
      <c r="K144">
        <f>'Climate Metrics'!M208</f>
        <v>0</v>
      </c>
      <c r="L144">
        <f>'Climate Metrics'!N208</f>
        <v>0</v>
      </c>
      <c r="M144">
        <f>'Climate Metrics'!O208</f>
        <v>0</v>
      </c>
      <c r="N144">
        <f>'Climate Metrics'!P208</f>
        <v>0</v>
      </c>
      <c r="O144">
        <f>'Climate Metrics'!Q208</f>
        <v>0</v>
      </c>
      <c r="P144">
        <f>'Climate Metrics'!R208</f>
        <v>0</v>
      </c>
      <c r="Q144">
        <f>'Climate Metrics'!S208</f>
        <v>0</v>
      </c>
      <c r="R144">
        <f>'Climate Metrics'!T208</f>
        <v>0</v>
      </c>
    </row>
    <row r="145" spans="1:18" x14ac:dyDescent="0.25">
      <c r="A145" t="str">
        <f>'Climate Metrics'!C209</f>
        <v>Native Plant Cover</v>
      </c>
      <c r="B145" t="str">
        <f>'Climate Metrics'!D209</f>
        <v>Percent</v>
      </c>
      <c r="C145">
        <f>'Climate Metrics'!E209</f>
        <v>0</v>
      </c>
      <c r="D145">
        <f>'Climate Metrics'!F209</f>
        <v>0</v>
      </c>
      <c r="E145">
        <f>'Climate Metrics'!G209</f>
        <v>0</v>
      </c>
      <c r="F145">
        <f>'Climate Metrics'!H209</f>
        <v>0</v>
      </c>
      <c r="G145">
        <f>'Climate Metrics'!I209</f>
        <v>0</v>
      </c>
      <c r="H145">
        <f>'Climate Metrics'!J209</f>
        <v>0</v>
      </c>
      <c r="I145">
        <f>'Climate Metrics'!K209</f>
        <v>0</v>
      </c>
      <c r="J145">
        <f>'Climate Metrics'!L209</f>
        <v>0</v>
      </c>
      <c r="K145">
        <f>'Climate Metrics'!M209</f>
        <v>0</v>
      </c>
      <c r="L145">
        <f>'Climate Metrics'!N209</f>
        <v>0</v>
      </c>
      <c r="M145">
        <f>'Climate Metrics'!O209</f>
        <v>0</v>
      </c>
      <c r="N145">
        <f>'Climate Metrics'!P209</f>
        <v>0</v>
      </c>
      <c r="O145">
        <f>'Climate Metrics'!Q209</f>
        <v>0</v>
      </c>
      <c r="P145">
        <f>'Climate Metrics'!R209</f>
        <v>0</v>
      </c>
      <c r="Q145">
        <f>'Climate Metrics'!S209</f>
        <v>0</v>
      </c>
      <c r="R145">
        <f>'Climate Metrics'!T209</f>
        <v>0</v>
      </c>
    </row>
    <row r="146" spans="1:18" x14ac:dyDescent="0.25">
      <c r="A146" t="str">
        <f>'Climate Metrics'!C211</f>
        <v>Number of Heating Degree Days (HDD)</v>
      </c>
      <c r="B146" t="str">
        <f>'Climate Metrics'!D211</f>
        <v>Count</v>
      </c>
      <c r="C146">
        <f>'Climate Metrics'!E211</f>
        <v>0</v>
      </c>
      <c r="D146">
        <f>'Climate Metrics'!F211</f>
        <v>0</v>
      </c>
      <c r="E146">
        <f>'Climate Metrics'!G211</f>
        <v>0</v>
      </c>
      <c r="F146">
        <f>'Climate Metrics'!H211</f>
        <v>0</v>
      </c>
      <c r="G146">
        <f>'Climate Metrics'!I211</f>
        <v>0</v>
      </c>
      <c r="H146">
        <f>'Climate Metrics'!J211</f>
        <v>0</v>
      </c>
      <c r="I146">
        <f>'Climate Metrics'!K211</f>
        <v>0</v>
      </c>
      <c r="J146">
        <f>'Climate Metrics'!L211</f>
        <v>0</v>
      </c>
      <c r="K146">
        <f>'Climate Metrics'!M211</f>
        <v>0</v>
      </c>
      <c r="L146">
        <f>'Climate Metrics'!N211</f>
        <v>0</v>
      </c>
      <c r="M146">
        <f>'Climate Metrics'!O211</f>
        <v>0</v>
      </c>
      <c r="N146">
        <f>'Climate Metrics'!P211</f>
        <v>0</v>
      </c>
      <c r="O146">
        <f>'Climate Metrics'!Q211</f>
        <v>0</v>
      </c>
      <c r="P146">
        <f>'Climate Metrics'!R211</f>
        <v>0</v>
      </c>
      <c r="Q146">
        <f>'Climate Metrics'!S211</f>
        <v>0</v>
      </c>
      <c r="R146">
        <f>'Climate Metrics'!T211</f>
        <v>0</v>
      </c>
    </row>
    <row r="147" spans="1:18" ht="15.6" customHeight="1" x14ac:dyDescent="0.25">
      <c r="A147" t="str">
        <f>'Climate Metrics'!C212</f>
        <v>Number of Cooling Degree Days (CDD)</v>
      </c>
      <c r="B147" t="str">
        <f>'Climate Metrics'!D212</f>
        <v>Count</v>
      </c>
      <c r="C147">
        <f>'Climate Metrics'!E212</f>
        <v>0</v>
      </c>
      <c r="D147">
        <f>'Climate Metrics'!F212</f>
        <v>0</v>
      </c>
      <c r="E147">
        <f>'Climate Metrics'!G212</f>
        <v>0</v>
      </c>
      <c r="F147">
        <f>'Climate Metrics'!H212</f>
        <v>0</v>
      </c>
      <c r="G147">
        <f>'Climate Metrics'!I212</f>
        <v>0</v>
      </c>
      <c r="H147">
        <f>'Climate Metrics'!J212</f>
        <v>0</v>
      </c>
      <c r="I147">
        <f>'Climate Metrics'!K212</f>
        <v>0</v>
      </c>
      <c r="J147">
        <f>'Climate Metrics'!L212</f>
        <v>0</v>
      </c>
      <c r="K147">
        <f>'Climate Metrics'!M212</f>
        <v>0</v>
      </c>
      <c r="L147">
        <f>'Climate Metrics'!N212</f>
        <v>0</v>
      </c>
      <c r="M147">
        <f>'Climate Metrics'!O212</f>
        <v>0</v>
      </c>
      <c r="N147">
        <f>'Climate Metrics'!P212</f>
        <v>0</v>
      </c>
      <c r="O147">
        <f>'Climate Metrics'!Q212</f>
        <v>0</v>
      </c>
      <c r="P147">
        <f>'Climate Metrics'!R212</f>
        <v>0</v>
      </c>
      <c r="Q147">
        <f>'Climate Metrics'!S212</f>
        <v>0</v>
      </c>
      <c r="R147">
        <f>'Climate Metrics'!T212</f>
        <v>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FBAD-585C-4E59-8F29-AA0B19177ABB}">
  <sheetPr>
    <tabColor theme="4" tint="-0.499984740745262"/>
  </sheetPr>
  <dimension ref="B2:AV102"/>
  <sheetViews>
    <sheetView topLeftCell="A7" zoomScale="70" zoomScaleNormal="70" workbookViewId="0">
      <selection activeCell="G18" sqref="G18"/>
    </sheetView>
  </sheetViews>
  <sheetFormatPr defaultColWidth="8.5703125" defaultRowHeight="15" x14ac:dyDescent="0.25"/>
  <cols>
    <col min="1" max="1" width="2.42578125" style="297" customWidth="1"/>
    <col min="2" max="5" width="8.5703125" style="297"/>
    <col min="6" max="6" width="17" style="297" bestFit="1" customWidth="1"/>
    <col min="7" max="7" width="15.7109375" style="297" customWidth="1"/>
    <col min="8" max="8" width="15.85546875" style="297" customWidth="1"/>
    <col min="9" max="9" width="30.7109375" style="297" customWidth="1"/>
    <col min="10" max="10" width="13.85546875" style="297" bestFit="1" customWidth="1"/>
    <col min="11" max="11" width="12.42578125" style="297" customWidth="1"/>
    <col min="12" max="12" width="13.85546875" style="297" bestFit="1" customWidth="1"/>
    <col min="13" max="23" width="12.42578125" style="297" customWidth="1"/>
    <col min="24" max="24" width="10.42578125" style="297" customWidth="1"/>
    <col min="25" max="25" width="8.5703125" style="297"/>
    <col min="26" max="28" width="8.5703125" style="297" customWidth="1"/>
    <col min="29" max="29" width="16.42578125" style="297" bestFit="1" customWidth="1"/>
    <col min="30" max="30" width="14" style="297" customWidth="1"/>
    <col min="31" max="34" width="13.85546875" style="297" customWidth="1"/>
    <col min="35" max="44" width="15.42578125" style="297" customWidth="1"/>
    <col min="45" max="45" width="18.140625" style="297" customWidth="1"/>
    <col min="46" max="46" width="8.5703125" style="297" customWidth="1"/>
    <col min="47" max="50" width="8.5703125" style="297"/>
    <col min="51" max="51" width="13.140625" style="297" customWidth="1"/>
    <col min="52" max="52" width="19.140625" style="297" customWidth="1"/>
    <col min="53" max="16384" width="8.5703125" style="297"/>
  </cols>
  <sheetData>
    <row r="2" spans="2:48" ht="42" customHeight="1" x14ac:dyDescent="0.25">
      <c r="B2" s="489" t="s">
        <v>466</v>
      </c>
      <c r="C2" s="490"/>
      <c r="D2" s="490"/>
      <c r="E2" s="490"/>
      <c r="F2" s="490"/>
      <c r="G2" s="490"/>
      <c r="H2" s="490"/>
      <c r="I2" s="490"/>
      <c r="J2" s="490"/>
      <c r="K2" s="490"/>
      <c r="L2" s="490"/>
      <c r="M2" s="490"/>
      <c r="N2" s="490"/>
      <c r="O2" s="490"/>
      <c r="P2" s="490"/>
      <c r="Q2" s="490"/>
      <c r="R2" s="490"/>
      <c r="S2" s="490"/>
      <c r="T2" s="490"/>
      <c r="U2" s="490"/>
      <c r="V2" s="490"/>
      <c r="W2" s="491"/>
      <c r="Z2" s="492" t="s">
        <v>467</v>
      </c>
      <c r="AA2" s="493"/>
      <c r="AB2" s="493"/>
      <c r="AC2" s="493"/>
      <c r="AD2" s="493"/>
      <c r="AE2" s="493"/>
      <c r="AF2" s="493"/>
      <c r="AG2" s="493"/>
      <c r="AH2" s="493"/>
      <c r="AI2" s="493"/>
      <c r="AJ2" s="298"/>
      <c r="AK2" s="298"/>
      <c r="AL2" s="298"/>
      <c r="AM2" s="298"/>
      <c r="AN2" s="298"/>
      <c r="AO2" s="298"/>
      <c r="AP2" s="298"/>
      <c r="AQ2" s="298"/>
      <c r="AR2" s="298"/>
      <c r="AS2" s="299"/>
      <c r="AT2" s="300"/>
      <c r="AU2" s="300"/>
      <c r="AV2" s="301"/>
    </row>
    <row r="3" spans="2:48" ht="51" customHeight="1" x14ac:dyDescent="0.25">
      <c r="B3" s="494" t="s">
        <v>468</v>
      </c>
      <c r="C3" s="495"/>
      <c r="D3" s="495"/>
      <c r="E3" s="495"/>
      <c r="F3" s="495"/>
      <c r="G3" s="495"/>
      <c r="H3" s="495"/>
      <c r="I3" s="495"/>
      <c r="J3" s="495"/>
      <c r="K3" s="495"/>
      <c r="L3" s="495"/>
      <c r="M3" s="495"/>
      <c r="N3" s="495"/>
      <c r="O3" s="495"/>
      <c r="P3" s="495"/>
      <c r="Q3" s="495"/>
      <c r="R3" s="495"/>
      <c r="S3" s="495"/>
      <c r="T3" s="495"/>
      <c r="U3" s="495"/>
      <c r="V3" s="495"/>
      <c r="W3" s="496"/>
      <c r="Z3" s="494" t="s">
        <v>469</v>
      </c>
      <c r="AA3" s="495"/>
      <c r="AB3" s="495"/>
      <c r="AC3" s="495"/>
      <c r="AD3" s="495"/>
      <c r="AE3" s="495"/>
      <c r="AF3" s="495"/>
      <c r="AG3" s="495"/>
      <c r="AH3" s="495"/>
      <c r="AI3" s="495"/>
      <c r="AJ3" s="495"/>
      <c r="AK3" s="495"/>
      <c r="AL3" s="495"/>
      <c r="AM3" s="495"/>
      <c r="AN3" s="495"/>
      <c r="AO3" s="495"/>
      <c r="AP3" s="495"/>
      <c r="AQ3" s="495"/>
      <c r="AR3" s="495"/>
      <c r="AS3" s="496"/>
      <c r="AT3" s="302"/>
      <c r="AU3" s="302"/>
      <c r="AV3" s="302"/>
    </row>
    <row r="4" spans="2:48" ht="16.5" thickBot="1" x14ac:dyDescent="0.3">
      <c r="B4" s="303"/>
      <c r="C4" s="303"/>
      <c r="D4" s="303"/>
      <c r="E4" s="303"/>
      <c r="F4" s="303"/>
      <c r="G4" s="303"/>
      <c r="H4" s="303"/>
      <c r="I4" s="303"/>
      <c r="J4" s="303"/>
      <c r="K4" s="303"/>
      <c r="L4" s="303"/>
      <c r="M4" s="303"/>
      <c r="N4" s="303"/>
      <c r="O4" s="303"/>
      <c r="P4" s="303"/>
      <c r="Q4" s="303"/>
      <c r="R4" s="303"/>
      <c r="S4" s="303"/>
      <c r="T4" s="303"/>
      <c r="U4" s="303"/>
      <c r="V4" s="303"/>
      <c r="W4" s="303"/>
      <c r="Z4" s="304"/>
      <c r="AA4" s="305"/>
      <c r="AB4" s="305"/>
      <c r="AC4" s="305" t="s">
        <v>470</v>
      </c>
      <c r="AD4" s="306">
        <v>2015</v>
      </c>
      <c r="AE4" s="306">
        <v>2016</v>
      </c>
      <c r="AF4" s="306">
        <v>2017</v>
      </c>
      <c r="AG4" s="306">
        <v>2018</v>
      </c>
      <c r="AH4" s="306">
        <v>2019</v>
      </c>
      <c r="AI4" s="306">
        <v>2020</v>
      </c>
      <c r="AJ4" s="306">
        <v>2021</v>
      </c>
      <c r="AK4" s="306">
        <v>2022</v>
      </c>
      <c r="AL4" s="306">
        <v>2023</v>
      </c>
      <c r="AM4" s="306">
        <v>2024</v>
      </c>
      <c r="AN4" s="306">
        <v>2025</v>
      </c>
      <c r="AO4" s="306">
        <v>2026</v>
      </c>
      <c r="AP4" s="306">
        <v>2027</v>
      </c>
      <c r="AQ4" s="306">
        <v>2028</v>
      </c>
      <c r="AR4" s="306">
        <v>2029</v>
      </c>
      <c r="AS4" s="306">
        <v>2030</v>
      </c>
      <c r="AT4" s="307"/>
      <c r="AU4" s="307"/>
      <c r="AV4" s="307"/>
    </row>
    <row r="5" spans="2:48" ht="16.5" customHeight="1" thickBot="1" x14ac:dyDescent="0.3">
      <c r="B5" s="497" t="s">
        <v>471</v>
      </c>
      <c r="C5" s="498"/>
      <c r="D5" s="499" t="s">
        <v>472</v>
      </c>
      <c r="E5" s="500"/>
      <c r="F5" s="501"/>
      <c r="G5" s="502" t="s">
        <v>473</v>
      </c>
      <c r="H5" s="497"/>
      <c r="I5" s="308">
        <v>0.5</v>
      </c>
      <c r="K5" s="350" t="s">
        <v>474</v>
      </c>
      <c r="Z5" s="503" t="s">
        <v>475</v>
      </c>
      <c r="AA5" s="503"/>
      <c r="AB5" s="503"/>
      <c r="AC5" s="309" t="s">
        <v>476</v>
      </c>
      <c r="AD5" s="310">
        <f>SUM(H43:H45)</f>
        <v>0</v>
      </c>
      <c r="AE5" s="310">
        <f t="shared" ref="AE5:AS5" si="0">SUM(I43:I45)</f>
        <v>0</v>
      </c>
      <c r="AF5" s="310">
        <f t="shared" si="0"/>
        <v>0</v>
      </c>
      <c r="AG5" s="310">
        <f t="shared" si="0"/>
        <v>0</v>
      </c>
      <c r="AH5" s="310">
        <f t="shared" si="0"/>
        <v>0</v>
      </c>
      <c r="AI5" s="310">
        <f t="shared" si="0"/>
        <v>0</v>
      </c>
      <c r="AJ5" s="310">
        <f t="shared" si="0"/>
        <v>0</v>
      </c>
      <c r="AK5" s="310">
        <f t="shared" si="0"/>
        <v>0</v>
      </c>
      <c r="AL5" s="310">
        <f t="shared" si="0"/>
        <v>0</v>
      </c>
      <c r="AM5" s="310">
        <f t="shared" si="0"/>
        <v>0</v>
      </c>
      <c r="AN5" s="310">
        <f t="shared" si="0"/>
        <v>0</v>
      </c>
      <c r="AO5" s="310">
        <f t="shared" si="0"/>
        <v>0</v>
      </c>
      <c r="AP5" s="310">
        <f t="shared" si="0"/>
        <v>0</v>
      </c>
      <c r="AQ5" s="310">
        <f t="shared" si="0"/>
        <v>0</v>
      </c>
      <c r="AR5" s="310">
        <f t="shared" si="0"/>
        <v>0</v>
      </c>
      <c r="AS5" s="310">
        <f t="shared" si="0"/>
        <v>0</v>
      </c>
    </row>
    <row r="6" spans="2:48" ht="16.5" customHeight="1" x14ac:dyDescent="0.25">
      <c r="X6" s="311"/>
      <c r="Z6" s="488" t="s">
        <v>477</v>
      </c>
      <c r="AA6" s="488"/>
      <c r="AB6" s="488"/>
      <c r="AC6" s="309" t="s">
        <v>476</v>
      </c>
      <c r="AD6" s="312">
        <f>SUM(H49:H51)</f>
        <v>0</v>
      </c>
      <c r="AE6" s="312">
        <f t="shared" ref="AE6:AS6" si="1">SUM(I49:I51)</f>
        <v>0</v>
      </c>
      <c r="AF6" s="312">
        <f t="shared" si="1"/>
        <v>0</v>
      </c>
      <c r="AG6" s="312">
        <f t="shared" si="1"/>
        <v>0</v>
      </c>
      <c r="AH6" s="312">
        <f t="shared" si="1"/>
        <v>0</v>
      </c>
      <c r="AI6" s="312">
        <f t="shared" si="1"/>
        <v>0</v>
      </c>
      <c r="AJ6" s="312">
        <f t="shared" si="1"/>
        <v>0</v>
      </c>
      <c r="AK6" s="312">
        <f t="shared" si="1"/>
        <v>0</v>
      </c>
      <c r="AL6" s="312">
        <f t="shared" si="1"/>
        <v>0</v>
      </c>
      <c r="AM6" s="312">
        <f t="shared" si="1"/>
        <v>0</v>
      </c>
      <c r="AN6" s="312">
        <f t="shared" si="1"/>
        <v>0</v>
      </c>
      <c r="AO6" s="312">
        <f t="shared" si="1"/>
        <v>0</v>
      </c>
      <c r="AP6" s="312">
        <f t="shared" si="1"/>
        <v>0</v>
      </c>
      <c r="AQ6" s="312">
        <f t="shared" si="1"/>
        <v>0</v>
      </c>
      <c r="AR6" s="312">
        <f t="shared" si="1"/>
        <v>0</v>
      </c>
      <c r="AS6" s="312">
        <f t="shared" si="1"/>
        <v>0</v>
      </c>
    </row>
    <row r="7" spans="2:48" ht="15.75" customHeight="1" x14ac:dyDescent="0.25">
      <c r="C7" s="351" t="s">
        <v>478</v>
      </c>
      <c r="D7" s="351"/>
      <c r="E7" s="351"/>
      <c r="F7" s="351"/>
      <c r="G7" s="351"/>
      <c r="H7" s="351"/>
      <c r="I7" s="351"/>
      <c r="J7" s="351"/>
      <c r="K7" s="351"/>
      <c r="L7" s="351"/>
      <c r="M7" s="351"/>
      <c r="N7" s="351"/>
      <c r="O7" s="351"/>
      <c r="P7" s="351"/>
      <c r="Q7" s="351"/>
      <c r="R7" s="351"/>
      <c r="Z7" s="488" t="s">
        <v>479</v>
      </c>
      <c r="AA7" s="488"/>
      <c r="AB7" s="488"/>
      <c r="AC7" s="309" t="s">
        <v>476</v>
      </c>
      <c r="AD7" s="312">
        <f t="shared" ref="AD7:AS7" si="2">SUM(H55:H56)+SUM(H58:H59)</f>
        <v>0</v>
      </c>
      <c r="AE7" s="312">
        <f t="shared" si="2"/>
        <v>0</v>
      </c>
      <c r="AF7" s="312">
        <f t="shared" si="2"/>
        <v>0</v>
      </c>
      <c r="AG7" s="312">
        <f t="shared" si="2"/>
        <v>0</v>
      </c>
      <c r="AH7" s="312">
        <f t="shared" si="2"/>
        <v>0</v>
      </c>
      <c r="AI7" s="312">
        <f t="shared" si="2"/>
        <v>0</v>
      </c>
      <c r="AJ7" s="312">
        <f t="shared" si="2"/>
        <v>0</v>
      </c>
      <c r="AK7" s="312">
        <f t="shared" si="2"/>
        <v>0</v>
      </c>
      <c r="AL7" s="312">
        <f t="shared" si="2"/>
        <v>0</v>
      </c>
      <c r="AM7" s="312">
        <f t="shared" si="2"/>
        <v>0</v>
      </c>
      <c r="AN7" s="312">
        <f t="shared" si="2"/>
        <v>0</v>
      </c>
      <c r="AO7" s="312">
        <f t="shared" si="2"/>
        <v>0</v>
      </c>
      <c r="AP7" s="312">
        <f t="shared" si="2"/>
        <v>0</v>
      </c>
      <c r="AQ7" s="312">
        <f t="shared" si="2"/>
        <v>0</v>
      </c>
      <c r="AR7" s="312">
        <f t="shared" si="2"/>
        <v>0</v>
      </c>
      <c r="AS7" s="312">
        <f t="shared" si="2"/>
        <v>0</v>
      </c>
    </row>
    <row r="8" spans="2:48" ht="15.75" customHeight="1" x14ac:dyDescent="0.25">
      <c r="B8" s="474" t="s">
        <v>475</v>
      </c>
      <c r="C8" s="474"/>
      <c r="D8" s="474"/>
      <c r="E8" s="474"/>
      <c r="F8" s="474"/>
      <c r="G8" s="474" t="s">
        <v>470</v>
      </c>
      <c r="H8" s="474">
        <v>2015</v>
      </c>
      <c r="I8" s="474">
        <f>H8+1</f>
        <v>2016</v>
      </c>
      <c r="J8" s="474">
        <f t="shared" ref="J8:W8" si="3">I8+1</f>
        <v>2017</v>
      </c>
      <c r="K8" s="474">
        <f t="shared" si="3"/>
        <v>2018</v>
      </c>
      <c r="L8" s="474">
        <f t="shared" si="3"/>
        <v>2019</v>
      </c>
      <c r="M8" s="474">
        <f t="shared" si="3"/>
        <v>2020</v>
      </c>
      <c r="N8" s="474">
        <f t="shared" si="3"/>
        <v>2021</v>
      </c>
      <c r="O8" s="474">
        <f t="shared" si="3"/>
        <v>2022</v>
      </c>
      <c r="P8" s="474">
        <f t="shared" si="3"/>
        <v>2023</v>
      </c>
      <c r="Q8" s="474">
        <f t="shared" si="3"/>
        <v>2024</v>
      </c>
      <c r="R8" s="474">
        <f t="shared" si="3"/>
        <v>2025</v>
      </c>
      <c r="S8" s="474">
        <f t="shared" si="3"/>
        <v>2026</v>
      </c>
      <c r="T8" s="474">
        <f t="shared" si="3"/>
        <v>2027</v>
      </c>
      <c r="U8" s="474">
        <f t="shared" si="3"/>
        <v>2028</v>
      </c>
      <c r="V8" s="474">
        <f t="shared" si="3"/>
        <v>2029</v>
      </c>
      <c r="W8" s="474">
        <f t="shared" si="3"/>
        <v>2030</v>
      </c>
      <c r="Z8" s="488" t="s">
        <v>53</v>
      </c>
      <c r="AA8" s="488"/>
      <c r="AB8" s="488"/>
      <c r="AC8" s="309" t="s">
        <v>476</v>
      </c>
      <c r="AD8" s="312">
        <f>H63+H64</f>
        <v>0</v>
      </c>
      <c r="AE8" s="312">
        <f t="shared" ref="AE8:AS8" si="4">I63+I64</f>
        <v>0</v>
      </c>
      <c r="AF8" s="312">
        <f t="shared" si="4"/>
        <v>0</v>
      </c>
      <c r="AG8" s="312">
        <f t="shared" si="4"/>
        <v>0</v>
      </c>
      <c r="AH8" s="312">
        <f t="shared" si="4"/>
        <v>0</v>
      </c>
      <c r="AI8" s="312">
        <f t="shared" si="4"/>
        <v>0</v>
      </c>
      <c r="AJ8" s="312">
        <f t="shared" si="4"/>
        <v>0</v>
      </c>
      <c r="AK8" s="312">
        <f t="shared" si="4"/>
        <v>0</v>
      </c>
      <c r="AL8" s="312">
        <f t="shared" si="4"/>
        <v>0</v>
      </c>
      <c r="AM8" s="312">
        <f t="shared" si="4"/>
        <v>0</v>
      </c>
      <c r="AN8" s="312">
        <f t="shared" si="4"/>
        <v>0</v>
      </c>
      <c r="AO8" s="312">
        <f t="shared" si="4"/>
        <v>0</v>
      </c>
      <c r="AP8" s="312">
        <f t="shared" si="4"/>
        <v>0</v>
      </c>
      <c r="AQ8" s="312">
        <f t="shared" si="4"/>
        <v>0</v>
      </c>
      <c r="AR8" s="312">
        <f t="shared" si="4"/>
        <v>0</v>
      </c>
      <c r="AS8" s="312">
        <f t="shared" si="4"/>
        <v>0</v>
      </c>
    </row>
    <row r="9" spans="2:48" ht="15.75" customHeight="1" x14ac:dyDescent="0.25">
      <c r="B9" s="474"/>
      <c r="C9" s="474"/>
      <c r="D9" s="474"/>
      <c r="E9" s="474"/>
      <c r="F9" s="474"/>
      <c r="G9" s="474"/>
      <c r="H9" s="474"/>
      <c r="I9" s="474"/>
      <c r="J9" s="474"/>
      <c r="K9" s="474"/>
      <c r="L9" s="474"/>
      <c r="M9" s="474"/>
      <c r="N9" s="474"/>
      <c r="O9" s="474"/>
      <c r="P9" s="474"/>
      <c r="Q9" s="474"/>
      <c r="R9" s="474"/>
      <c r="S9" s="474"/>
      <c r="T9" s="474"/>
      <c r="U9" s="474"/>
      <c r="V9" s="474"/>
      <c r="W9" s="474"/>
      <c r="Z9" s="488" t="s">
        <v>480</v>
      </c>
      <c r="AA9" s="488"/>
      <c r="AB9" s="488"/>
      <c r="AC9" s="309" t="s">
        <v>476</v>
      </c>
      <c r="AD9" s="313">
        <f t="shared" ref="AD9:AS9" si="5">SUM(AD5:AD8)</f>
        <v>0</v>
      </c>
      <c r="AE9" s="314">
        <f t="shared" si="5"/>
        <v>0</v>
      </c>
      <c r="AF9" s="314">
        <f t="shared" si="5"/>
        <v>0</v>
      </c>
      <c r="AG9" s="314">
        <f t="shared" si="5"/>
        <v>0</v>
      </c>
      <c r="AH9" s="314">
        <f t="shared" si="5"/>
        <v>0</v>
      </c>
      <c r="AI9" s="314">
        <f t="shared" si="5"/>
        <v>0</v>
      </c>
      <c r="AJ9" s="314">
        <f t="shared" si="5"/>
        <v>0</v>
      </c>
      <c r="AK9" s="314">
        <f t="shared" si="5"/>
        <v>0</v>
      </c>
      <c r="AL9" s="314">
        <f t="shared" si="5"/>
        <v>0</v>
      </c>
      <c r="AM9" s="314">
        <f t="shared" si="5"/>
        <v>0</v>
      </c>
      <c r="AN9" s="314">
        <f t="shared" si="5"/>
        <v>0</v>
      </c>
      <c r="AO9" s="314">
        <f t="shared" si="5"/>
        <v>0</v>
      </c>
      <c r="AP9" s="314">
        <f t="shared" si="5"/>
        <v>0</v>
      </c>
      <c r="AQ9" s="314">
        <f t="shared" si="5"/>
        <v>0</v>
      </c>
      <c r="AR9" s="314">
        <f t="shared" si="5"/>
        <v>0</v>
      </c>
      <c r="AS9" s="314">
        <f t="shared" si="5"/>
        <v>0</v>
      </c>
    </row>
    <row r="10" spans="2:48" ht="40.5" customHeight="1" x14ac:dyDescent="0.25">
      <c r="B10" s="475"/>
      <c r="C10" s="475"/>
      <c r="D10" s="475"/>
      <c r="E10" s="475"/>
      <c r="F10" s="475"/>
      <c r="G10" s="475"/>
      <c r="H10" s="475"/>
      <c r="I10" s="475"/>
      <c r="J10" s="475"/>
      <c r="K10" s="475"/>
      <c r="L10" s="475"/>
      <c r="M10" s="475"/>
      <c r="N10" s="475"/>
      <c r="O10" s="475"/>
      <c r="P10" s="475"/>
      <c r="Q10" s="475"/>
      <c r="R10" s="475"/>
      <c r="S10" s="475"/>
      <c r="T10" s="475"/>
      <c r="U10" s="475"/>
      <c r="V10" s="475"/>
      <c r="W10" s="475"/>
    </row>
    <row r="11" spans="2:48" ht="9" customHeight="1" x14ac:dyDescent="0.25"/>
    <row r="12" spans="2:48" ht="39" customHeight="1" x14ac:dyDescent="0.25">
      <c r="B12" s="315"/>
      <c r="C12" s="476" t="s">
        <v>481</v>
      </c>
      <c r="D12" s="477"/>
      <c r="E12" s="477"/>
      <c r="F12" s="477"/>
      <c r="G12" s="316" t="s">
        <v>482</v>
      </c>
      <c r="H12" s="348"/>
      <c r="I12" s="348"/>
      <c r="J12" s="348"/>
      <c r="K12" s="348"/>
      <c r="L12" s="348"/>
      <c r="M12" s="348"/>
      <c r="N12" s="348"/>
      <c r="O12" s="348"/>
      <c r="P12" s="348"/>
      <c r="Q12" s="348"/>
      <c r="R12" s="348"/>
      <c r="S12" s="348"/>
      <c r="T12" s="348"/>
      <c r="U12" s="348"/>
      <c r="V12" s="348"/>
      <c r="W12" s="348"/>
      <c r="X12" s="318"/>
    </row>
    <row r="13" spans="2:48" ht="39" customHeight="1" x14ac:dyDescent="0.25">
      <c r="B13" s="315"/>
      <c r="C13" s="476" t="s">
        <v>483</v>
      </c>
      <c r="D13" s="478"/>
      <c r="E13" s="478"/>
      <c r="F13" s="478"/>
      <c r="G13" s="319" t="s">
        <v>484</v>
      </c>
      <c r="H13" s="348"/>
      <c r="I13" s="348"/>
      <c r="J13" s="348"/>
      <c r="K13" s="348"/>
      <c r="L13" s="348"/>
      <c r="M13" s="348"/>
      <c r="N13" s="348"/>
      <c r="O13" s="348"/>
      <c r="P13" s="348"/>
      <c r="Q13" s="348"/>
      <c r="R13" s="348"/>
      <c r="S13" s="348"/>
      <c r="T13" s="348"/>
      <c r="U13" s="348"/>
      <c r="V13" s="348"/>
      <c r="W13" s="348"/>
      <c r="Z13" s="487"/>
      <c r="AA13" s="487"/>
      <c r="AB13" s="487"/>
      <c r="AC13" s="487"/>
      <c r="AD13" s="487"/>
      <c r="AE13" s="487"/>
      <c r="AF13" s="487"/>
      <c r="AG13" s="487"/>
      <c r="AH13" s="487"/>
      <c r="AI13" s="487"/>
      <c r="AJ13" s="487"/>
      <c r="AK13" s="487"/>
      <c r="AL13" s="487"/>
      <c r="AM13" s="487"/>
      <c r="AN13" s="487"/>
      <c r="AO13" s="487"/>
      <c r="AP13" s="487"/>
      <c r="AQ13" s="487"/>
      <c r="AR13" s="487"/>
      <c r="AS13" s="487"/>
    </row>
    <row r="14" spans="2:48" ht="39" customHeight="1" x14ac:dyDescent="0.25">
      <c r="B14" s="315"/>
      <c r="C14" s="476" t="s">
        <v>485</v>
      </c>
      <c r="D14" s="478"/>
      <c r="E14" s="478"/>
      <c r="F14" s="479"/>
      <c r="G14" s="320" t="s">
        <v>482</v>
      </c>
      <c r="H14" s="349"/>
      <c r="I14" s="349"/>
      <c r="J14" s="349"/>
      <c r="K14" s="349"/>
      <c r="L14" s="349"/>
      <c r="M14" s="349"/>
      <c r="N14" s="349"/>
      <c r="O14" s="349"/>
      <c r="P14" s="349"/>
      <c r="Q14" s="349"/>
      <c r="R14" s="349"/>
      <c r="S14" s="349"/>
      <c r="T14" s="349"/>
      <c r="U14" s="349"/>
      <c r="V14" s="349"/>
      <c r="W14" s="349"/>
      <c r="Z14" s="487"/>
      <c r="AA14" s="487"/>
      <c r="AB14" s="487"/>
      <c r="AC14" s="487"/>
      <c r="AD14" s="487"/>
      <c r="AE14" s="487"/>
      <c r="AF14" s="487"/>
      <c r="AG14" s="487"/>
      <c r="AH14" s="487"/>
      <c r="AI14" s="487"/>
      <c r="AJ14" s="487"/>
      <c r="AK14" s="487"/>
      <c r="AL14" s="487"/>
      <c r="AM14" s="487"/>
      <c r="AN14" s="487"/>
      <c r="AO14" s="487"/>
      <c r="AP14" s="487"/>
      <c r="AQ14" s="487"/>
      <c r="AR14" s="487"/>
      <c r="AS14" s="487"/>
    </row>
    <row r="15" spans="2:48" ht="9" customHeight="1" x14ac:dyDescent="0.25">
      <c r="Z15" s="487"/>
      <c r="AA15" s="487"/>
      <c r="AB15" s="487"/>
      <c r="AC15" s="487"/>
      <c r="AD15" s="487"/>
      <c r="AE15" s="487"/>
      <c r="AF15" s="487"/>
      <c r="AG15" s="487"/>
      <c r="AH15" s="487"/>
      <c r="AI15" s="487"/>
      <c r="AJ15" s="487"/>
      <c r="AK15" s="487"/>
      <c r="AL15" s="487"/>
      <c r="AM15" s="487"/>
      <c r="AN15" s="487"/>
      <c r="AO15" s="487"/>
      <c r="AP15" s="487"/>
      <c r="AQ15" s="487"/>
      <c r="AR15" s="487"/>
      <c r="AS15" s="487"/>
    </row>
    <row r="16" spans="2:48" ht="74.099999999999994" customHeight="1" x14ac:dyDescent="0.25">
      <c r="B16" s="482" t="s">
        <v>477</v>
      </c>
      <c r="C16" s="483"/>
      <c r="D16" s="483"/>
      <c r="E16" s="483"/>
      <c r="F16" s="483"/>
      <c r="G16" s="321" t="s">
        <v>470</v>
      </c>
      <c r="H16" s="321">
        <v>2015</v>
      </c>
      <c r="I16" s="321">
        <f>H16+1</f>
        <v>2016</v>
      </c>
      <c r="J16" s="321">
        <f t="shared" ref="J16:W16" si="6">I16+1</f>
        <v>2017</v>
      </c>
      <c r="K16" s="321">
        <f t="shared" si="6"/>
        <v>2018</v>
      </c>
      <c r="L16" s="321">
        <f t="shared" si="6"/>
        <v>2019</v>
      </c>
      <c r="M16" s="321">
        <f t="shared" si="6"/>
        <v>2020</v>
      </c>
      <c r="N16" s="321">
        <f t="shared" si="6"/>
        <v>2021</v>
      </c>
      <c r="O16" s="321">
        <f t="shared" si="6"/>
        <v>2022</v>
      </c>
      <c r="P16" s="321">
        <f t="shared" si="6"/>
        <v>2023</v>
      </c>
      <c r="Q16" s="321">
        <f t="shared" si="6"/>
        <v>2024</v>
      </c>
      <c r="R16" s="321">
        <f t="shared" si="6"/>
        <v>2025</v>
      </c>
      <c r="S16" s="321">
        <f t="shared" si="6"/>
        <v>2026</v>
      </c>
      <c r="T16" s="321">
        <f t="shared" si="6"/>
        <v>2027</v>
      </c>
      <c r="U16" s="321">
        <f t="shared" si="6"/>
        <v>2028</v>
      </c>
      <c r="V16" s="321">
        <f t="shared" si="6"/>
        <v>2029</v>
      </c>
      <c r="W16" s="321">
        <f t="shared" si="6"/>
        <v>2030</v>
      </c>
      <c r="Z16" s="487"/>
      <c r="AA16" s="487"/>
      <c r="AB16" s="487"/>
      <c r="AC16" s="487"/>
      <c r="AD16" s="487"/>
      <c r="AE16" s="487"/>
      <c r="AF16" s="487"/>
      <c r="AG16" s="487"/>
      <c r="AH16" s="487"/>
      <c r="AI16" s="487"/>
      <c r="AJ16" s="487"/>
      <c r="AK16" s="487"/>
      <c r="AL16" s="487"/>
      <c r="AM16" s="487"/>
      <c r="AN16" s="487"/>
      <c r="AO16" s="487"/>
      <c r="AP16" s="487"/>
      <c r="AQ16" s="487"/>
      <c r="AR16" s="487"/>
      <c r="AS16" s="487"/>
    </row>
    <row r="17" spans="2:23" ht="9" customHeight="1" x14ac:dyDescent="0.25">
      <c r="G17" s="322"/>
    </row>
    <row r="18" spans="2:23" ht="18" x14ac:dyDescent="0.25">
      <c r="B18" s="315"/>
      <c r="C18" s="476" t="s">
        <v>486</v>
      </c>
      <c r="D18" s="477"/>
      <c r="E18" s="477"/>
      <c r="F18" s="477"/>
      <c r="G18" s="319" t="s">
        <v>487</v>
      </c>
      <c r="H18" s="348"/>
      <c r="I18" s="348"/>
      <c r="J18" s="348"/>
      <c r="K18" s="348"/>
      <c r="L18" s="348"/>
      <c r="M18" s="348"/>
      <c r="N18" s="348"/>
      <c r="O18" s="348"/>
      <c r="P18" s="348"/>
      <c r="Q18" s="348"/>
      <c r="R18" s="348"/>
      <c r="S18" s="348"/>
      <c r="T18" s="348"/>
      <c r="U18" s="348"/>
      <c r="V18" s="348"/>
      <c r="W18" s="348"/>
    </row>
    <row r="19" spans="2:23" ht="18" x14ac:dyDescent="0.25">
      <c r="B19" s="315"/>
      <c r="C19" s="476" t="s">
        <v>488</v>
      </c>
      <c r="D19" s="478"/>
      <c r="E19" s="478"/>
      <c r="F19" s="479"/>
      <c r="G19" s="323" t="s">
        <v>487</v>
      </c>
      <c r="H19" s="348"/>
      <c r="I19" s="348"/>
      <c r="J19" s="348"/>
      <c r="K19" s="348"/>
      <c r="L19" s="348"/>
      <c r="M19" s="348"/>
      <c r="N19" s="348"/>
      <c r="O19" s="348"/>
      <c r="P19" s="348"/>
      <c r="Q19" s="348"/>
      <c r="R19" s="348"/>
      <c r="S19" s="348"/>
      <c r="T19" s="348"/>
      <c r="U19" s="348"/>
      <c r="V19" s="348"/>
      <c r="W19" s="348"/>
    </row>
    <row r="20" spans="2:23" ht="18" x14ac:dyDescent="0.25">
      <c r="B20" s="315"/>
      <c r="C20" s="476" t="s">
        <v>489</v>
      </c>
      <c r="D20" s="478"/>
      <c r="E20" s="478"/>
      <c r="F20" s="479"/>
      <c r="G20" s="320" t="s">
        <v>487</v>
      </c>
      <c r="H20" s="348"/>
      <c r="I20" s="348"/>
      <c r="J20" s="348"/>
      <c r="K20" s="348"/>
      <c r="L20" s="348"/>
      <c r="M20" s="348"/>
      <c r="N20" s="348"/>
      <c r="O20" s="348"/>
      <c r="P20" s="348"/>
      <c r="Q20" s="348"/>
      <c r="R20" s="348"/>
      <c r="S20" s="348"/>
      <c r="T20" s="348"/>
      <c r="U20" s="348"/>
      <c r="V20" s="348"/>
      <c r="W20" s="348"/>
    </row>
    <row r="21" spans="2:23" ht="9" customHeight="1" x14ac:dyDescent="0.25"/>
    <row r="22" spans="2:23" ht="71.45" customHeight="1" x14ac:dyDescent="0.25">
      <c r="B22" s="482" t="s">
        <v>479</v>
      </c>
      <c r="C22" s="483"/>
      <c r="D22" s="483"/>
      <c r="E22" s="483"/>
      <c r="F22" s="483"/>
      <c r="G22" s="321" t="s">
        <v>470</v>
      </c>
      <c r="H22" s="321">
        <v>2015</v>
      </c>
      <c r="I22" s="321">
        <f>H22+1</f>
        <v>2016</v>
      </c>
      <c r="J22" s="321">
        <f t="shared" ref="J22:W22" si="7">I22+1</f>
        <v>2017</v>
      </c>
      <c r="K22" s="321">
        <f t="shared" si="7"/>
        <v>2018</v>
      </c>
      <c r="L22" s="321">
        <f t="shared" si="7"/>
        <v>2019</v>
      </c>
      <c r="M22" s="321">
        <f t="shared" si="7"/>
        <v>2020</v>
      </c>
      <c r="N22" s="321">
        <f t="shared" si="7"/>
        <v>2021</v>
      </c>
      <c r="O22" s="321">
        <f t="shared" si="7"/>
        <v>2022</v>
      </c>
      <c r="P22" s="321">
        <f t="shared" si="7"/>
        <v>2023</v>
      </c>
      <c r="Q22" s="321">
        <f t="shared" si="7"/>
        <v>2024</v>
      </c>
      <c r="R22" s="321">
        <f t="shared" si="7"/>
        <v>2025</v>
      </c>
      <c r="S22" s="321">
        <f t="shared" si="7"/>
        <v>2026</v>
      </c>
      <c r="T22" s="321">
        <f t="shared" si="7"/>
        <v>2027</v>
      </c>
      <c r="U22" s="321">
        <f t="shared" si="7"/>
        <v>2028</v>
      </c>
      <c r="V22" s="321">
        <f t="shared" si="7"/>
        <v>2029</v>
      </c>
      <c r="W22" s="321">
        <f t="shared" si="7"/>
        <v>2030</v>
      </c>
    </row>
    <row r="23" spans="2:23" ht="9" customHeight="1" x14ac:dyDescent="0.25"/>
    <row r="24" spans="2:23" ht="36" customHeight="1" x14ac:dyDescent="0.25">
      <c r="B24" s="315"/>
      <c r="C24" s="476" t="s">
        <v>490</v>
      </c>
      <c r="D24" s="477"/>
      <c r="E24" s="477"/>
      <c r="F24" s="477"/>
      <c r="G24" s="319" t="s">
        <v>491</v>
      </c>
      <c r="H24" s="348"/>
      <c r="I24" s="348"/>
      <c r="J24" s="348"/>
      <c r="K24" s="348"/>
      <c r="L24" s="348"/>
      <c r="M24" s="348"/>
      <c r="N24" s="348"/>
      <c r="O24" s="348"/>
      <c r="P24" s="348"/>
      <c r="Q24" s="348"/>
      <c r="R24" s="348"/>
      <c r="S24" s="348"/>
      <c r="T24" s="348"/>
      <c r="U24" s="348"/>
      <c r="V24" s="348"/>
      <c r="W24" s="348"/>
    </row>
    <row r="25" spans="2:23" ht="36" customHeight="1" x14ac:dyDescent="0.25">
      <c r="B25" s="315"/>
      <c r="C25" s="476" t="s">
        <v>492</v>
      </c>
      <c r="D25" s="477"/>
      <c r="E25" s="477"/>
      <c r="F25" s="481"/>
      <c r="G25" s="323" t="s">
        <v>484</v>
      </c>
      <c r="H25" s="348"/>
      <c r="I25" s="348"/>
      <c r="J25" s="348"/>
      <c r="K25" s="348"/>
      <c r="L25" s="348"/>
      <c r="M25" s="348"/>
      <c r="N25" s="348"/>
      <c r="O25" s="348"/>
      <c r="P25" s="348"/>
      <c r="Q25" s="348"/>
      <c r="R25" s="348"/>
      <c r="S25" s="348"/>
      <c r="T25" s="348"/>
      <c r="U25" s="348"/>
      <c r="V25" s="348"/>
      <c r="W25" s="348"/>
    </row>
    <row r="26" spans="2:23" ht="17.45" customHeight="1" x14ac:dyDescent="0.25">
      <c r="G26" s="322"/>
      <c r="H26" s="324"/>
      <c r="I26" s="324"/>
      <c r="J26" s="324"/>
      <c r="K26" s="324"/>
      <c r="L26" s="324"/>
      <c r="M26" s="324"/>
      <c r="N26" s="324"/>
      <c r="O26" s="324"/>
      <c r="P26" s="324"/>
      <c r="Q26" s="324"/>
      <c r="R26" s="324"/>
      <c r="S26" s="324"/>
      <c r="T26" s="324"/>
      <c r="U26" s="324"/>
      <c r="V26" s="324"/>
      <c r="W26" s="324"/>
    </row>
    <row r="27" spans="2:23" ht="36" customHeight="1" x14ac:dyDescent="0.25">
      <c r="B27" s="315"/>
      <c r="C27" s="476" t="s">
        <v>493</v>
      </c>
      <c r="D27" s="477"/>
      <c r="E27" s="477"/>
      <c r="F27" s="477"/>
      <c r="G27" s="319" t="s">
        <v>491</v>
      </c>
      <c r="H27" s="348"/>
      <c r="I27" s="348"/>
      <c r="J27" s="348"/>
      <c r="K27" s="348"/>
      <c r="L27" s="348"/>
      <c r="M27" s="348"/>
      <c r="N27" s="348"/>
      <c r="O27" s="348"/>
      <c r="P27" s="348"/>
      <c r="Q27" s="348"/>
      <c r="R27" s="348"/>
      <c r="S27" s="348"/>
      <c r="T27" s="348"/>
      <c r="U27" s="348"/>
      <c r="V27" s="348"/>
      <c r="W27" s="348"/>
    </row>
    <row r="28" spans="2:23" ht="36" customHeight="1" x14ac:dyDescent="0.25">
      <c r="B28" s="315"/>
      <c r="C28" s="476" t="s">
        <v>494</v>
      </c>
      <c r="D28" s="477"/>
      <c r="E28" s="477"/>
      <c r="F28" s="481"/>
      <c r="G28" s="323" t="s">
        <v>484</v>
      </c>
      <c r="H28" s="348"/>
      <c r="I28" s="348"/>
      <c r="J28" s="348"/>
      <c r="K28" s="348"/>
      <c r="L28" s="348"/>
      <c r="M28" s="348"/>
      <c r="N28" s="348"/>
      <c r="O28" s="348"/>
      <c r="P28" s="348"/>
      <c r="Q28" s="348"/>
      <c r="R28" s="348"/>
      <c r="S28" s="348"/>
      <c r="T28" s="348"/>
      <c r="U28" s="348"/>
      <c r="V28" s="348"/>
      <c r="W28" s="348"/>
    </row>
    <row r="29" spans="2:23" ht="9" customHeight="1" x14ac:dyDescent="0.25"/>
    <row r="30" spans="2:23" ht="70.5" customHeight="1" x14ac:dyDescent="0.25">
      <c r="B30" s="482" t="s">
        <v>53</v>
      </c>
      <c r="C30" s="483"/>
      <c r="D30" s="483"/>
      <c r="E30" s="483"/>
      <c r="F30" s="483"/>
      <c r="G30" s="321" t="s">
        <v>470</v>
      </c>
      <c r="H30" s="321">
        <v>2015</v>
      </c>
      <c r="I30" s="321">
        <f>H30+1</f>
        <v>2016</v>
      </c>
      <c r="J30" s="321">
        <f t="shared" ref="J30:W30" si="8">I30+1</f>
        <v>2017</v>
      </c>
      <c r="K30" s="321">
        <f t="shared" si="8"/>
        <v>2018</v>
      </c>
      <c r="L30" s="321">
        <f t="shared" si="8"/>
        <v>2019</v>
      </c>
      <c r="M30" s="321">
        <f t="shared" si="8"/>
        <v>2020</v>
      </c>
      <c r="N30" s="321">
        <f t="shared" si="8"/>
        <v>2021</v>
      </c>
      <c r="O30" s="321">
        <f t="shared" si="8"/>
        <v>2022</v>
      </c>
      <c r="P30" s="321">
        <f t="shared" si="8"/>
        <v>2023</v>
      </c>
      <c r="Q30" s="321">
        <f t="shared" si="8"/>
        <v>2024</v>
      </c>
      <c r="R30" s="321">
        <f t="shared" si="8"/>
        <v>2025</v>
      </c>
      <c r="S30" s="321">
        <f t="shared" si="8"/>
        <v>2026</v>
      </c>
      <c r="T30" s="321">
        <f t="shared" si="8"/>
        <v>2027</v>
      </c>
      <c r="U30" s="321">
        <f t="shared" si="8"/>
        <v>2028</v>
      </c>
      <c r="V30" s="321">
        <f t="shared" si="8"/>
        <v>2029</v>
      </c>
      <c r="W30" s="321">
        <f t="shared" si="8"/>
        <v>2030</v>
      </c>
    </row>
    <row r="31" spans="2:23" ht="9" customHeight="1" x14ac:dyDescent="0.25"/>
    <row r="32" spans="2:23" ht="25.5" customHeight="1" x14ac:dyDescent="0.25">
      <c r="B32" s="315"/>
      <c r="C32" s="476" t="s">
        <v>495</v>
      </c>
      <c r="D32" s="477"/>
      <c r="E32" s="477"/>
      <c r="F32" s="481"/>
      <c r="G32" s="325" t="s">
        <v>496</v>
      </c>
      <c r="H32" s="348"/>
      <c r="I32" s="348"/>
      <c r="J32" s="348"/>
      <c r="K32" s="348"/>
      <c r="L32" s="348"/>
      <c r="M32" s="348"/>
      <c r="N32" s="348"/>
      <c r="O32" s="348"/>
      <c r="P32" s="348"/>
      <c r="Q32" s="348"/>
      <c r="R32" s="348"/>
      <c r="S32" s="348"/>
      <c r="T32" s="348"/>
      <c r="U32" s="348"/>
      <c r="V32" s="348"/>
      <c r="W32" s="348"/>
    </row>
    <row r="33" spans="2:26" ht="25.5" customHeight="1" x14ac:dyDescent="0.25">
      <c r="B33" s="315"/>
      <c r="C33" s="476" t="s">
        <v>497</v>
      </c>
      <c r="D33" s="477"/>
      <c r="E33" s="477"/>
      <c r="F33" s="481"/>
      <c r="G33" s="325" t="s">
        <v>496</v>
      </c>
      <c r="H33" s="348"/>
      <c r="I33" s="348"/>
      <c r="J33" s="348"/>
      <c r="K33" s="348"/>
      <c r="L33" s="348"/>
      <c r="M33" s="348"/>
      <c r="N33" s="348"/>
      <c r="O33" s="348"/>
      <c r="P33" s="348"/>
      <c r="Q33" s="348"/>
      <c r="R33" s="348"/>
      <c r="S33" s="348"/>
      <c r="T33" s="348"/>
      <c r="U33" s="348"/>
      <c r="V33" s="348"/>
      <c r="W33" s="348"/>
    </row>
    <row r="34" spans="2:26" ht="9" customHeight="1" x14ac:dyDescent="0.25"/>
    <row r="38" spans="2:26" ht="15.75" x14ac:dyDescent="0.25">
      <c r="C38" s="351" t="s">
        <v>498</v>
      </c>
    </row>
    <row r="39" spans="2:26" x14ac:dyDescent="0.25">
      <c r="B39" s="474" t="s">
        <v>475</v>
      </c>
      <c r="C39" s="474"/>
      <c r="D39" s="474"/>
      <c r="E39" s="474"/>
      <c r="F39" s="474"/>
      <c r="G39" s="474" t="s">
        <v>499</v>
      </c>
      <c r="H39" s="474" t="s">
        <v>500</v>
      </c>
      <c r="I39" s="474" t="s">
        <v>501</v>
      </c>
      <c r="J39" s="474" t="s">
        <v>502</v>
      </c>
      <c r="K39" s="474" t="s">
        <v>503</v>
      </c>
      <c r="L39" s="474" t="s">
        <v>504</v>
      </c>
      <c r="M39" s="474" t="s">
        <v>505</v>
      </c>
      <c r="N39" s="474" t="s">
        <v>506</v>
      </c>
      <c r="O39" s="474" t="s">
        <v>507</v>
      </c>
      <c r="P39" s="474" t="s">
        <v>508</v>
      </c>
      <c r="Q39" s="474" t="s">
        <v>509</v>
      </c>
      <c r="R39" s="474" t="s">
        <v>510</v>
      </c>
      <c r="S39" s="474" t="s">
        <v>511</v>
      </c>
      <c r="T39" s="474" t="s">
        <v>512</v>
      </c>
      <c r="U39" s="474" t="s">
        <v>513</v>
      </c>
      <c r="V39" s="474" t="s">
        <v>514</v>
      </c>
      <c r="W39" s="474" t="s">
        <v>515</v>
      </c>
    </row>
    <row r="40" spans="2:26" x14ac:dyDescent="0.25">
      <c r="B40" s="474"/>
      <c r="C40" s="474"/>
      <c r="D40" s="474"/>
      <c r="E40" s="474"/>
      <c r="F40" s="474"/>
      <c r="G40" s="474"/>
      <c r="H40" s="474"/>
      <c r="I40" s="474"/>
      <c r="J40" s="474"/>
      <c r="K40" s="474"/>
      <c r="L40" s="474"/>
      <c r="M40" s="474"/>
      <c r="N40" s="474"/>
      <c r="O40" s="474"/>
      <c r="P40" s="474"/>
      <c r="Q40" s="474"/>
      <c r="R40" s="474"/>
      <c r="S40" s="474"/>
      <c r="T40" s="474"/>
      <c r="U40" s="474"/>
      <c r="V40" s="474"/>
      <c r="W40" s="474"/>
      <c r="X40" s="327"/>
      <c r="Y40" s="327"/>
    </row>
    <row r="41" spans="2:26" ht="46.5" customHeight="1" x14ac:dyDescent="0.25">
      <c r="B41" s="475"/>
      <c r="C41" s="475"/>
      <c r="D41" s="475"/>
      <c r="E41" s="475"/>
      <c r="F41" s="475"/>
      <c r="G41" s="475"/>
      <c r="H41" s="475"/>
      <c r="I41" s="475"/>
      <c r="J41" s="475"/>
      <c r="K41" s="475"/>
      <c r="L41" s="475"/>
      <c r="M41" s="475"/>
      <c r="N41" s="475"/>
      <c r="O41" s="475"/>
      <c r="P41" s="475"/>
      <c r="Q41" s="475"/>
      <c r="R41" s="475"/>
      <c r="S41" s="475"/>
      <c r="T41" s="475"/>
      <c r="U41" s="475"/>
      <c r="V41" s="475"/>
      <c r="W41" s="475"/>
      <c r="X41" s="327"/>
      <c r="Y41" s="327"/>
    </row>
    <row r="42" spans="2:26" x14ac:dyDescent="0.25">
      <c r="X42" s="328" t="s">
        <v>516</v>
      </c>
      <c r="Y42" s="327"/>
    </row>
    <row r="43" spans="2:26" ht="18" x14ac:dyDescent="0.25">
      <c r="B43" s="315" t="s">
        <v>517</v>
      </c>
      <c r="C43" s="476" t="s">
        <v>481</v>
      </c>
      <c r="D43" s="477"/>
      <c r="E43" s="477"/>
      <c r="F43" s="477"/>
      <c r="G43" s="316" t="s">
        <v>482</v>
      </c>
      <c r="H43" s="317">
        <f>H12/1000*$I$5</f>
        <v>0</v>
      </c>
      <c r="I43" s="317">
        <f t="shared" ref="I43:V43" si="9">I12/1000*$I$5</f>
        <v>0</v>
      </c>
      <c r="J43" s="317">
        <f t="shared" si="9"/>
        <v>0</v>
      </c>
      <c r="K43" s="317">
        <f t="shared" si="9"/>
        <v>0</v>
      </c>
      <c r="L43" s="317">
        <f t="shared" si="9"/>
        <v>0</v>
      </c>
      <c r="M43" s="317">
        <f t="shared" si="9"/>
        <v>0</v>
      </c>
      <c r="N43" s="317">
        <f t="shared" si="9"/>
        <v>0</v>
      </c>
      <c r="O43" s="317">
        <f t="shared" si="9"/>
        <v>0</v>
      </c>
      <c r="P43" s="317">
        <f t="shared" si="9"/>
        <v>0</v>
      </c>
      <c r="Q43" s="317">
        <f t="shared" si="9"/>
        <v>0</v>
      </c>
      <c r="R43" s="317">
        <f t="shared" si="9"/>
        <v>0</v>
      </c>
      <c r="S43" s="317">
        <f t="shared" si="9"/>
        <v>0</v>
      </c>
      <c r="T43" s="317">
        <f t="shared" si="9"/>
        <v>0</v>
      </c>
      <c r="U43" s="317">
        <f t="shared" si="9"/>
        <v>0</v>
      </c>
      <c r="V43" s="317">
        <f t="shared" si="9"/>
        <v>0</v>
      </c>
      <c r="W43" s="317">
        <f>W12/1000*$I$5</f>
        <v>0</v>
      </c>
      <c r="X43" s="330">
        <f>I12+I14+I24</f>
        <v>0</v>
      </c>
      <c r="Y43" s="327"/>
    </row>
    <row r="44" spans="2:26" ht="22.5" customHeight="1" x14ac:dyDescent="0.25">
      <c r="B44" s="315" t="s">
        <v>517</v>
      </c>
      <c r="C44" s="476" t="s">
        <v>483</v>
      </c>
      <c r="D44" s="478"/>
      <c r="E44" s="478"/>
      <c r="F44" s="478"/>
      <c r="G44" s="319" t="s">
        <v>484</v>
      </c>
      <c r="H44" s="317">
        <f t="shared" ref="H44:W44" si="10">H13/1000*$I$5</f>
        <v>0</v>
      </c>
      <c r="I44" s="317">
        <f t="shared" si="10"/>
        <v>0</v>
      </c>
      <c r="J44" s="317">
        <f t="shared" si="10"/>
        <v>0</v>
      </c>
      <c r="K44" s="317">
        <f t="shared" si="10"/>
        <v>0</v>
      </c>
      <c r="L44" s="317">
        <f t="shared" si="10"/>
        <v>0</v>
      </c>
      <c r="M44" s="317">
        <f t="shared" si="10"/>
        <v>0</v>
      </c>
      <c r="N44" s="317">
        <f t="shared" si="10"/>
        <v>0</v>
      </c>
      <c r="O44" s="317">
        <f t="shared" si="10"/>
        <v>0</v>
      </c>
      <c r="P44" s="317">
        <f t="shared" si="10"/>
        <v>0</v>
      </c>
      <c r="Q44" s="317">
        <f t="shared" si="10"/>
        <v>0</v>
      </c>
      <c r="R44" s="317">
        <f t="shared" si="10"/>
        <v>0</v>
      </c>
      <c r="S44" s="317">
        <f t="shared" si="10"/>
        <v>0</v>
      </c>
      <c r="T44" s="317">
        <f t="shared" si="10"/>
        <v>0</v>
      </c>
      <c r="U44" s="317">
        <f t="shared" si="10"/>
        <v>0</v>
      </c>
      <c r="V44" s="317">
        <f t="shared" si="10"/>
        <v>0</v>
      </c>
      <c r="W44" s="317">
        <f t="shared" si="10"/>
        <v>0</v>
      </c>
      <c r="X44" s="330">
        <f>I13+I25</f>
        <v>0</v>
      </c>
      <c r="Y44" s="327"/>
    </row>
    <row r="45" spans="2:26" ht="38.25" customHeight="1" x14ac:dyDescent="0.25">
      <c r="B45" s="315" t="s">
        <v>517</v>
      </c>
      <c r="C45" s="476" t="s">
        <v>485</v>
      </c>
      <c r="D45" s="478"/>
      <c r="E45" s="478"/>
      <c r="F45" s="479"/>
      <c r="G45" s="320" t="s">
        <v>482</v>
      </c>
      <c r="H45" s="317">
        <f t="shared" ref="H45:W45" si="11">H14/1000*$I$5</f>
        <v>0</v>
      </c>
      <c r="I45" s="317">
        <f t="shared" si="11"/>
        <v>0</v>
      </c>
      <c r="J45" s="317">
        <f t="shared" si="11"/>
        <v>0</v>
      </c>
      <c r="K45" s="317">
        <f t="shared" si="11"/>
        <v>0</v>
      </c>
      <c r="L45" s="317">
        <f t="shared" si="11"/>
        <v>0</v>
      </c>
      <c r="M45" s="317">
        <f t="shared" si="11"/>
        <v>0</v>
      </c>
      <c r="N45" s="317">
        <f t="shared" si="11"/>
        <v>0</v>
      </c>
      <c r="O45" s="317">
        <f t="shared" si="11"/>
        <v>0</v>
      </c>
      <c r="P45" s="317">
        <f t="shared" si="11"/>
        <v>0</v>
      </c>
      <c r="Q45" s="317">
        <f t="shared" si="11"/>
        <v>0</v>
      </c>
      <c r="R45" s="317">
        <f t="shared" si="11"/>
        <v>0</v>
      </c>
      <c r="S45" s="317">
        <f t="shared" si="11"/>
        <v>0</v>
      </c>
      <c r="T45" s="317">
        <f t="shared" si="11"/>
        <v>0</v>
      </c>
      <c r="U45" s="317">
        <f t="shared" si="11"/>
        <v>0</v>
      </c>
      <c r="V45" s="317">
        <f t="shared" si="11"/>
        <v>0</v>
      </c>
      <c r="W45" s="317">
        <f t="shared" si="11"/>
        <v>0</v>
      </c>
      <c r="X45" s="330">
        <f>I18+I19+I20</f>
        <v>0</v>
      </c>
      <c r="Y45" s="327"/>
    </row>
    <row r="46" spans="2:26" x14ac:dyDescent="0.25">
      <c r="X46" s="331">
        <f>I32+I33</f>
        <v>0</v>
      </c>
      <c r="Y46" s="327"/>
    </row>
    <row r="47" spans="2:26" ht="79.5" customHeight="1" x14ac:dyDescent="0.25">
      <c r="B47" s="482" t="s">
        <v>477</v>
      </c>
      <c r="C47" s="483"/>
      <c r="D47" s="483"/>
      <c r="E47" s="483"/>
      <c r="F47" s="483"/>
      <c r="G47" s="321" t="s">
        <v>499</v>
      </c>
      <c r="H47" s="321" t="s">
        <v>518</v>
      </c>
      <c r="I47" s="321" t="s">
        <v>501</v>
      </c>
      <c r="J47" s="321" t="s">
        <v>502</v>
      </c>
      <c r="K47" s="321" t="s">
        <v>503</v>
      </c>
      <c r="L47" s="321" t="s">
        <v>504</v>
      </c>
      <c r="M47" s="321" t="s">
        <v>505</v>
      </c>
      <c r="N47" s="321" t="s">
        <v>506</v>
      </c>
      <c r="O47" s="321" t="s">
        <v>507</v>
      </c>
      <c r="P47" s="321" t="s">
        <v>508</v>
      </c>
      <c r="Q47" s="321" t="s">
        <v>509</v>
      </c>
      <c r="R47" s="321" t="s">
        <v>510</v>
      </c>
      <c r="S47" s="321" t="s">
        <v>511</v>
      </c>
      <c r="T47" s="321" t="s">
        <v>512</v>
      </c>
      <c r="U47" s="321" t="s">
        <v>513</v>
      </c>
      <c r="V47" s="321" t="s">
        <v>514</v>
      </c>
      <c r="W47" s="321" t="s">
        <v>515</v>
      </c>
      <c r="X47" s="327"/>
      <c r="Y47" s="327"/>
    </row>
    <row r="48" spans="2:26" x14ac:dyDescent="0.25">
      <c r="G48" s="322"/>
      <c r="X48" s="329"/>
      <c r="Y48" s="329"/>
      <c r="Z48" s="332"/>
    </row>
    <row r="49" spans="2:27" ht="18" x14ac:dyDescent="0.25">
      <c r="B49" s="315" t="s">
        <v>517</v>
      </c>
      <c r="C49" s="476" t="s">
        <v>486</v>
      </c>
      <c r="D49" s="477"/>
      <c r="E49" s="477"/>
      <c r="F49" s="477"/>
      <c r="G49" s="319" t="s">
        <v>487</v>
      </c>
      <c r="H49" s="317">
        <f>H18/1000*$I$5</f>
        <v>0</v>
      </c>
      <c r="I49" s="317">
        <f t="shared" ref="I49:W49" si="12">I18/1000*$I$5</f>
        <v>0</v>
      </c>
      <c r="J49" s="317">
        <f t="shared" si="12"/>
        <v>0</v>
      </c>
      <c r="K49" s="317">
        <f t="shared" si="12"/>
        <v>0</v>
      </c>
      <c r="L49" s="317">
        <f t="shared" si="12"/>
        <v>0</v>
      </c>
      <c r="M49" s="317">
        <f t="shared" si="12"/>
        <v>0</v>
      </c>
      <c r="N49" s="317">
        <f t="shared" si="12"/>
        <v>0</v>
      </c>
      <c r="O49" s="317">
        <f t="shared" si="12"/>
        <v>0</v>
      </c>
      <c r="P49" s="317">
        <f t="shared" si="12"/>
        <v>0</v>
      </c>
      <c r="Q49" s="317">
        <f t="shared" si="12"/>
        <v>0</v>
      </c>
      <c r="R49" s="317">
        <f t="shared" si="12"/>
        <v>0</v>
      </c>
      <c r="S49" s="317">
        <f t="shared" si="12"/>
        <v>0</v>
      </c>
      <c r="T49" s="317">
        <f t="shared" si="12"/>
        <v>0</v>
      </c>
      <c r="U49" s="317">
        <f t="shared" si="12"/>
        <v>0</v>
      </c>
      <c r="V49" s="317">
        <f t="shared" si="12"/>
        <v>0</v>
      </c>
      <c r="W49" s="317">
        <f t="shared" si="12"/>
        <v>0</v>
      </c>
      <c r="X49" s="330"/>
      <c r="Y49" s="330"/>
      <c r="Z49" s="333"/>
    </row>
    <row r="50" spans="2:27" ht="18" x14ac:dyDescent="0.25">
      <c r="B50" s="315" t="s">
        <v>517</v>
      </c>
      <c r="C50" s="476" t="s">
        <v>488</v>
      </c>
      <c r="D50" s="478"/>
      <c r="E50" s="478"/>
      <c r="F50" s="479"/>
      <c r="G50" s="323" t="s">
        <v>487</v>
      </c>
      <c r="H50" s="317">
        <f t="shared" ref="H50:W50" si="13">H19/1000*$I$5</f>
        <v>0</v>
      </c>
      <c r="I50" s="317">
        <f t="shared" si="13"/>
        <v>0</v>
      </c>
      <c r="J50" s="317">
        <f t="shared" si="13"/>
        <v>0</v>
      </c>
      <c r="K50" s="317">
        <f t="shared" si="13"/>
        <v>0</v>
      </c>
      <c r="L50" s="317">
        <f t="shared" si="13"/>
        <v>0</v>
      </c>
      <c r="M50" s="317">
        <f t="shared" si="13"/>
        <v>0</v>
      </c>
      <c r="N50" s="317">
        <f t="shared" si="13"/>
        <v>0</v>
      </c>
      <c r="O50" s="317">
        <f t="shared" si="13"/>
        <v>0</v>
      </c>
      <c r="P50" s="317">
        <f t="shared" si="13"/>
        <v>0</v>
      </c>
      <c r="Q50" s="317">
        <f t="shared" si="13"/>
        <v>0</v>
      </c>
      <c r="R50" s="317">
        <f t="shared" si="13"/>
        <v>0</v>
      </c>
      <c r="S50" s="317">
        <f t="shared" si="13"/>
        <v>0</v>
      </c>
      <c r="T50" s="317">
        <f t="shared" si="13"/>
        <v>0</v>
      </c>
      <c r="U50" s="317">
        <f t="shared" si="13"/>
        <v>0</v>
      </c>
      <c r="V50" s="317">
        <f t="shared" si="13"/>
        <v>0</v>
      </c>
      <c r="W50" s="317">
        <f t="shared" si="13"/>
        <v>0</v>
      </c>
      <c r="X50" s="330"/>
      <c r="Y50" s="330"/>
      <c r="Z50" s="333"/>
    </row>
    <row r="51" spans="2:27" ht="18" x14ac:dyDescent="0.25">
      <c r="B51" s="315" t="s">
        <v>517</v>
      </c>
      <c r="C51" s="476" t="s">
        <v>489</v>
      </c>
      <c r="D51" s="478"/>
      <c r="E51" s="478"/>
      <c r="F51" s="479"/>
      <c r="G51" s="320" t="s">
        <v>487</v>
      </c>
      <c r="H51" s="317">
        <f t="shared" ref="H51:W51" si="14">H20/1000*$I$5</f>
        <v>0</v>
      </c>
      <c r="I51" s="317">
        <f t="shared" si="14"/>
        <v>0</v>
      </c>
      <c r="J51" s="317">
        <f t="shared" si="14"/>
        <v>0</v>
      </c>
      <c r="K51" s="317">
        <f t="shared" si="14"/>
        <v>0</v>
      </c>
      <c r="L51" s="317">
        <f t="shared" si="14"/>
        <v>0</v>
      </c>
      <c r="M51" s="317">
        <f t="shared" si="14"/>
        <v>0</v>
      </c>
      <c r="N51" s="317">
        <f t="shared" si="14"/>
        <v>0</v>
      </c>
      <c r="O51" s="317">
        <f t="shared" si="14"/>
        <v>0</v>
      </c>
      <c r="P51" s="317">
        <f t="shared" si="14"/>
        <v>0</v>
      </c>
      <c r="Q51" s="317">
        <f t="shared" si="14"/>
        <v>0</v>
      </c>
      <c r="R51" s="317">
        <f t="shared" si="14"/>
        <v>0</v>
      </c>
      <c r="S51" s="317">
        <f t="shared" si="14"/>
        <v>0</v>
      </c>
      <c r="T51" s="317">
        <f t="shared" si="14"/>
        <v>0</v>
      </c>
      <c r="U51" s="317">
        <f t="shared" si="14"/>
        <v>0</v>
      </c>
      <c r="V51" s="317">
        <f t="shared" si="14"/>
        <v>0</v>
      </c>
      <c r="W51" s="317">
        <f t="shared" si="14"/>
        <v>0</v>
      </c>
      <c r="X51" s="327"/>
      <c r="Y51" s="327"/>
    </row>
    <row r="52" spans="2:27" x14ac:dyDescent="0.25">
      <c r="X52" s="327"/>
      <c r="Y52" s="327"/>
      <c r="Z52" s="326"/>
      <c r="AA52" s="326"/>
    </row>
    <row r="53" spans="2:27" ht="76.5" customHeight="1" x14ac:dyDescent="0.25">
      <c r="B53" s="482" t="s">
        <v>479</v>
      </c>
      <c r="C53" s="483"/>
      <c r="D53" s="483"/>
      <c r="E53" s="483"/>
      <c r="F53" s="483"/>
      <c r="G53" s="321" t="s">
        <v>499</v>
      </c>
      <c r="H53" s="321" t="s">
        <v>518</v>
      </c>
      <c r="I53" s="321" t="s">
        <v>501</v>
      </c>
      <c r="J53" s="321" t="s">
        <v>502</v>
      </c>
      <c r="K53" s="321" t="s">
        <v>503</v>
      </c>
      <c r="L53" s="321" t="s">
        <v>504</v>
      </c>
      <c r="M53" s="321" t="s">
        <v>505</v>
      </c>
      <c r="N53" s="321" t="s">
        <v>506</v>
      </c>
      <c r="O53" s="321" t="s">
        <v>507</v>
      </c>
      <c r="P53" s="321" t="s">
        <v>508</v>
      </c>
      <c r="Q53" s="321" t="s">
        <v>509</v>
      </c>
      <c r="R53" s="321" t="s">
        <v>510</v>
      </c>
      <c r="S53" s="321" t="s">
        <v>511</v>
      </c>
      <c r="T53" s="321" t="s">
        <v>512</v>
      </c>
      <c r="U53" s="321" t="s">
        <v>513</v>
      </c>
      <c r="V53" s="321" t="s">
        <v>514</v>
      </c>
      <c r="W53" s="321" t="s">
        <v>515</v>
      </c>
      <c r="X53" s="327"/>
      <c r="Y53" s="327"/>
      <c r="Z53" s="326"/>
      <c r="AA53" s="326"/>
    </row>
    <row r="54" spans="2:27" x14ac:dyDescent="0.25">
      <c r="X54" s="327"/>
      <c r="Y54" s="327"/>
      <c r="Z54" s="326"/>
      <c r="AA54" s="326"/>
    </row>
    <row r="55" spans="2:27" ht="31.5" customHeight="1" x14ac:dyDescent="0.25">
      <c r="B55" s="315" t="s">
        <v>517</v>
      </c>
      <c r="C55" s="476" t="s">
        <v>490</v>
      </c>
      <c r="D55" s="477"/>
      <c r="E55" s="477"/>
      <c r="F55" s="477"/>
      <c r="G55" s="319" t="s">
        <v>491</v>
      </c>
      <c r="H55" s="317">
        <f>H24/1000*$I$5</f>
        <v>0</v>
      </c>
      <c r="I55" s="317">
        <f t="shared" ref="I55:W56" si="15">I24/1000*$I$5</f>
        <v>0</v>
      </c>
      <c r="J55" s="317">
        <f t="shared" si="15"/>
        <v>0</v>
      </c>
      <c r="K55" s="317">
        <f t="shared" si="15"/>
        <v>0</v>
      </c>
      <c r="L55" s="317">
        <f t="shared" si="15"/>
        <v>0</v>
      </c>
      <c r="M55" s="317">
        <f t="shared" si="15"/>
        <v>0</v>
      </c>
      <c r="N55" s="317">
        <f t="shared" si="15"/>
        <v>0</v>
      </c>
      <c r="O55" s="317">
        <f t="shared" si="15"/>
        <v>0</v>
      </c>
      <c r="P55" s="317">
        <f t="shared" si="15"/>
        <v>0</v>
      </c>
      <c r="Q55" s="317">
        <f t="shared" si="15"/>
        <v>0</v>
      </c>
      <c r="R55" s="317">
        <f t="shared" si="15"/>
        <v>0</v>
      </c>
      <c r="S55" s="317">
        <f t="shared" si="15"/>
        <v>0</v>
      </c>
      <c r="T55" s="317">
        <f t="shared" si="15"/>
        <v>0</v>
      </c>
      <c r="U55" s="317">
        <f t="shared" si="15"/>
        <v>0</v>
      </c>
      <c r="V55" s="317">
        <f t="shared" si="15"/>
        <v>0</v>
      </c>
      <c r="W55" s="317">
        <f t="shared" si="15"/>
        <v>0</v>
      </c>
      <c r="X55" s="327"/>
      <c r="Y55" s="327"/>
      <c r="Z55" s="326"/>
      <c r="AA55" s="326"/>
    </row>
    <row r="56" spans="2:27" ht="39.75" customHeight="1" x14ac:dyDescent="0.25">
      <c r="B56" s="315" t="s">
        <v>517</v>
      </c>
      <c r="C56" s="476" t="s">
        <v>492</v>
      </c>
      <c r="D56" s="477"/>
      <c r="E56" s="477"/>
      <c r="F56" s="481"/>
      <c r="G56" s="323" t="s">
        <v>484</v>
      </c>
      <c r="H56" s="317">
        <f>H25/1000*$I$5</f>
        <v>0</v>
      </c>
      <c r="I56" s="317">
        <f t="shared" si="15"/>
        <v>0</v>
      </c>
      <c r="J56" s="317">
        <f t="shared" si="15"/>
        <v>0</v>
      </c>
      <c r="K56" s="317">
        <f t="shared" si="15"/>
        <v>0</v>
      </c>
      <c r="L56" s="317">
        <f t="shared" si="15"/>
        <v>0</v>
      </c>
      <c r="M56" s="317">
        <f t="shared" si="15"/>
        <v>0</v>
      </c>
      <c r="N56" s="317">
        <f t="shared" si="15"/>
        <v>0</v>
      </c>
      <c r="O56" s="317">
        <f t="shared" si="15"/>
        <v>0</v>
      </c>
      <c r="P56" s="317">
        <f t="shared" si="15"/>
        <v>0</v>
      </c>
      <c r="Q56" s="317">
        <f t="shared" si="15"/>
        <v>0</v>
      </c>
      <c r="R56" s="317">
        <f t="shared" si="15"/>
        <v>0</v>
      </c>
      <c r="S56" s="317">
        <f t="shared" si="15"/>
        <v>0</v>
      </c>
      <c r="T56" s="317">
        <f t="shared" si="15"/>
        <v>0</v>
      </c>
      <c r="U56" s="317">
        <f t="shared" si="15"/>
        <v>0</v>
      </c>
      <c r="V56" s="317">
        <f t="shared" si="15"/>
        <v>0</v>
      </c>
      <c r="W56" s="317">
        <f t="shared" si="15"/>
        <v>0</v>
      </c>
      <c r="X56" s="327"/>
      <c r="Y56" s="327"/>
      <c r="Z56" s="326"/>
      <c r="AA56" s="326"/>
    </row>
    <row r="57" spans="2:27" x14ac:dyDescent="0.25">
      <c r="G57" s="322"/>
      <c r="H57" s="324"/>
      <c r="I57" s="324"/>
      <c r="J57" s="324"/>
      <c r="K57" s="324"/>
      <c r="L57" s="324"/>
      <c r="M57" s="324"/>
      <c r="N57" s="324"/>
      <c r="O57" s="324"/>
      <c r="P57" s="324"/>
      <c r="Q57" s="324"/>
      <c r="R57" s="324"/>
      <c r="S57" s="324"/>
      <c r="T57" s="324"/>
      <c r="U57" s="324"/>
      <c r="V57" s="324"/>
      <c r="W57" s="324"/>
      <c r="X57" s="327"/>
      <c r="Y57" s="327"/>
      <c r="Z57" s="326"/>
      <c r="AA57" s="326"/>
    </row>
    <row r="58" spans="2:27" ht="18" x14ac:dyDescent="0.25">
      <c r="B58" s="315" t="s">
        <v>517</v>
      </c>
      <c r="C58" s="476" t="s">
        <v>493</v>
      </c>
      <c r="D58" s="477"/>
      <c r="E58" s="477"/>
      <c r="F58" s="477"/>
      <c r="G58" s="319" t="s">
        <v>491</v>
      </c>
      <c r="H58" s="317">
        <f>H27/1000*$I$5</f>
        <v>0</v>
      </c>
      <c r="I58" s="317">
        <f t="shared" ref="I58:W59" si="16">I27/1000*$I$5</f>
        <v>0</v>
      </c>
      <c r="J58" s="317">
        <f t="shared" si="16"/>
        <v>0</v>
      </c>
      <c r="K58" s="317">
        <f t="shared" si="16"/>
        <v>0</v>
      </c>
      <c r="L58" s="317">
        <f t="shared" si="16"/>
        <v>0</v>
      </c>
      <c r="M58" s="317">
        <f t="shared" si="16"/>
        <v>0</v>
      </c>
      <c r="N58" s="317">
        <f t="shared" si="16"/>
        <v>0</v>
      </c>
      <c r="O58" s="317">
        <f t="shared" si="16"/>
        <v>0</v>
      </c>
      <c r="P58" s="317">
        <f t="shared" si="16"/>
        <v>0</v>
      </c>
      <c r="Q58" s="317">
        <f t="shared" si="16"/>
        <v>0</v>
      </c>
      <c r="R58" s="317">
        <f t="shared" si="16"/>
        <v>0</v>
      </c>
      <c r="S58" s="317">
        <f t="shared" si="16"/>
        <v>0</v>
      </c>
      <c r="T58" s="317">
        <f t="shared" si="16"/>
        <v>0</v>
      </c>
      <c r="U58" s="317">
        <f t="shared" si="16"/>
        <v>0</v>
      </c>
      <c r="V58" s="317">
        <f t="shared" si="16"/>
        <v>0</v>
      </c>
      <c r="W58" s="317">
        <f t="shared" si="16"/>
        <v>0</v>
      </c>
      <c r="X58" s="327"/>
      <c r="Y58" s="327"/>
      <c r="Z58" s="326"/>
      <c r="AA58" s="326"/>
    </row>
    <row r="59" spans="2:27" ht="18" x14ac:dyDescent="0.25">
      <c r="B59" s="315" t="s">
        <v>517</v>
      </c>
      <c r="C59" s="476" t="s">
        <v>494</v>
      </c>
      <c r="D59" s="477"/>
      <c r="E59" s="477"/>
      <c r="F59" s="481"/>
      <c r="G59" s="323" t="s">
        <v>484</v>
      </c>
      <c r="H59" s="317">
        <f>H28/1000*$I$5</f>
        <v>0</v>
      </c>
      <c r="I59" s="317">
        <f t="shared" si="16"/>
        <v>0</v>
      </c>
      <c r="J59" s="317">
        <f t="shared" si="16"/>
        <v>0</v>
      </c>
      <c r="K59" s="317">
        <f t="shared" si="16"/>
        <v>0</v>
      </c>
      <c r="L59" s="317">
        <f t="shared" si="16"/>
        <v>0</v>
      </c>
      <c r="M59" s="317">
        <f t="shared" si="16"/>
        <v>0</v>
      </c>
      <c r="N59" s="317">
        <f t="shared" si="16"/>
        <v>0</v>
      </c>
      <c r="O59" s="317">
        <f t="shared" si="16"/>
        <v>0</v>
      </c>
      <c r="P59" s="317">
        <f t="shared" si="16"/>
        <v>0</v>
      </c>
      <c r="Q59" s="317">
        <f t="shared" si="16"/>
        <v>0</v>
      </c>
      <c r="R59" s="317">
        <f t="shared" si="16"/>
        <v>0</v>
      </c>
      <c r="S59" s="317">
        <f t="shared" si="16"/>
        <v>0</v>
      </c>
      <c r="T59" s="317">
        <f t="shared" si="16"/>
        <v>0</v>
      </c>
      <c r="U59" s="317">
        <f t="shared" si="16"/>
        <v>0</v>
      </c>
      <c r="V59" s="317">
        <f t="shared" si="16"/>
        <v>0</v>
      </c>
      <c r="W59" s="317">
        <f t="shared" si="16"/>
        <v>0</v>
      </c>
      <c r="X59" s="327"/>
      <c r="Y59" s="327"/>
      <c r="Z59" s="326"/>
      <c r="AA59" s="326"/>
    </row>
    <row r="60" spans="2:27" x14ac:dyDescent="0.25">
      <c r="X60" s="327"/>
      <c r="Y60" s="327"/>
      <c r="Z60" s="326"/>
      <c r="AA60" s="326"/>
    </row>
    <row r="61" spans="2:27" ht="81" customHeight="1" x14ac:dyDescent="0.25">
      <c r="B61" s="482" t="s">
        <v>53</v>
      </c>
      <c r="C61" s="483"/>
      <c r="D61" s="483"/>
      <c r="E61" s="483"/>
      <c r="F61" s="483"/>
      <c r="G61" s="321" t="s">
        <v>499</v>
      </c>
      <c r="H61" s="321" t="s">
        <v>518</v>
      </c>
      <c r="I61" s="321" t="s">
        <v>501</v>
      </c>
      <c r="J61" s="321" t="s">
        <v>502</v>
      </c>
      <c r="K61" s="321" t="s">
        <v>503</v>
      </c>
      <c r="L61" s="321" t="s">
        <v>504</v>
      </c>
      <c r="M61" s="321" t="s">
        <v>505</v>
      </c>
      <c r="N61" s="321" t="s">
        <v>506</v>
      </c>
      <c r="O61" s="321" t="s">
        <v>507</v>
      </c>
      <c r="P61" s="321" t="s">
        <v>508</v>
      </c>
      <c r="Q61" s="321" t="s">
        <v>509</v>
      </c>
      <c r="R61" s="321" t="s">
        <v>510</v>
      </c>
      <c r="S61" s="321" t="s">
        <v>511</v>
      </c>
      <c r="T61" s="321" t="s">
        <v>512</v>
      </c>
      <c r="U61" s="321" t="s">
        <v>513</v>
      </c>
      <c r="V61" s="321" t="s">
        <v>514</v>
      </c>
      <c r="W61" s="321" t="s">
        <v>515</v>
      </c>
      <c r="X61" s="327"/>
      <c r="Y61" s="327"/>
      <c r="Z61" s="326"/>
      <c r="AA61" s="326"/>
    </row>
    <row r="62" spans="2:27" x14ac:dyDescent="0.25">
      <c r="X62" s="327"/>
      <c r="Y62" s="327"/>
      <c r="Z62" s="326"/>
      <c r="AA62" s="326"/>
    </row>
    <row r="63" spans="2:27" ht="18" x14ac:dyDescent="0.25">
      <c r="B63" s="315" t="s">
        <v>517</v>
      </c>
      <c r="C63" s="476" t="s">
        <v>495</v>
      </c>
      <c r="D63" s="477"/>
      <c r="E63" s="477"/>
      <c r="F63" s="481"/>
      <c r="G63" s="325" t="s">
        <v>496</v>
      </c>
      <c r="H63" s="317">
        <f>H32/1000*$I$5</f>
        <v>0</v>
      </c>
      <c r="I63" s="317">
        <f t="shared" ref="I63:W64" si="17">I32/1000*$I$5</f>
        <v>0</v>
      </c>
      <c r="J63" s="317">
        <f t="shared" si="17"/>
        <v>0</v>
      </c>
      <c r="K63" s="317">
        <f t="shared" si="17"/>
        <v>0</v>
      </c>
      <c r="L63" s="317">
        <f t="shared" si="17"/>
        <v>0</v>
      </c>
      <c r="M63" s="317">
        <f t="shared" si="17"/>
        <v>0</v>
      </c>
      <c r="N63" s="317">
        <f t="shared" si="17"/>
        <v>0</v>
      </c>
      <c r="O63" s="317">
        <f t="shared" si="17"/>
        <v>0</v>
      </c>
      <c r="P63" s="317">
        <f t="shared" si="17"/>
        <v>0</v>
      </c>
      <c r="Q63" s="317">
        <f t="shared" si="17"/>
        <v>0</v>
      </c>
      <c r="R63" s="317">
        <f t="shared" si="17"/>
        <v>0</v>
      </c>
      <c r="S63" s="317">
        <f t="shared" si="17"/>
        <v>0</v>
      </c>
      <c r="T63" s="317">
        <f t="shared" si="17"/>
        <v>0</v>
      </c>
      <c r="U63" s="317">
        <f t="shared" si="17"/>
        <v>0</v>
      </c>
      <c r="V63" s="317">
        <f t="shared" si="17"/>
        <v>0</v>
      </c>
      <c r="W63" s="317">
        <f t="shared" si="17"/>
        <v>0</v>
      </c>
      <c r="X63" s="327"/>
      <c r="Y63" s="327"/>
      <c r="Z63" s="326"/>
      <c r="AA63" s="326"/>
    </row>
    <row r="64" spans="2:27" ht="18" x14ac:dyDescent="0.25">
      <c r="B64" s="315" t="s">
        <v>517</v>
      </c>
      <c r="C64" s="476" t="s">
        <v>497</v>
      </c>
      <c r="D64" s="477"/>
      <c r="E64" s="477"/>
      <c r="F64" s="481"/>
      <c r="G64" s="325" t="s">
        <v>496</v>
      </c>
      <c r="H64" s="317">
        <f>H33/1000*$I$5</f>
        <v>0</v>
      </c>
      <c r="I64" s="317">
        <f t="shared" si="17"/>
        <v>0</v>
      </c>
      <c r="J64" s="317">
        <f t="shared" si="17"/>
        <v>0</v>
      </c>
      <c r="K64" s="317">
        <f t="shared" si="17"/>
        <v>0</v>
      </c>
      <c r="L64" s="317">
        <f t="shared" si="17"/>
        <v>0</v>
      </c>
      <c r="M64" s="317">
        <f t="shared" si="17"/>
        <v>0</v>
      </c>
      <c r="N64" s="317">
        <f t="shared" si="17"/>
        <v>0</v>
      </c>
      <c r="O64" s="317">
        <f t="shared" si="17"/>
        <v>0</v>
      </c>
      <c r="P64" s="317">
        <f t="shared" si="17"/>
        <v>0</v>
      </c>
      <c r="Q64" s="317">
        <f t="shared" si="17"/>
        <v>0</v>
      </c>
      <c r="R64" s="317">
        <f t="shared" si="17"/>
        <v>0</v>
      </c>
      <c r="S64" s="317">
        <f t="shared" si="17"/>
        <v>0</v>
      </c>
      <c r="T64" s="317">
        <f t="shared" si="17"/>
        <v>0</v>
      </c>
      <c r="U64" s="317">
        <f t="shared" si="17"/>
        <v>0</v>
      </c>
      <c r="V64" s="317">
        <f t="shared" si="17"/>
        <v>0</v>
      </c>
      <c r="W64" s="317">
        <f t="shared" si="17"/>
        <v>0</v>
      </c>
      <c r="X64" s="327"/>
      <c r="Y64" s="327"/>
      <c r="Z64" s="326"/>
      <c r="AA64" s="326"/>
    </row>
    <row r="65" spans="2:45" x14ac:dyDescent="0.25">
      <c r="B65" s="327"/>
      <c r="C65" s="480" t="s">
        <v>519</v>
      </c>
      <c r="D65" s="480"/>
      <c r="E65" s="334" t="s">
        <v>520</v>
      </c>
      <c r="F65" s="334">
        <v>3</v>
      </c>
      <c r="G65" s="335">
        <v>125</v>
      </c>
      <c r="H65" s="336">
        <v>9.2421052631578935E-3</v>
      </c>
      <c r="I65" s="337" t="s">
        <v>521</v>
      </c>
      <c r="J65" s="337"/>
      <c r="K65" s="337"/>
      <c r="L65" s="337"/>
      <c r="M65" s="337"/>
      <c r="N65" s="337"/>
      <c r="O65" s="337"/>
      <c r="P65" s="337"/>
      <c r="Q65" s="337"/>
      <c r="R65" s="337"/>
      <c r="S65" s="337"/>
      <c r="T65" s="337"/>
      <c r="U65" s="337"/>
      <c r="V65" s="337"/>
      <c r="W65" s="337"/>
      <c r="X65" s="327"/>
      <c r="Y65" s="327"/>
      <c r="Z65" s="326"/>
      <c r="AA65" s="326"/>
    </row>
    <row r="66" spans="2:45" x14ac:dyDescent="0.25">
      <c r="B66" s="327"/>
      <c r="C66" s="480" t="s">
        <v>522</v>
      </c>
      <c r="D66" s="480"/>
      <c r="E66" s="334" t="s">
        <v>520</v>
      </c>
      <c r="F66" s="334">
        <v>3</v>
      </c>
      <c r="G66" s="335">
        <v>129.5</v>
      </c>
      <c r="H66" s="336">
        <v>1.074736842105263E-2</v>
      </c>
      <c r="I66" s="337" t="s">
        <v>523</v>
      </c>
      <c r="J66" s="337"/>
      <c r="K66" s="337"/>
      <c r="L66" s="337"/>
      <c r="M66" s="337"/>
      <c r="N66" s="337"/>
      <c r="O66" s="337"/>
      <c r="P66" s="337"/>
      <c r="Q66" s="337"/>
      <c r="R66" s="337"/>
      <c r="S66" s="337"/>
      <c r="T66" s="337"/>
      <c r="U66" s="337"/>
      <c r="V66" s="337"/>
      <c r="W66" s="337"/>
      <c r="X66" s="327"/>
      <c r="Y66" s="327"/>
      <c r="Z66" s="326"/>
      <c r="AA66" s="326"/>
    </row>
    <row r="67" spans="2:45" x14ac:dyDescent="0.25">
      <c r="B67" s="327"/>
      <c r="C67" s="337" t="s">
        <v>524</v>
      </c>
      <c r="D67" s="338"/>
      <c r="E67" s="334" t="s">
        <v>520</v>
      </c>
      <c r="F67" s="334">
        <v>3</v>
      </c>
      <c r="G67" s="335">
        <v>83.4</v>
      </c>
      <c r="H67" s="336">
        <v>6.531052631578947E-3</v>
      </c>
      <c r="I67" s="337" t="s">
        <v>525</v>
      </c>
      <c r="J67" s="337"/>
      <c r="K67" s="337"/>
      <c r="L67" s="337"/>
      <c r="M67" s="337"/>
      <c r="N67" s="337"/>
      <c r="O67" s="337"/>
      <c r="P67" s="337"/>
      <c r="Q67" s="337"/>
      <c r="R67" s="337"/>
      <c r="S67" s="337"/>
      <c r="T67" s="337"/>
      <c r="U67" s="337"/>
      <c r="V67" s="337"/>
      <c r="W67" s="337"/>
      <c r="X67" s="327"/>
      <c r="Y67" s="327"/>
      <c r="Z67" s="326"/>
      <c r="AA67" s="326"/>
    </row>
    <row r="68" spans="2:45" x14ac:dyDescent="0.25">
      <c r="B68" s="327"/>
      <c r="C68" s="480" t="s">
        <v>526</v>
      </c>
      <c r="D68" s="480"/>
      <c r="E68" s="334" t="s">
        <v>520</v>
      </c>
      <c r="F68" s="334">
        <v>3</v>
      </c>
      <c r="G68" s="335">
        <v>76.099999999999994</v>
      </c>
      <c r="H68" s="336">
        <v>6.0526315789473685E-3</v>
      </c>
      <c r="I68" s="337" t="s">
        <v>527</v>
      </c>
      <c r="J68" s="337"/>
      <c r="K68" s="337"/>
      <c r="L68" s="337"/>
      <c r="M68" s="337"/>
      <c r="N68" s="337"/>
      <c r="O68" s="337"/>
      <c r="P68" s="337"/>
      <c r="Q68" s="337"/>
      <c r="R68" s="337"/>
      <c r="S68" s="337"/>
      <c r="T68" s="337"/>
      <c r="U68" s="337"/>
      <c r="V68" s="337"/>
      <c r="W68" s="337"/>
      <c r="X68" s="327"/>
      <c r="Y68" s="327"/>
      <c r="Z68" s="326"/>
      <c r="AA68" s="326"/>
    </row>
    <row r="69" spans="2:45" x14ac:dyDescent="0.25">
      <c r="B69" s="327"/>
      <c r="C69" s="480" t="s">
        <v>528</v>
      </c>
      <c r="D69" s="480"/>
      <c r="E69" s="334" t="s">
        <v>520</v>
      </c>
      <c r="F69" s="334">
        <v>3</v>
      </c>
      <c r="G69" s="335">
        <v>118.7</v>
      </c>
      <c r="H69" s="336">
        <v>8.3099999999999997E-3</v>
      </c>
      <c r="I69" s="337" t="s">
        <v>529</v>
      </c>
      <c r="J69" s="337"/>
      <c r="K69" s="337"/>
      <c r="L69" s="337"/>
      <c r="M69" s="337"/>
      <c r="N69" s="337"/>
      <c r="O69" s="337"/>
      <c r="P69" s="337"/>
      <c r="Q69" s="337"/>
      <c r="R69" s="337"/>
      <c r="S69" s="337"/>
      <c r="T69" s="337"/>
      <c r="U69" s="337"/>
      <c r="V69" s="337"/>
      <c r="W69" s="337"/>
      <c r="X69" s="327"/>
      <c r="Y69" s="327"/>
      <c r="Z69" s="326"/>
      <c r="AA69" s="326"/>
    </row>
    <row r="70" spans="2:45" x14ac:dyDescent="0.25">
      <c r="B70" s="327"/>
      <c r="C70" s="484" t="s">
        <v>530</v>
      </c>
      <c r="D70" s="484"/>
      <c r="E70" s="337"/>
      <c r="F70" s="337"/>
      <c r="G70" s="337"/>
      <c r="H70" s="337"/>
      <c r="I70" s="337"/>
      <c r="J70" s="337"/>
      <c r="K70" s="337"/>
      <c r="L70" s="337"/>
      <c r="M70" s="337"/>
      <c r="N70" s="337"/>
      <c r="O70" s="337"/>
      <c r="P70" s="337"/>
      <c r="Q70" s="337"/>
      <c r="R70" s="337"/>
      <c r="S70" s="337"/>
      <c r="T70" s="337"/>
      <c r="U70" s="337"/>
      <c r="V70" s="337"/>
      <c r="W70" s="337"/>
      <c r="X70" s="327"/>
      <c r="Y70" s="327"/>
      <c r="Z70" s="326"/>
      <c r="AA70" s="326"/>
    </row>
    <row r="71" spans="2:45" ht="25.5" customHeight="1" x14ac:dyDescent="0.25">
      <c r="B71" s="327"/>
      <c r="C71" s="334">
        <v>1</v>
      </c>
      <c r="D71" s="485" t="s">
        <v>531</v>
      </c>
      <c r="E71" s="485"/>
      <c r="F71" s="485"/>
      <c r="G71" s="485"/>
      <c r="H71" s="485"/>
      <c r="I71" s="485"/>
      <c r="J71" s="485"/>
      <c r="K71" s="485"/>
      <c r="L71" s="485"/>
      <c r="M71" s="485"/>
      <c r="N71" s="485"/>
      <c r="O71" s="485"/>
      <c r="P71" s="485"/>
      <c r="Q71" s="485"/>
      <c r="R71" s="485"/>
      <c r="S71" s="485"/>
      <c r="T71" s="485"/>
      <c r="U71" s="485"/>
      <c r="V71" s="485"/>
      <c r="W71" s="485"/>
      <c r="X71" s="327"/>
      <c r="Y71" s="327"/>
      <c r="Z71" s="326"/>
      <c r="AA71" s="326"/>
    </row>
    <row r="72" spans="2:45" ht="30" customHeight="1" x14ac:dyDescent="0.25">
      <c r="B72" s="327"/>
      <c r="C72" s="334">
        <v>2</v>
      </c>
      <c r="D72" s="485" t="s">
        <v>532</v>
      </c>
      <c r="E72" s="485"/>
      <c r="F72" s="485"/>
      <c r="G72" s="485"/>
      <c r="H72" s="485"/>
      <c r="I72" s="485"/>
      <c r="J72" s="485"/>
      <c r="K72" s="485"/>
      <c r="L72" s="485"/>
      <c r="M72" s="485"/>
      <c r="N72" s="485"/>
      <c r="O72" s="485"/>
      <c r="P72" s="485"/>
      <c r="Q72" s="485"/>
      <c r="R72" s="485"/>
      <c r="S72" s="485"/>
      <c r="T72" s="485"/>
      <c r="U72" s="485"/>
      <c r="V72" s="485"/>
      <c r="W72" s="485"/>
      <c r="X72" s="327"/>
      <c r="Y72" s="327"/>
      <c r="Z72" s="326"/>
      <c r="AA72" s="326"/>
    </row>
    <row r="73" spans="2:45" x14ac:dyDescent="0.25">
      <c r="B73" s="327"/>
      <c r="C73" s="334">
        <v>3</v>
      </c>
      <c r="D73" s="486" t="s">
        <v>533</v>
      </c>
      <c r="E73" s="486"/>
      <c r="F73" s="486"/>
      <c r="G73" s="486"/>
      <c r="H73" s="486"/>
      <c r="I73" s="486"/>
      <c r="J73" s="486"/>
      <c r="K73" s="486"/>
      <c r="L73" s="486"/>
      <c r="M73" s="486"/>
      <c r="N73" s="486"/>
      <c r="O73" s="486"/>
      <c r="P73" s="486"/>
      <c r="Q73" s="486"/>
      <c r="R73" s="486"/>
      <c r="S73" s="486"/>
      <c r="T73" s="486"/>
      <c r="U73" s="486"/>
      <c r="V73" s="486"/>
      <c r="W73" s="486"/>
      <c r="X73" s="327"/>
      <c r="Y73" s="327"/>
      <c r="Z73" s="326"/>
      <c r="AA73" s="326"/>
    </row>
    <row r="74" spans="2:45" x14ac:dyDescent="0.25">
      <c r="B74" s="327"/>
      <c r="C74" s="327"/>
      <c r="D74" s="327"/>
      <c r="E74" s="327"/>
      <c r="F74" s="327"/>
      <c r="G74" s="327"/>
      <c r="H74" s="327"/>
      <c r="I74" s="327"/>
      <c r="J74" s="327"/>
      <c r="K74" s="327"/>
      <c r="L74" s="327"/>
      <c r="M74" s="327"/>
      <c r="N74" s="327"/>
      <c r="O74" s="327"/>
      <c r="P74" s="327"/>
      <c r="Q74" s="327"/>
      <c r="R74" s="327"/>
      <c r="S74" s="327"/>
      <c r="T74" s="327"/>
      <c r="U74" s="327"/>
      <c r="V74" s="327"/>
      <c r="W74" s="327"/>
      <c r="X74" s="327"/>
      <c r="Y74" s="327"/>
      <c r="Z74" s="326"/>
      <c r="AA74" s="326"/>
    </row>
    <row r="75" spans="2:45" x14ac:dyDescent="0.25">
      <c r="B75" s="327"/>
      <c r="C75" s="327"/>
      <c r="D75" s="327"/>
      <c r="E75" s="327"/>
      <c r="F75" s="327"/>
      <c r="G75" s="327"/>
      <c r="H75" s="327"/>
      <c r="I75" s="327"/>
      <c r="J75" s="327"/>
      <c r="K75" s="327"/>
      <c r="L75" s="327"/>
      <c r="M75" s="327"/>
      <c r="N75" s="327"/>
      <c r="O75" s="327"/>
      <c r="P75" s="327"/>
      <c r="Q75" s="327"/>
      <c r="R75" s="327"/>
      <c r="S75" s="327"/>
      <c r="T75" s="327"/>
      <c r="U75" s="327"/>
      <c r="V75" s="327"/>
      <c r="W75" s="327"/>
      <c r="X75" s="327"/>
      <c r="Y75" s="327"/>
      <c r="Z75" s="326"/>
      <c r="AA75" s="326"/>
      <c r="AB75" s="326"/>
      <c r="AC75" s="326"/>
      <c r="AD75" s="326"/>
      <c r="AE75" s="326"/>
      <c r="AF75" s="326"/>
      <c r="AG75" s="326"/>
      <c r="AH75" s="326"/>
      <c r="AI75" s="326"/>
      <c r="AJ75" s="326"/>
      <c r="AK75" s="326"/>
      <c r="AL75" s="326"/>
      <c r="AM75" s="326"/>
      <c r="AN75" s="326"/>
      <c r="AO75" s="326"/>
      <c r="AP75" s="326"/>
      <c r="AQ75" s="326"/>
      <c r="AR75" s="326"/>
      <c r="AS75" s="326"/>
    </row>
    <row r="76" spans="2:45" x14ac:dyDescent="0.25">
      <c r="B76" s="327"/>
      <c r="C76" s="327"/>
      <c r="D76" s="327"/>
      <c r="E76" s="327"/>
      <c r="F76" s="327"/>
      <c r="G76" s="327"/>
      <c r="H76" s="327"/>
      <c r="I76" s="327"/>
      <c r="J76" s="327"/>
      <c r="K76" s="327"/>
      <c r="L76" s="327"/>
      <c r="M76" s="327"/>
      <c r="N76" s="327"/>
      <c r="O76" s="327"/>
      <c r="P76" s="327"/>
      <c r="Q76" s="327"/>
      <c r="R76" s="327"/>
      <c r="S76" s="327"/>
      <c r="T76" s="327"/>
      <c r="U76" s="327"/>
      <c r="V76" s="327"/>
      <c r="W76" s="327"/>
      <c r="X76" s="327"/>
      <c r="Y76" s="327"/>
      <c r="Z76" s="326"/>
      <c r="AA76" s="326"/>
      <c r="AB76" s="326"/>
      <c r="AC76" s="326"/>
      <c r="AD76" s="326"/>
      <c r="AE76" s="326"/>
      <c r="AF76" s="326"/>
      <c r="AG76" s="326"/>
      <c r="AH76" s="326"/>
      <c r="AI76" s="326"/>
      <c r="AJ76" s="326"/>
      <c r="AK76" s="326"/>
      <c r="AL76" s="326"/>
      <c r="AM76" s="326"/>
      <c r="AN76" s="326"/>
      <c r="AO76" s="326"/>
      <c r="AP76" s="326"/>
      <c r="AQ76" s="326"/>
      <c r="AR76" s="326"/>
      <c r="AS76" s="326"/>
    </row>
    <row r="77" spans="2:45" x14ac:dyDescent="0.25">
      <c r="B77" s="327"/>
      <c r="C77" s="327"/>
      <c r="D77" s="327"/>
      <c r="E77" s="327"/>
      <c r="F77" s="327"/>
      <c r="G77" s="327"/>
      <c r="H77" s="327"/>
      <c r="I77" s="327"/>
      <c r="J77" s="327"/>
      <c r="K77" s="327"/>
      <c r="L77" s="327"/>
      <c r="M77" s="327"/>
      <c r="N77" s="327"/>
      <c r="O77" s="327"/>
      <c r="P77" s="327"/>
      <c r="Q77" s="327"/>
      <c r="R77" s="327"/>
      <c r="S77" s="327"/>
      <c r="T77" s="327"/>
      <c r="U77" s="327"/>
      <c r="V77" s="327"/>
      <c r="W77" s="327"/>
      <c r="X77" s="327"/>
      <c r="Y77" s="327"/>
      <c r="Z77" s="326"/>
      <c r="AA77" s="326"/>
      <c r="AB77" s="326"/>
      <c r="AC77" s="326"/>
      <c r="AD77" s="326"/>
      <c r="AE77" s="326"/>
      <c r="AF77" s="326"/>
      <c r="AG77" s="326"/>
      <c r="AH77" s="326"/>
      <c r="AI77" s="326"/>
      <c r="AJ77" s="326"/>
      <c r="AK77" s="326"/>
      <c r="AL77" s="326"/>
      <c r="AM77" s="326"/>
      <c r="AN77" s="326"/>
      <c r="AO77" s="326"/>
      <c r="AP77" s="326"/>
      <c r="AQ77" s="326"/>
      <c r="AR77" s="326"/>
      <c r="AS77" s="326"/>
    </row>
    <row r="78" spans="2:45" x14ac:dyDescent="0.25">
      <c r="C78" s="326"/>
      <c r="D78" s="326"/>
      <c r="E78" s="326"/>
      <c r="F78" s="326"/>
      <c r="G78" s="326"/>
      <c r="H78" s="326"/>
      <c r="I78" s="326"/>
      <c r="J78" s="326"/>
      <c r="K78" s="326"/>
      <c r="L78" s="326"/>
      <c r="M78" s="326"/>
      <c r="N78" s="326"/>
      <c r="O78" s="326"/>
      <c r="P78" s="326"/>
      <c r="Q78" s="326"/>
      <c r="R78" s="326"/>
      <c r="S78" s="326"/>
      <c r="T78" s="326"/>
      <c r="U78" s="326"/>
      <c r="V78" s="326"/>
      <c r="W78" s="326"/>
      <c r="X78" s="326"/>
      <c r="Y78" s="326"/>
      <c r="Z78" s="326"/>
      <c r="AA78" s="326"/>
      <c r="AB78" s="326"/>
      <c r="AC78" s="326"/>
      <c r="AD78" s="326"/>
      <c r="AE78" s="326"/>
      <c r="AF78" s="326"/>
      <c r="AG78" s="326"/>
      <c r="AH78" s="326"/>
      <c r="AI78" s="326"/>
      <c r="AJ78" s="326"/>
      <c r="AK78" s="326"/>
      <c r="AL78" s="326"/>
      <c r="AM78" s="326"/>
      <c r="AN78" s="326"/>
      <c r="AO78" s="326"/>
      <c r="AP78" s="326"/>
      <c r="AQ78" s="326"/>
      <c r="AR78" s="326"/>
      <c r="AS78" s="326"/>
    </row>
    <row r="79" spans="2:45" x14ac:dyDescent="0.25">
      <c r="C79" s="326"/>
      <c r="D79" s="326"/>
      <c r="E79" s="326"/>
      <c r="F79" s="326"/>
      <c r="G79" s="326"/>
      <c r="H79" s="326"/>
      <c r="I79" s="326"/>
      <c r="J79" s="326"/>
      <c r="K79" s="326"/>
      <c r="L79" s="326"/>
      <c r="M79" s="326"/>
      <c r="N79" s="326"/>
      <c r="O79" s="326"/>
      <c r="P79" s="326"/>
      <c r="Q79" s="326"/>
      <c r="R79" s="326"/>
      <c r="S79" s="326"/>
      <c r="T79" s="326"/>
      <c r="U79" s="326"/>
      <c r="V79" s="326"/>
      <c r="W79" s="326"/>
      <c r="X79" s="326"/>
      <c r="Y79" s="326"/>
      <c r="Z79" s="326"/>
      <c r="AA79" s="326"/>
      <c r="AB79" s="326"/>
      <c r="AC79" s="326"/>
      <c r="AD79" s="326"/>
      <c r="AE79" s="326"/>
      <c r="AF79" s="326"/>
      <c r="AG79" s="326"/>
      <c r="AH79" s="326"/>
      <c r="AI79" s="326"/>
      <c r="AJ79" s="326"/>
      <c r="AK79" s="326"/>
      <c r="AL79" s="326"/>
      <c r="AM79" s="326"/>
      <c r="AN79" s="326"/>
      <c r="AO79" s="326"/>
      <c r="AP79" s="326"/>
      <c r="AQ79" s="326"/>
      <c r="AR79" s="326"/>
      <c r="AS79" s="326"/>
    </row>
    <row r="80" spans="2:45" x14ac:dyDescent="0.25">
      <c r="C80" s="326"/>
      <c r="D80" s="326"/>
      <c r="E80" s="326"/>
      <c r="F80" s="326"/>
      <c r="G80" s="326"/>
      <c r="H80" s="326"/>
      <c r="I80" s="326"/>
      <c r="J80" s="326"/>
      <c r="K80" s="326"/>
      <c r="L80" s="326"/>
      <c r="M80" s="326"/>
      <c r="N80" s="326"/>
      <c r="O80" s="326"/>
      <c r="P80" s="326"/>
      <c r="Q80" s="326"/>
      <c r="R80" s="326"/>
      <c r="S80" s="326"/>
      <c r="T80" s="326"/>
      <c r="U80" s="326"/>
      <c r="V80" s="326"/>
      <c r="W80" s="326"/>
      <c r="X80" s="326"/>
      <c r="Y80" s="326"/>
      <c r="Z80" s="326"/>
      <c r="AA80" s="326"/>
      <c r="AB80" s="326"/>
      <c r="AC80" s="326"/>
      <c r="AD80" s="326"/>
      <c r="AE80" s="326"/>
      <c r="AF80" s="326"/>
      <c r="AG80" s="326"/>
      <c r="AH80" s="326"/>
      <c r="AI80" s="326"/>
      <c r="AJ80" s="326"/>
      <c r="AK80" s="326"/>
      <c r="AL80" s="326"/>
      <c r="AM80" s="326"/>
      <c r="AN80" s="326"/>
      <c r="AO80" s="326"/>
      <c r="AP80" s="326"/>
      <c r="AQ80" s="326"/>
      <c r="AR80" s="326"/>
      <c r="AS80" s="326"/>
    </row>
    <row r="81" spans="3:45" x14ac:dyDescent="0.25">
      <c r="C81" s="326"/>
      <c r="D81" s="326"/>
      <c r="E81" s="326"/>
      <c r="F81" s="326"/>
      <c r="G81" s="326"/>
      <c r="H81" s="326"/>
      <c r="I81" s="326"/>
      <c r="J81" s="326"/>
      <c r="K81" s="326"/>
      <c r="L81" s="326"/>
      <c r="M81" s="326"/>
      <c r="N81" s="326"/>
      <c r="O81" s="326"/>
      <c r="P81" s="326"/>
      <c r="Q81" s="326"/>
      <c r="R81" s="326"/>
      <c r="S81" s="326"/>
      <c r="T81" s="326"/>
      <c r="U81" s="326"/>
      <c r="V81" s="326"/>
      <c r="W81" s="326"/>
      <c r="X81" s="326"/>
      <c r="Y81" s="326"/>
      <c r="Z81" s="326"/>
      <c r="AA81" s="326"/>
      <c r="AB81" s="326"/>
      <c r="AC81" s="326"/>
      <c r="AD81" s="326"/>
      <c r="AE81" s="326"/>
      <c r="AF81" s="326"/>
      <c r="AG81" s="326"/>
      <c r="AH81" s="326"/>
      <c r="AI81" s="326"/>
      <c r="AJ81" s="326"/>
      <c r="AK81" s="326"/>
      <c r="AL81" s="326"/>
      <c r="AM81" s="326"/>
      <c r="AN81" s="326"/>
      <c r="AO81" s="326"/>
      <c r="AP81" s="326"/>
      <c r="AQ81" s="326"/>
      <c r="AR81" s="326"/>
      <c r="AS81" s="326"/>
    </row>
    <row r="82" spans="3:45" x14ac:dyDescent="0.25">
      <c r="C82" s="326"/>
      <c r="D82" s="326"/>
      <c r="E82" s="326"/>
      <c r="F82" s="326"/>
      <c r="G82" s="326"/>
      <c r="H82" s="326"/>
      <c r="I82" s="326"/>
      <c r="J82" s="326"/>
      <c r="K82" s="326"/>
      <c r="L82" s="326"/>
      <c r="M82" s="326"/>
      <c r="N82" s="326"/>
      <c r="O82" s="326"/>
      <c r="P82" s="326"/>
      <c r="Q82" s="326"/>
      <c r="R82" s="326"/>
      <c r="S82" s="326"/>
      <c r="T82" s="326"/>
      <c r="U82" s="326"/>
      <c r="V82" s="326"/>
      <c r="W82" s="326"/>
      <c r="X82" s="326"/>
      <c r="Y82" s="326"/>
      <c r="Z82" s="326"/>
      <c r="AA82" s="326"/>
      <c r="AB82" s="326"/>
      <c r="AC82" s="326"/>
      <c r="AD82" s="326"/>
      <c r="AE82" s="326"/>
      <c r="AF82" s="326"/>
      <c r="AG82" s="326"/>
      <c r="AH82" s="326"/>
      <c r="AI82" s="326"/>
      <c r="AJ82" s="326"/>
      <c r="AK82" s="326"/>
      <c r="AL82" s="326"/>
      <c r="AM82" s="326"/>
      <c r="AN82" s="326"/>
      <c r="AO82" s="326"/>
      <c r="AP82" s="326"/>
      <c r="AQ82" s="326"/>
      <c r="AR82" s="326"/>
      <c r="AS82" s="326"/>
    </row>
    <row r="83" spans="3:45" x14ac:dyDescent="0.25">
      <c r="C83" s="326"/>
      <c r="D83" s="326"/>
      <c r="E83" s="326"/>
      <c r="F83" s="326"/>
      <c r="G83" s="326"/>
      <c r="H83" s="326"/>
      <c r="I83" s="326"/>
      <c r="J83" s="326"/>
      <c r="K83" s="326"/>
      <c r="L83" s="326"/>
      <c r="M83" s="326"/>
      <c r="N83" s="326"/>
      <c r="O83" s="326"/>
      <c r="P83" s="326"/>
      <c r="Q83" s="326"/>
      <c r="R83" s="326"/>
      <c r="S83" s="326"/>
      <c r="T83" s="326"/>
      <c r="U83" s="326"/>
      <c r="V83" s="326"/>
      <c r="W83" s="326"/>
      <c r="X83" s="326"/>
      <c r="Y83" s="326"/>
      <c r="Z83" s="326"/>
      <c r="AA83" s="326"/>
      <c r="AB83" s="326"/>
      <c r="AC83" s="326"/>
      <c r="AD83" s="326"/>
      <c r="AE83" s="326"/>
      <c r="AF83" s="326"/>
      <c r="AG83" s="326"/>
      <c r="AH83" s="326"/>
      <c r="AI83" s="326"/>
      <c r="AJ83" s="326"/>
      <c r="AK83" s="326"/>
      <c r="AL83" s="326"/>
      <c r="AM83" s="326"/>
      <c r="AN83" s="326"/>
      <c r="AO83" s="326"/>
      <c r="AP83" s="326"/>
      <c r="AQ83" s="326"/>
      <c r="AR83" s="326"/>
      <c r="AS83" s="326"/>
    </row>
    <row r="84" spans="3:45" x14ac:dyDescent="0.25">
      <c r="C84" s="326"/>
      <c r="D84" s="326"/>
      <c r="E84" s="326"/>
      <c r="F84" s="326"/>
      <c r="G84" s="326"/>
      <c r="H84" s="326"/>
      <c r="I84" s="326"/>
      <c r="J84" s="326"/>
      <c r="K84" s="326"/>
      <c r="L84" s="326"/>
      <c r="M84" s="326"/>
      <c r="N84" s="326"/>
      <c r="O84" s="326"/>
      <c r="P84" s="326"/>
      <c r="Q84" s="326"/>
      <c r="R84" s="326"/>
      <c r="S84" s="326"/>
      <c r="T84" s="326"/>
      <c r="U84" s="326"/>
      <c r="V84" s="326"/>
      <c r="W84" s="326"/>
      <c r="X84" s="326"/>
      <c r="Y84" s="326"/>
      <c r="Z84" s="326"/>
      <c r="AA84" s="326"/>
      <c r="AB84" s="326"/>
      <c r="AC84" s="326"/>
      <c r="AD84" s="326"/>
      <c r="AE84" s="326"/>
      <c r="AF84" s="326"/>
      <c r="AG84" s="326"/>
      <c r="AH84" s="326"/>
      <c r="AI84" s="326"/>
      <c r="AJ84" s="326"/>
      <c r="AK84" s="326"/>
      <c r="AL84" s="326"/>
      <c r="AM84" s="326"/>
      <c r="AN84" s="326"/>
      <c r="AO84" s="326"/>
      <c r="AP84" s="326"/>
      <c r="AQ84" s="326"/>
      <c r="AR84" s="326"/>
      <c r="AS84" s="326"/>
    </row>
    <row r="85" spans="3:45" x14ac:dyDescent="0.25">
      <c r="C85" s="326"/>
      <c r="D85" s="326"/>
      <c r="E85" s="326"/>
      <c r="F85" s="326"/>
      <c r="G85" s="326"/>
      <c r="H85" s="326"/>
      <c r="I85" s="326"/>
      <c r="J85" s="326"/>
      <c r="K85" s="326"/>
      <c r="L85" s="326"/>
      <c r="M85" s="326"/>
      <c r="N85" s="326"/>
      <c r="O85" s="326"/>
      <c r="P85" s="326"/>
      <c r="Q85" s="326"/>
      <c r="R85" s="326"/>
      <c r="S85" s="326"/>
      <c r="T85" s="326"/>
      <c r="U85" s="326"/>
      <c r="V85" s="326"/>
      <c r="W85" s="326"/>
      <c r="X85" s="326"/>
      <c r="Y85" s="326"/>
      <c r="Z85" s="326"/>
      <c r="AA85" s="326"/>
      <c r="AB85" s="326"/>
      <c r="AC85" s="326"/>
      <c r="AD85" s="326"/>
      <c r="AE85" s="326"/>
      <c r="AF85" s="326"/>
      <c r="AG85" s="326"/>
      <c r="AH85" s="326"/>
      <c r="AI85" s="326"/>
      <c r="AJ85" s="326"/>
      <c r="AK85" s="326"/>
      <c r="AL85" s="326"/>
      <c r="AM85" s="326"/>
      <c r="AN85" s="326"/>
      <c r="AO85" s="326"/>
      <c r="AP85" s="326"/>
      <c r="AQ85" s="326"/>
      <c r="AR85" s="326"/>
      <c r="AS85" s="326"/>
    </row>
    <row r="86" spans="3:45" x14ac:dyDescent="0.25">
      <c r="C86" s="326"/>
      <c r="D86" s="326"/>
      <c r="E86" s="326"/>
      <c r="F86" s="326"/>
      <c r="G86" s="326"/>
      <c r="H86" s="326"/>
      <c r="I86" s="326"/>
      <c r="J86" s="326"/>
      <c r="K86" s="326"/>
      <c r="L86" s="326"/>
      <c r="M86" s="326"/>
      <c r="N86" s="326"/>
      <c r="O86" s="326"/>
      <c r="P86" s="326"/>
      <c r="Q86" s="326"/>
      <c r="R86" s="326"/>
      <c r="S86" s="326"/>
      <c r="T86" s="326"/>
      <c r="U86" s="326"/>
      <c r="V86" s="326"/>
      <c r="W86" s="326"/>
      <c r="X86" s="326"/>
      <c r="Y86" s="326"/>
      <c r="Z86" s="326"/>
      <c r="AA86" s="326"/>
      <c r="AB86" s="326"/>
      <c r="AC86" s="326"/>
      <c r="AD86" s="326"/>
      <c r="AE86" s="326"/>
      <c r="AF86" s="326"/>
      <c r="AG86" s="326"/>
      <c r="AH86" s="326"/>
      <c r="AI86" s="326"/>
      <c r="AJ86" s="326"/>
      <c r="AK86" s="326"/>
      <c r="AL86" s="326"/>
      <c r="AM86" s="326"/>
      <c r="AN86" s="326"/>
      <c r="AO86" s="326"/>
      <c r="AP86" s="326"/>
      <c r="AQ86" s="326"/>
      <c r="AR86" s="326"/>
      <c r="AS86" s="326"/>
    </row>
    <row r="87" spans="3:45" x14ac:dyDescent="0.25">
      <c r="C87" s="326"/>
      <c r="D87" s="326"/>
      <c r="E87" s="326"/>
      <c r="F87" s="326"/>
      <c r="G87" s="326"/>
      <c r="H87" s="326"/>
      <c r="I87" s="326"/>
      <c r="J87" s="326"/>
      <c r="K87" s="326"/>
      <c r="L87" s="326"/>
      <c r="M87" s="326"/>
      <c r="N87" s="326"/>
      <c r="O87" s="326"/>
      <c r="P87" s="326"/>
      <c r="Q87" s="326"/>
      <c r="R87" s="326"/>
      <c r="S87" s="326"/>
      <c r="T87" s="326"/>
      <c r="U87" s="326"/>
      <c r="V87" s="326"/>
      <c r="W87" s="326"/>
      <c r="X87" s="326"/>
      <c r="Y87" s="326"/>
      <c r="Z87" s="326"/>
      <c r="AA87" s="326"/>
      <c r="AB87" s="326"/>
      <c r="AC87" s="326"/>
      <c r="AD87" s="326"/>
      <c r="AE87" s="326"/>
      <c r="AF87" s="326"/>
      <c r="AG87" s="326"/>
      <c r="AH87" s="326"/>
      <c r="AI87" s="326"/>
      <c r="AJ87" s="326"/>
      <c r="AK87" s="326"/>
      <c r="AL87" s="326"/>
      <c r="AM87" s="326"/>
      <c r="AN87" s="326"/>
      <c r="AO87" s="326"/>
      <c r="AP87" s="326"/>
      <c r="AQ87" s="326"/>
      <c r="AR87" s="326"/>
      <c r="AS87" s="326"/>
    </row>
    <row r="88" spans="3:45" x14ac:dyDescent="0.25">
      <c r="C88" s="326"/>
      <c r="D88" s="326"/>
      <c r="E88" s="326"/>
      <c r="F88" s="326"/>
      <c r="G88" s="326"/>
      <c r="H88" s="326"/>
      <c r="I88" s="326"/>
      <c r="J88" s="326"/>
      <c r="K88" s="326"/>
      <c r="L88" s="326"/>
      <c r="M88" s="326"/>
      <c r="N88" s="326"/>
      <c r="O88" s="326"/>
      <c r="P88" s="326"/>
      <c r="Q88" s="326"/>
      <c r="R88" s="326"/>
      <c r="S88" s="326"/>
      <c r="T88" s="326"/>
      <c r="U88" s="326"/>
      <c r="V88" s="326"/>
      <c r="W88" s="326"/>
      <c r="X88" s="326"/>
      <c r="Y88" s="326"/>
      <c r="Z88" s="326"/>
      <c r="AA88" s="326"/>
      <c r="AB88" s="326"/>
      <c r="AC88" s="326"/>
      <c r="AD88" s="326"/>
      <c r="AE88" s="326"/>
      <c r="AF88" s="326"/>
      <c r="AG88" s="326"/>
      <c r="AH88" s="326"/>
      <c r="AI88" s="326"/>
      <c r="AJ88" s="326"/>
      <c r="AK88" s="326"/>
      <c r="AL88" s="326"/>
      <c r="AM88" s="326"/>
      <c r="AN88" s="326"/>
      <c r="AO88" s="326"/>
      <c r="AP88" s="326"/>
      <c r="AQ88" s="326"/>
      <c r="AR88" s="326"/>
      <c r="AS88" s="326"/>
    </row>
    <row r="89" spans="3:45" x14ac:dyDescent="0.25">
      <c r="C89" s="326"/>
      <c r="D89" s="326"/>
      <c r="E89" s="326"/>
      <c r="F89" s="326"/>
      <c r="G89" s="326"/>
      <c r="H89" s="326"/>
      <c r="I89" s="326"/>
      <c r="J89" s="326"/>
      <c r="K89" s="326"/>
      <c r="L89" s="326"/>
      <c r="M89" s="326"/>
      <c r="N89" s="326"/>
      <c r="O89" s="326"/>
      <c r="P89" s="326"/>
      <c r="Q89" s="326"/>
      <c r="R89" s="326"/>
      <c r="S89" s="326"/>
      <c r="T89" s="326"/>
      <c r="U89" s="326"/>
      <c r="V89" s="326"/>
      <c r="W89" s="326"/>
      <c r="X89" s="326"/>
      <c r="Y89" s="326"/>
      <c r="Z89" s="326"/>
      <c r="AA89" s="326"/>
      <c r="AB89" s="326"/>
      <c r="AC89" s="326"/>
      <c r="AD89" s="326"/>
      <c r="AE89" s="326"/>
      <c r="AF89" s="326"/>
      <c r="AG89" s="326"/>
      <c r="AH89" s="326"/>
      <c r="AI89" s="326"/>
      <c r="AJ89" s="326"/>
      <c r="AK89" s="326"/>
      <c r="AL89" s="326"/>
      <c r="AM89" s="326"/>
      <c r="AN89" s="326"/>
      <c r="AO89" s="326"/>
      <c r="AP89" s="326"/>
      <c r="AQ89" s="326"/>
      <c r="AR89" s="326"/>
      <c r="AS89" s="326"/>
    </row>
    <row r="90" spans="3:45" x14ac:dyDescent="0.25">
      <c r="C90" s="326"/>
      <c r="D90" s="326"/>
      <c r="E90" s="326"/>
      <c r="F90" s="326"/>
      <c r="G90" s="326"/>
      <c r="H90" s="326"/>
      <c r="I90" s="326"/>
      <c r="J90" s="326"/>
      <c r="K90" s="326"/>
      <c r="L90" s="326"/>
      <c r="M90" s="326"/>
      <c r="N90" s="326"/>
      <c r="O90" s="326"/>
      <c r="P90" s="326"/>
      <c r="Q90" s="326"/>
      <c r="R90" s="326"/>
      <c r="S90" s="326"/>
      <c r="T90" s="326"/>
      <c r="U90" s="326"/>
      <c r="V90" s="326"/>
      <c r="W90" s="326"/>
      <c r="X90" s="326"/>
      <c r="Y90" s="326"/>
      <c r="Z90" s="326"/>
      <c r="AA90" s="326"/>
      <c r="AB90" s="326"/>
      <c r="AC90" s="326"/>
      <c r="AD90" s="326"/>
      <c r="AE90" s="326"/>
      <c r="AF90" s="326"/>
      <c r="AG90" s="326"/>
      <c r="AH90" s="326"/>
      <c r="AI90" s="326"/>
      <c r="AJ90" s="326"/>
      <c r="AK90" s="326"/>
      <c r="AL90" s="326"/>
      <c r="AM90" s="326"/>
      <c r="AN90" s="326"/>
      <c r="AO90" s="326"/>
      <c r="AP90" s="326"/>
      <c r="AQ90" s="326"/>
      <c r="AR90" s="326"/>
      <c r="AS90" s="326"/>
    </row>
    <row r="91" spans="3:45" x14ac:dyDescent="0.25">
      <c r="C91" s="326"/>
      <c r="D91" s="326"/>
      <c r="E91" s="326"/>
      <c r="F91" s="326"/>
      <c r="G91" s="326"/>
      <c r="H91" s="326"/>
      <c r="I91" s="326"/>
      <c r="J91" s="326"/>
      <c r="K91" s="326"/>
      <c r="L91" s="326"/>
      <c r="M91" s="326"/>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row>
    <row r="92" spans="3:45" x14ac:dyDescent="0.25">
      <c r="C92" s="326"/>
      <c r="D92" s="326"/>
      <c r="E92" s="326"/>
      <c r="F92" s="326"/>
      <c r="G92" s="326"/>
      <c r="H92" s="326"/>
      <c r="I92" s="326"/>
      <c r="J92" s="326"/>
      <c r="K92" s="326"/>
      <c r="L92" s="326"/>
      <c r="M92" s="326"/>
      <c r="N92" s="326"/>
      <c r="O92" s="326"/>
      <c r="P92" s="326"/>
      <c r="Q92" s="326"/>
      <c r="R92" s="326"/>
      <c r="S92" s="326"/>
      <c r="T92" s="326"/>
      <c r="U92" s="326"/>
      <c r="V92" s="326"/>
      <c r="W92" s="326"/>
      <c r="X92" s="326"/>
      <c r="Y92" s="326"/>
      <c r="Z92" s="326"/>
      <c r="AA92" s="326"/>
      <c r="AB92" s="326"/>
      <c r="AC92" s="326"/>
      <c r="AD92" s="326"/>
      <c r="AE92" s="326"/>
      <c r="AF92" s="326"/>
      <c r="AG92" s="326"/>
      <c r="AH92" s="326"/>
      <c r="AI92" s="326"/>
      <c r="AJ92" s="326"/>
      <c r="AK92" s="326"/>
      <c r="AL92" s="326"/>
      <c r="AM92" s="326"/>
      <c r="AN92" s="326"/>
      <c r="AO92" s="326"/>
      <c r="AP92" s="326"/>
      <c r="AQ92" s="326"/>
      <c r="AR92" s="326"/>
      <c r="AS92" s="326"/>
    </row>
    <row r="93" spans="3:45" x14ac:dyDescent="0.25">
      <c r="C93" s="326"/>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row>
    <row r="94" spans="3:45" x14ac:dyDescent="0.25">
      <c r="C94" s="326"/>
      <c r="D94" s="326"/>
      <c r="E94" s="326"/>
      <c r="F94" s="326"/>
      <c r="G94" s="326"/>
      <c r="H94" s="326"/>
      <c r="I94" s="326"/>
      <c r="J94" s="326"/>
      <c r="K94" s="326"/>
      <c r="L94" s="326"/>
      <c r="M94" s="326"/>
      <c r="N94" s="326"/>
      <c r="O94" s="326"/>
      <c r="P94" s="326"/>
      <c r="Q94" s="326"/>
      <c r="R94" s="326"/>
      <c r="S94" s="326"/>
      <c r="T94" s="326"/>
      <c r="U94" s="326"/>
      <c r="V94" s="326"/>
      <c r="W94" s="326"/>
      <c r="X94" s="326"/>
      <c r="Y94" s="326"/>
      <c r="Z94" s="326"/>
      <c r="AA94" s="326"/>
    </row>
    <row r="95" spans="3:45" x14ac:dyDescent="0.25">
      <c r="C95" s="326"/>
      <c r="D95" s="326"/>
      <c r="E95" s="326"/>
      <c r="F95" s="326"/>
      <c r="G95" s="326"/>
      <c r="H95" s="326"/>
      <c r="I95" s="326"/>
      <c r="J95" s="326"/>
      <c r="K95" s="326"/>
      <c r="L95" s="326"/>
      <c r="M95" s="326"/>
      <c r="N95" s="326"/>
      <c r="O95" s="326"/>
      <c r="P95" s="326"/>
      <c r="Q95" s="326"/>
      <c r="R95" s="326"/>
      <c r="S95" s="326"/>
      <c r="T95" s="326"/>
      <c r="U95" s="326"/>
      <c r="V95" s="326"/>
      <c r="W95" s="326"/>
      <c r="X95" s="326"/>
      <c r="Y95" s="326"/>
      <c r="Z95" s="326"/>
      <c r="AA95" s="326"/>
    </row>
    <row r="96" spans="3:45" x14ac:dyDescent="0.25">
      <c r="C96" s="326"/>
      <c r="D96" s="326"/>
      <c r="E96" s="326"/>
      <c r="F96" s="326"/>
      <c r="G96" s="326"/>
      <c r="H96" s="326"/>
      <c r="I96" s="326"/>
      <c r="J96" s="326"/>
      <c r="K96" s="326"/>
      <c r="L96" s="326"/>
      <c r="M96" s="326"/>
      <c r="N96" s="326"/>
      <c r="O96" s="326"/>
      <c r="P96" s="326"/>
      <c r="Q96" s="326"/>
      <c r="R96" s="326"/>
      <c r="S96" s="326"/>
      <c r="T96" s="326"/>
      <c r="U96" s="326"/>
      <c r="V96" s="326"/>
      <c r="W96" s="326"/>
      <c r="X96" s="326"/>
      <c r="Y96" s="326"/>
      <c r="Z96" s="326"/>
      <c r="AA96" s="326"/>
    </row>
    <row r="97" spans="3:27" x14ac:dyDescent="0.25">
      <c r="C97" s="326"/>
      <c r="D97" s="326"/>
      <c r="E97" s="326"/>
      <c r="F97" s="326"/>
      <c r="G97" s="326"/>
      <c r="H97" s="326"/>
      <c r="I97" s="326"/>
      <c r="J97" s="326"/>
      <c r="K97" s="326"/>
      <c r="L97" s="326"/>
      <c r="M97" s="326"/>
      <c r="N97" s="326"/>
      <c r="O97" s="326"/>
      <c r="P97" s="326"/>
      <c r="Q97" s="326"/>
      <c r="R97" s="326"/>
      <c r="S97" s="326"/>
      <c r="T97" s="326"/>
      <c r="U97" s="326"/>
      <c r="V97" s="326"/>
      <c r="W97" s="326"/>
      <c r="X97" s="326"/>
      <c r="Y97" s="326"/>
      <c r="Z97" s="326"/>
      <c r="AA97" s="326"/>
    </row>
    <row r="98" spans="3:27" x14ac:dyDescent="0.25">
      <c r="C98" s="326"/>
      <c r="D98" s="326"/>
      <c r="E98" s="326"/>
      <c r="F98" s="326"/>
      <c r="G98" s="326"/>
      <c r="H98" s="326"/>
      <c r="I98" s="326"/>
      <c r="J98" s="326"/>
      <c r="K98" s="326"/>
      <c r="L98" s="326"/>
      <c r="M98" s="326"/>
      <c r="N98" s="326"/>
      <c r="O98" s="326"/>
      <c r="P98" s="326"/>
      <c r="Q98" s="326"/>
      <c r="R98" s="326"/>
      <c r="S98" s="326"/>
      <c r="T98" s="326"/>
      <c r="U98" s="326"/>
      <c r="V98" s="326"/>
      <c r="W98" s="326"/>
      <c r="X98" s="326"/>
      <c r="Y98" s="326"/>
      <c r="Z98" s="326"/>
      <c r="AA98" s="326"/>
    </row>
    <row r="99" spans="3:27" x14ac:dyDescent="0.25">
      <c r="C99" s="326"/>
      <c r="D99" s="326"/>
      <c r="E99" s="326"/>
      <c r="F99" s="326"/>
      <c r="G99" s="326"/>
      <c r="H99" s="326"/>
      <c r="I99" s="326"/>
      <c r="J99" s="326"/>
      <c r="K99" s="326"/>
      <c r="L99" s="326"/>
      <c r="M99" s="326"/>
      <c r="N99" s="326"/>
      <c r="O99" s="326"/>
      <c r="P99" s="326"/>
      <c r="Q99" s="326"/>
      <c r="R99" s="326"/>
      <c r="S99" s="326"/>
      <c r="T99" s="326"/>
      <c r="U99" s="326"/>
      <c r="V99" s="326"/>
      <c r="W99" s="326"/>
      <c r="X99" s="326"/>
      <c r="Y99" s="326"/>
      <c r="Z99" s="326"/>
      <c r="AA99" s="326"/>
    </row>
    <row r="100" spans="3:27" x14ac:dyDescent="0.25">
      <c r="C100" s="326"/>
      <c r="D100" s="326"/>
      <c r="E100" s="326"/>
      <c r="F100" s="326"/>
      <c r="G100" s="326"/>
      <c r="H100" s="326"/>
      <c r="I100" s="326"/>
      <c r="J100" s="326"/>
      <c r="K100" s="326"/>
      <c r="L100" s="326"/>
      <c r="M100" s="326"/>
      <c r="N100" s="326"/>
      <c r="O100" s="326"/>
      <c r="P100" s="326"/>
      <c r="Q100" s="326"/>
      <c r="R100" s="326"/>
      <c r="S100" s="326"/>
      <c r="T100" s="326"/>
      <c r="U100" s="326"/>
      <c r="V100" s="326"/>
      <c r="W100" s="326"/>
      <c r="X100" s="326"/>
      <c r="Y100" s="326"/>
      <c r="Z100" s="326"/>
      <c r="AA100" s="326"/>
    </row>
    <row r="101" spans="3:27" x14ac:dyDescent="0.25">
      <c r="C101" s="326"/>
      <c r="D101" s="326"/>
      <c r="E101" s="326"/>
      <c r="F101" s="326"/>
      <c r="G101" s="326"/>
      <c r="H101" s="326"/>
      <c r="I101" s="326"/>
      <c r="J101" s="326"/>
      <c r="K101" s="326"/>
      <c r="L101" s="326"/>
      <c r="M101" s="326"/>
      <c r="N101" s="326"/>
      <c r="O101" s="326"/>
      <c r="P101" s="326"/>
      <c r="Q101" s="326"/>
      <c r="R101" s="326"/>
      <c r="S101" s="326"/>
      <c r="T101" s="326"/>
      <c r="U101" s="326"/>
      <c r="V101" s="326"/>
      <c r="W101" s="326"/>
      <c r="X101" s="326"/>
      <c r="Y101" s="326"/>
      <c r="Z101" s="326"/>
      <c r="AA101" s="326"/>
    </row>
    <row r="102" spans="3:27" x14ac:dyDescent="0.25">
      <c r="C102" s="326"/>
      <c r="D102" s="326"/>
      <c r="E102" s="326"/>
      <c r="F102" s="326"/>
      <c r="G102" s="326"/>
      <c r="H102" s="326"/>
      <c r="I102" s="326"/>
      <c r="J102" s="326"/>
      <c r="K102" s="326"/>
      <c r="L102" s="326"/>
      <c r="M102" s="326"/>
      <c r="N102" s="326"/>
      <c r="O102" s="326"/>
      <c r="P102" s="326"/>
      <c r="Q102" s="326"/>
      <c r="R102" s="326"/>
      <c r="S102" s="326"/>
      <c r="T102" s="326"/>
      <c r="U102" s="326"/>
      <c r="V102" s="326"/>
      <c r="W102" s="326"/>
      <c r="X102" s="326"/>
      <c r="Y102" s="326"/>
      <c r="Z102" s="326"/>
      <c r="AA102" s="326"/>
    </row>
  </sheetData>
  <mergeCells count="87">
    <mergeCell ref="B2:W2"/>
    <mergeCell ref="Z2:AI2"/>
    <mergeCell ref="B3:W3"/>
    <mergeCell ref="Z3:AS3"/>
    <mergeCell ref="B5:C5"/>
    <mergeCell ref="D5:F5"/>
    <mergeCell ref="G5:H5"/>
    <mergeCell ref="Z5:AB5"/>
    <mergeCell ref="S8:S10"/>
    <mergeCell ref="Z6:AB6"/>
    <mergeCell ref="Z7:AB7"/>
    <mergeCell ref="B8:F10"/>
    <mergeCell ref="G8:G10"/>
    <mergeCell ref="H8:H10"/>
    <mergeCell ref="I8:I10"/>
    <mergeCell ref="J8:J10"/>
    <mergeCell ref="K8:K10"/>
    <mergeCell ref="L8:L10"/>
    <mergeCell ref="M8:M10"/>
    <mergeCell ref="N8:N10"/>
    <mergeCell ref="O8:O10"/>
    <mergeCell ref="P8:P10"/>
    <mergeCell ref="Q8:Q10"/>
    <mergeCell ref="R8:R10"/>
    <mergeCell ref="T8:T10"/>
    <mergeCell ref="U8:U10"/>
    <mergeCell ref="V8:V10"/>
    <mergeCell ref="W8:W10"/>
    <mergeCell ref="Z8:AB8"/>
    <mergeCell ref="Z9:AB9"/>
    <mergeCell ref="C27:F27"/>
    <mergeCell ref="C12:F12"/>
    <mergeCell ref="C13:F13"/>
    <mergeCell ref="Z13:AS16"/>
    <mergeCell ref="C14:F14"/>
    <mergeCell ref="B16:F16"/>
    <mergeCell ref="C18:F18"/>
    <mergeCell ref="C19:F19"/>
    <mergeCell ref="C20:F20"/>
    <mergeCell ref="B22:F22"/>
    <mergeCell ref="C24:F24"/>
    <mergeCell ref="C25:F25"/>
    <mergeCell ref="C28:F28"/>
    <mergeCell ref="B30:F30"/>
    <mergeCell ref="C32:F32"/>
    <mergeCell ref="C33:F33"/>
    <mergeCell ref="C65:D65"/>
    <mergeCell ref="B39:F41"/>
    <mergeCell ref="B47:F47"/>
    <mergeCell ref="C49:F49"/>
    <mergeCell ref="C50:F50"/>
    <mergeCell ref="C70:D70"/>
    <mergeCell ref="D71:W71"/>
    <mergeCell ref="D72:W72"/>
    <mergeCell ref="D73:W73"/>
    <mergeCell ref="C68:D68"/>
    <mergeCell ref="H39:H41"/>
    <mergeCell ref="I39:I41"/>
    <mergeCell ref="J39:J41"/>
    <mergeCell ref="K39:K41"/>
    <mergeCell ref="C69:D69"/>
    <mergeCell ref="C66:D66"/>
    <mergeCell ref="C59:F59"/>
    <mergeCell ref="B61:F61"/>
    <mergeCell ref="C63:F63"/>
    <mergeCell ref="C64:F64"/>
    <mergeCell ref="C51:F51"/>
    <mergeCell ref="B53:F53"/>
    <mergeCell ref="C55:F55"/>
    <mergeCell ref="C56:F56"/>
    <mergeCell ref="C58:F58"/>
    <mergeCell ref="V39:V41"/>
    <mergeCell ref="W39:W41"/>
    <mergeCell ref="C43:F43"/>
    <mergeCell ref="C44:F44"/>
    <mergeCell ref="C45:F45"/>
    <mergeCell ref="Q39:Q41"/>
    <mergeCell ref="R39:R41"/>
    <mergeCell ref="S39:S41"/>
    <mergeCell ref="T39:T41"/>
    <mergeCell ref="U39:U41"/>
    <mergeCell ref="L39:L41"/>
    <mergeCell ref="M39:M41"/>
    <mergeCell ref="N39:N41"/>
    <mergeCell ref="O39:O41"/>
    <mergeCell ref="P39:P41"/>
    <mergeCell ref="G39:G41"/>
  </mergeCells>
  <hyperlinks>
    <hyperlink ref="D73" r:id="rId1" display="http://www.epa.gov/oms/rfgecon.htm" xr:uid="{B0B4E974-87D3-475F-B34B-098BE7AF0E82}"/>
    <hyperlink ref="K5" location="'All Data Collection'!B22" display="*If you don't know your communities emission factor, reference the sources in the &quot;All Data Collection&quot; tab" xr:uid="{9537A86B-6322-44EB-845B-59048F56BCDD}"/>
  </hyperlinks>
  <pageMargins left="0.7" right="0.7" top="0.75" bottom="0.75" header="0.3" footer="0.3"/>
  <pageSetup orientation="portrait" horizontalDpi="300" verticalDpi="300"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75dd13b0-2e5a-4184-8b15-cabd550ea107">
      <UserInfo>
        <DisplayName/>
        <AccountId xsi:nil="true"/>
        <AccountType/>
      </UserInfo>
    </Assignedto>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65D7ED6BA2C24ABAAC6E5962F6A4D3" ma:contentTypeVersion="12" ma:contentTypeDescription="Create a new document." ma:contentTypeScope="" ma:versionID="e1b3ae0031ac2d26b0f5a33dc914ffa5">
  <xsd:schema xmlns:xsd="http://www.w3.org/2001/XMLSchema" xmlns:xs="http://www.w3.org/2001/XMLSchema" xmlns:p="http://schemas.microsoft.com/office/2006/metadata/properties" xmlns:ns3="75dd13b0-2e5a-4184-8b15-cabd550ea107" targetNamespace="http://schemas.microsoft.com/office/2006/metadata/properties" ma:root="true" ma:fieldsID="ee8379cba94de3d7517fab1cfd9f6e91" ns3:_="">
    <xsd:import namespace="75dd13b0-2e5a-4184-8b15-cabd550ea10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Assigned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dd13b0-2e5a-4184-8b15-cabd550ea107"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Assignedto" ma:index="19" nillable="true" ma:displayName="Assigned"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4C6AC9A8-BC4E-4630-B11D-5EC9EE10D73A}">
  <ds:schemaRefs>
    <ds:schemaRef ds:uri="http://schemas.microsoft.com/office/2006/metadata/properties"/>
    <ds:schemaRef ds:uri="http://schemas.microsoft.com/office/infopath/2007/PartnerControls"/>
    <ds:schemaRef ds:uri="75dd13b0-2e5a-4184-8b15-cabd550ea107"/>
  </ds:schemaRefs>
</ds:datastoreItem>
</file>

<file path=customXml/itemProps2.xml><?xml version="1.0" encoding="utf-8"?>
<ds:datastoreItem xmlns:ds="http://schemas.openxmlformats.org/officeDocument/2006/customXml" ds:itemID="{8CE7012C-858A-4B83-8233-FE89B3BA87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dd13b0-2e5a-4184-8b15-cabd550ea1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FCE543-F427-4527-A76E-0799861501E0}">
  <ds:schemaRefs>
    <ds:schemaRef ds:uri="http://schemas.microsoft.com/sharepoint/v3/contenttype/forms"/>
  </ds:schemaRefs>
</ds:datastoreItem>
</file>

<file path=customXml/itemProps4.xml><?xml version="1.0" encoding="utf-8"?>
<ds:datastoreItem xmlns:ds="http://schemas.openxmlformats.org/officeDocument/2006/customXml" ds:itemID="{A4F29368-B030-4611-98D1-3D0843DC0DFE}">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Climate Metrics</vt:lpstr>
      <vt:lpstr>Community Emissions Snapshop</vt:lpstr>
      <vt:lpstr>Action Progress Dashboard</vt:lpstr>
      <vt:lpstr>All Data Collection</vt:lpstr>
      <vt:lpstr>Raw Data</vt:lpstr>
      <vt:lpstr>City Operations GHG Inventory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Jessi Wyatt</dc:creator>
  <cp:keywords/>
  <dc:description/>
  <cp:lastModifiedBy>Dane</cp:lastModifiedBy>
  <cp:revision/>
  <dcterms:created xsi:type="dcterms:W3CDTF">2020-12-10T17:10:37Z</dcterms:created>
  <dcterms:modified xsi:type="dcterms:W3CDTF">2021-11-15T23:46:31Z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0x010100E665D7ED6BA2C24ABAAC6E5962F6A4D3</vt:lpwstr>
  </property>
  <property fmtid="{D5CDD505-2E9C-101B-9397-08002B2CF9AE}" pid="3" name="Order">
    <vt:r8>25911500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ies>
</file>