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sus\Desktop\Blog\"/>
    </mc:Choice>
  </mc:AlternateContent>
  <xr:revisionPtr revIDLastSave="0" documentId="13_ncr:1_{399FCB4D-9264-453B-A864-70A3E091E5E7}" xr6:coauthVersionLast="47" xr6:coauthVersionMax="47" xr10:uidLastSave="{00000000-0000-0000-0000-000000000000}"/>
  <bookViews>
    <workbookView xWindow="16440" yWindow="4605" windowWidth="21600" windowHeight="11385" tabRatio="783" xr2:uid="{D8EBE8C1-46A6-4A48-A336-0C9E4D334541}"/>
  </bookViews>
  <sheets>
    <sheet name="Instructions" sheetId="4" r:id="rId1"/>
    <sheet name="Climate Metrics" sheetId="1" r:id="rId2"/>
    <sheet name="Community Emissions Snapshop" sheetId="6" r:id="rId3"/>
    <sheet name="Action Progress Dashboard" sheetId="3" r:id="rId4"/>
    <sheet name="All Data Collection" sheetId="15" r:id="rId5"/>
    <sheet name="Raw Data" sheetId="10" r:id="rId6"/>
    <sheet name="City Operations GHG Inventory" sheetId="1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6" l="1"/>
  <c r="J30" i="16" s="1"/>
  <c r="K30" i="16" s="1"/>
  <c r="L30" i="16" s="1"/>
  <c r="M30" i="16" s="1"/>
  <c r="N30" i="16" s="1"/>
  <c r="O30" i="16" s="1"/>
  <c r="P30" i="16" s="1"/>
  <c r="Q30" i="16" s="1"/>
  <c r="R30" i="16" s="1"/>
  <c r="S30" i="16" s="1"/>
  <c r="T30" i="16" s="1"/>
  <c r="U30" i="16" s="1"/>
  <c r="V30" i="16" s="1"/>
  <c r="W30" i="16" s="1"/>
  <c r="I22" i="16"/>
  <c r="J22" i="16" s="1"/>
  <c r="K22" i="16" s="1"/>
  <c r="L22" i="16" s="1"/>
  <c r="M22" i="16" s="1"/>
  <c r="N22" i="16" s="1"/>
  <c r="O22" i="16" s="1"/>
  <c r="P22" i="16" s="1"/>
  <c r="Q22" i="16" s="1"/>
  <c r="R22" i="16" s="1"/>
  <c r="S22" i="16" s="1"/>
  <c r="T22" i="16" s="1"/>
  <c r="U22" i="16" s="1"/>
  <c r="V22" i="16" s="1"/>
  <c r="W22" i="16" s="1"/>
  <c r="I16" i="16"/>
  <c r="J16" i="16" s="1"/>
  <c r="K16" i="16" s="1"/>
  <c r="L16" i="16" s="1"/>
  <c r="M16" i="16" s="1"/>
  <c r="N16" i="16" s="1"/>
  <c r="O16" i="16" s="1"/>
  <c r="P16" i="16" s="1"/>
  <c r="Q16" i="16" s="1"/>
  <c r="R16" i="16" s="1"/>
  <c r="S16" i="16" s="1"/>
  <c r="T16" i="16" s="1"/>
  <c r="U16" i="16" s="1"/>
  <c r="V16" i="16" s="1"/>
  <c r="W16" i="16" s="1"/>
  <c r="I8" i="16"/>
  <c r="J8" i="16" s="1"/>
  <c r="K8" i="16" s="1"/>
  <c r="L8" i="16" s="1"/>
  <c r="M8" i="16" s="1"/>
  <c r="N8" i="16" s="1"/>
  <c r="O8" i="16" s="1"/>
  <c r="P8" i="16" s="1"/>
  <c r="Q8" i="16" s="1"/>
  <c r="R8" i="16" s="1"/>
  <c r="S8" i="16" s="1"/>
  <c r="T8" i="16" s="1"/>
  <c r="U8" i="16" s="1"/>
  <c r="V8" i="16" s="1"/>
  <c r="W8" i="16" s="1"/>
  <c r="H64" i="16"/>
  <c r="I64" i="16"/>
  <c r="J64" i="16"/>
  <c r="K64" i="16"/>
  <c r="L64" i="16"/>
  <c r="M64" i="16"/>
  <c r="N64" i="16"/>
  <c r="O64" i="16"/>
  <c r="P64" i="16"/>
  <c r="Q64" i="16"/>
  <c r="R64" i="16"/>
  <c r="S64" i="16"/>
  <c r="T64" i="16"/>
  <c r="U64" i="16"/>
  <c r="V64" i="16"/>
  <c r="W64" i="16"/>
  <c r="I63" i="16"/>
  <c r="J63" i="16"/>
  <c r="K63" i="16"/>
  <c r="L63" i="16"/>
  <c r="AH8" i="16" s="1"/>
  <c r="M63" i="16"/>
  <c r="N63" i="16"/>
  <c r="AJ8" i="16" s="1"/>
  <c r="O63" i="16"/>
  <c r="P63" i="16"/>
  <c r="Q63" i="16"/>
  <c r="R63" i="16"/>
  <c r="S63" i="16"/>
  <c r="T63" i="16"/>
  <c r="AP8" i="16" s="1"/>
  <c r="U63" i="16"/>
  <c r="V63" i="16"/>
  <c r="AR8" i="16" s="1"/>
  <c r="W63" i="16"/>
  <c r="H63" i="16"/>
  <c r="T50" i="16" s="1"/>
  <c r="H59" i="16"/>
  <c r="I59" i="16"/>
  <c r="J59" i="16"/>
  <c r="K59" i="16"/>
  <c r="L59" i="16"/>
  <c r="M59" i="16"/>
  <c r="N59" i="16"/>
  <c r="O59" i="16"/>
  <c r="P59" i="16"/>
  <c r="Q59" i="16"/>
  <c r="R59" i="16"/>
  <c r="S59" i="16"/>
  <c r="T59" i="16"/>
  <c r="U59" i="16"/>
  <c r="V59" i="16"/>
  <c r="W59" i="16"/>
  <c r="I58" i="16"/>
  <c r="J58" i="16"/>
  <c r="K58" i="16"/>
  <c r="L58" i="16"/>
  <c r="M58" i="16"/>
  <c r="N58" i="16"/>
  <c r="O58" i="16"/>
  <c r="P58" i="16"/>
  <c r="Q58" i="16"/>
  <c r="R58" i="16"/>
  <c r="S58" i="16"/>
  <c r="T58" i="16"/>
  <c r="U58" i="16"/>
  <c r="V58" i="16"/>
  <c r="W58" i="16"/>
  <c r="H58" i="16"/>
  <c r="H56" i="16"/>
  <c r="I56" i="16"/>
  <c r="J56" i="16"/>
  <c r="K56" i="16"/>
  <c r="L56" i="16"/>
  <c r="M56" i="16"/>
  <c r="N56" i="16"/>
  <c r="O56" i="16"/>
  <c r="P56" i="16"/>
  <c r="Q56" i="16"/>
  <c r="R56" i="16"/>
  <c r="S56" i="16"/>
  <c r="T56" i="16"/>
  <c r="U56" i="16"/>
  <c r="V56" i="16"/>
  <c r="W56" i="16"/>
  <c r="I55" i="16"/>
  <c r="J55" i="16"/>
  <c r="K55" i="16"/>
  <c r="L55" i="16"/>
  <c r="M55" i="16"/>
  <c r="N55" i="16"/>
  <c r="O55" i="16"/>
  <c r="P55" i="16"/>
  <c r="Q55" i="16"/>
  <c r="R55" i="16"/>
  <c r="S55" i="16"/>
  <c r="T55" i="16"/>
  <c r="U55" i="16"/>
  <c r="V55" i="16"/>
  <c r="AR7" i="16" s="1"/>
  <c r="W55" i="16"/>
  <c r="O50" i="16"/>
  <c r="W50" i="16"/>
  <c r="H51" i="16"/>
  <c r="I51" i="16"/>
  <c r="J51" i="16"/>
  <c r="K51" i="16"/>
  <c r="L51" i="16"/>
  <c r="M51" i="16"/>
  <c r="N51" i="16"/>
  <c r="O51" i="16"/>
  <c r="P51" i="16"/>
  <c r="Q51" i="16"/>
  <c r="R51" i="16"/>
  <c r="S51" i="16"/>
  <c r="T51" i="16"/>
  <c r="U51" i="16"/>
  <c r="V51" i="16"/>
  <c r="W51" i="16"/>
  <c r="I49" i="16"/>
  <c r="J49" i="16"/>
  <c r="K49" i="16"/>
  <c r="L49" i="16"/>
  <c r="M49" i="16"/>
  <c r="N49" i="16"/>
  <c r="O49" i="16"/>
  <c r="P49" i="16"/>
  <c r="Q49" i="16"/>
  <c r="R49" i="16"/>
  <c r="S49" i="16"/>
  <c r="T49" i="16"/>
  <c r="U49" i="16"/>
  <c r="V49" i="16"/>
  <c r="W49" i="16"/>
  <c r="AS6" i="16" s="1"/>
  <c r="H55" i="16"/>
  <c r="H49" i="16"/>
  <c r="H44" i="16"/>
  <c r="I44" i="16"/>
  <c r="J44" i="16"/>
  <c r="K44" i="16"/>
  <c r="L44" i="16"/>
  <c r="M44" i="16"/>
  <c r="N44" i="16"/>
  <c r="O44" i="16"/>
  <c r="P44" i="16"/>
  <c r="Q44" i="16"/>
  <c r="R44" i="16"/>
  <c r="S44" i="16"/>
  <c r="T44" i="16"/>
  <c r="U44" i="16"/>
  <c r="V44" i="16"/>
  <c r="W44" i="16"/>
  <c r="H45" i="16"/>
  <c r="I45" i="16"/>
  <c r="J45" i="16"/>
  <c r="K45" i="16"/>
  <c r="L45" i="16"/>
  <c r="M45" i="16"/>
  <c r="N45" i="16"/>
  <c r="O45" i="16"/>
  <c r="P45" i="16"/>
  <c r="Q45" i="16"/>
  <c r="R45" i="16"/>
  <c r="S45" i="16"/>
  <c r="T45" i="16"/>
  <c r="U45" i="16"/>
  <c r="V45" i="16"/>
  <c r="W45" i="16"/>
  <c r="W43" i="16"/>
  <c r="I43" i="16"/>
  <c r="AE5" i="16" s="1"/>
  <c r="J43" i="16"/>
  <c r="AF5" i="16" s="1"/>
  <c r="K43" i="16"/>
  <c r="L43" i="16"/>
  <c r="AH5" i="16" s="1"/>
  <c r="M43" i="16"/>
  <c r="AI5" i="16" s="1"/>
  <c r="N43" i="16"/>
  <c r="AJ5" i="16" s="1"/>
  <c r="O43" i="16"/>
  <c r="AK5" i="16" s="1"/>
  <c r="P43" i="16"/>
  <c r="AL5" i="16" s="1"/>
  <c r="Q43" i="16"/>
  <c r="AM5" i="16" s="1"/>
  <c r="R43" i="16"/>
  <c r="AN5" i="16" s="1"/>
  <c r="S43" i="16"/>
  <c r="AO5" i="16" s="1"/>
  <c r="T43" i="16"/>
  <c r="AP5" i="16" s="1"/>
  <c r="U43" i="16"/>
  <c r="AQ5" i="16" s="1"/>
  <c r="V43" i="16"/>
  <c r="AR5" i="16" s="1"/>
  <c r="H43" i="16"/>
  <c r="X44" i="16"/>
  <c r="B107" i="10"/>
  <c r="C107" i="10"/>
  <c r="D107" i="10"/>
  <c r="E107" i="10"/>
  <c r="F107" i="10"/>
  <c r="G107" i="10"/>
  <c r="H107" i="10"/>
  <c r="I107" i="10"/>
  <c r="J107" i="10"/>
  <c r="K107" i="10"/>
  <c r="L107" i="10"/>
  <c r="M107" i="10"/>
  <c r="N107" i="10"/>
  <c r="O107" i="10"/>
  <c r="P107" i="10"/>
  <c r="Q107" i="10"/>
  <c r="R107" i="10"/>
  <c r="B108" i="10"/>
  <c r="C108" i="10"/>
  <c r="D108" i="10"/>
  <c r="E108" i="10"/>
  <c r="F108" i="10"/>
  <c r="G108" i="10"/>
  <c r="H108" i="10"/>
  <c r="I108" i="10"/>
  <c r="J108" i="10"/>
  <c r="K108" i="10"/>
  <c r="L108" i="10"/>
  <c r="M108" i="10"/>
  <c r="N108" i="10"/>
  <c r="O108" i="10"/>
  <c r="P108" i="10"/>
  <c r="Q108" i="10"/>
  <c r="R108" i="10"/>
  <c r="B109" i="10"/>
  <c r="C109" i="10"/>
  <c r="D109" i="10"/>
  <c r="E109" i="10"/>
  <c r="F109" i="10"/>
  <c r="G109" i="10"/>
  <c r="H109" i="10"/>
  <c r="I109" i="10"/>
  <c r="J109" i="10"/>
  <c r="K109" i="10"/>
  <c r="L109" i="10"/>
  <c r="M109" i="10"/>
  <c r="N109" i="10"/>
  <c r="O109" i="10"/>
  <c r="P109" i="10"/>
  <c r="Q109" i="10"/>
  <c r="R109" i="10"/>
  <c r="B110" i="10"/>
  <c r="C110" i="10"/>
  <c r="D110" i="10"/>
  <c r="E110" i="10"/>
  <c r="F110" i="10"/>
  <c r="G110" i="10"/>
  <c r="H110" i="10"/>
  <c r="I110" i="10"/>
  <c r="J110" i="10"/>
  <c r="K110" i="10"/>
  <c r="L110" i="10"/>
  <c r="M110" i="10"/>
  <c r="N110" i="10"/>
  <c r="O110" i="10"/>
  <c r="P110" i="10"/>
  <c r="Q110" i="10"/>
  <c r="R110" i="10"/>
  <c r="B111" i="10"/>
  <c r="C111" i="10"/>
  <c r="D111" i="10"/>
  <c r="E111" i="10"/>
  <c r="F111" i="10"/>
  <c r="G111" i="10"/>
  <c r="H111" i="10"/>
  <c r="I111" i="10"/>
  <c r="J111" i="10"/>
  <c r="K111" i="10"/>
  <c r="L111" i="10"/>
  <c r="M111" i="10"/>
  <c r="N111" i="10"/>
  <c r="O111" i="10"/>
  <c r="P111" i="10"/>
  <c r="Q111" i="10"/>
  <c r="R111" i="10"/>
  <c r="B112" i="10"/>
  <c r="C112" i="10"/>
  <c r="D112" i="10"/>
  <c r="E112" i="10"/>
  <c r="F112" i="10"/>
  <c r="G112" i="10"/>
  <c r="H112" i="10"/>
  <c r="I112" i="10"/>
  <c r="J112" i="10"/>
  <c r="K112" i="10"/>
  <c r="L112" i="10"/>
  <c r="M112" i="10"/>
  <c r="N112" i="10"/>
  <c r="O112" i="10"/>
  <c r="P112" i="10"/>
  <c r="Q112" i="10"/>
  <c r="R112" i="10"/>
  <c r="B113" i="10"/>
  <c r="C113" i="10"/>
  <c r="D113" i="10"/>
  <c r="E113" i="10"/>
  <c r="F113" i="10"/>
  <c r="G113" i="10"/>
  <c r="H113" i="10"/>
  <c r="I113" i="10"/>
  <c r="J113" i="10"/>
  <c r="K113" i="10"/>
  <c r="L113" i="10"/>
  <c r="M113" i="10"/>
  <c r="N113" i="10"/>
  <c r="O113" i="10"/>
  <c r="P113" i="10"/>
  <c r="Q113" i="10"/>
  <c r="R113" i="10"/>
  <c r="B114" i="10"/>
  <c r="C114" i="10"/>
  <c r="D114" i="10"/>
  <c r="E114" i="10"/>
  <c r="F114" i="10"/>
  <c r="G114" i="10"/>
  <c r="H114" i="10"/>
  <c r="I114" i="10"/>
  <c r="J114" i="10"/>
  <c r="K114" i="10"/>
  <c r="L114" i="10"/>
  <c r="M114" i="10"/>
  <c r="N114" i="10"/>
  <c r="O114" i="10"/>
  <c r="P114" i="10"/>
  <c r="Q114" i="10"/>
  <c r="R114" i="10"/>
  <c r="B115" i="10"/>
  <c r="C115" i="10"/>
  <c r="D115" i="10"/>
  <c r="E115" i="10"/>
  <c r="F115" i="10"/>
  <c r="G115" i="10"/>
  <c r="H115" i="10"/>
  <c r="I115" i="10"/>
  <c r="J115" i="10"/>
  <c r="K115" i="10"/>
  <c r="L115" i="10"/>
  <c r="M115" i="10"/>
  <c r="N115" i="10"/>
  <c r="O115" i="10"/>
  <c r="P115" i="10"/>
  <c r="Q115" i="10"/>
  <c r="R115" i="10"/>
  <c r="B116" i="10"/>
  <c r="C116" i="10"/>
  <c r="D116" i="10"/>
  <c r="E116" i="10"/>
  <c r="F116" i="10"/>
  <c r="G116" i="10"/>
  <c r="H116" i="10"/>
  <c r="I116" i="10"/>
  <c r="J116" i="10"/>
  <c r="K116" i="10"/>
  <c r="L116" i="10"/>
  <c r="M116" i="10"/>
  <c r="N116" i="10"/>
  <c r="O116" i="10"/>
  <c r="P116" i="10"/>
  <c r="Q116" i="10"/>
  <c r="R116" i="10"/>
  <c r="B117" i="10"/>
  <c r="C117" i="10"/>
  <c r="D117" i="10"/>
  <c r="E117" i="10"/>
  <c r="F117" i="10"/>
  <c r="G117" i="10"/>
  <c r="H117" i="10"/>
  <c r="I117" i="10"/>
  <c r="J117" i="10"/>
  <c r="K117" i="10"/>
  <c r="L117" i="10"/>
  <c r="M117" i="10"/>
  <c r="N117" i="10"/>
  <c r="O117" i="10"/>
  <c r="P117" i="10"/>
  <c r="Q117" i="10"/>
  <c r="R117" i="10"/>
  <c r="B118" i="10"/>
  <c r="C118" i="10"/>
  <c r="D118" i="10"/>
  <c r="E118" i="10"/>
  <c r="F118" i="10"/>
  <c r="G118" i="10"/>
  <c r="H118" i="10"/>
  <c r="I118" i="10"/>
  <c r="J118" i="10"/>
  <c r="K118" i="10"/>
  <c r="L118" i="10"/>
  <c r="M118" i="10"/>
  <c r="N118" i="10"/>
  <c r="O118" i="10"/>
  <c r="P118" i="10"/>
  <c r="Q118" i="10"/>
  <c r="R118" i="10"/>
  <c r="B119" i="10"/>
  <c r="C119" i="10"/>
  <c r="D119" i="10"/>
  <c r="E119" i="10"/>
  <c r="F119" i="10"/>
  <c r="G119" i="10"/>
  <c r="H119" i="10"/>
  <c r="I119" i="10"/>
  <c r="J119" i="10"/>
  <c r="K119" i="10"/>
  <c r="L119" i="10"/>
  <c r="M119" i="10"/>
  <c r="N119" i="10"/>
  <c r="O119" i="10"/>
  <c r="P119" i="10"/>
  <c r="Q119" i="10"/>
  <c r="R119" i="10"/>
  <c r="B120" i="10"/>
  <c r="C120" i="10"/>
  <c r="D120" i="10"/>
  <c r="E120" i="10"/>
  <c r="F120" i="10"/>
  <c r="G120" i="10"/>
  <c r="H120" i="10"/>
  <c r="I120" i="10"/>
  <c r="J120" i="10"/>
  <c r="K120" i="10"/>
  <c r="L120" i="10"/>
  <c r="M120" i="10"/>
  <c r="N120" i="10"/>
  <c r="O120" i="10"/>
  <c r="P120" i="10"/>
  <c r="Q120" i="10"/>
  <c r="R120" i="10"/>
  <c r="B121" i="10"/>
  <c r="C121" i="10"/>
  <c r="D121" i="10"/>
  <c r="E121" i="10"/>
  <c r="F121" i="10"/>
  <c r="G121" i="10"/>
  <c r="H121" i="10"/>
  <c r="I121" i="10"/>
  <c r="J121" i="10"/>
  <c r="K121" i="10"/>
  <c r="L121" i="10"/>
  <c r="M121" i="10"/>
  <c r="N121" i="10"/>
  <c r="O121" i="10"/>
  <c r="P121" i="10"/>
  <c r="Q121" i="10"/>
  <c r="R121" i="10"/>
  <c r="B122" i="10"/>
  <c r="C122" i="10"/>
  <c r="D122" i="10"/>
  <c r="E122" i="10"/>
  <c r="F122" i="10"/>
  <c r="G122" i="10"/>
  <c r="H122" i="10"/>
  <c r="I122" i="10"/>
  <c r="J122" i="10"/>
  <c r="K122" i="10"/>
  <c r="L122" i="10"/>
  <c r="M122" i="10"/>
  <c r="N122" i="10"/>
  <c r="O122" i="10"/>
  <c r="P122" i="10"/>
  <c r="Q122" i="10"/>
  <c r="R122" i="10"/>
  <c r="B123" i="10"/>
  <c r="C123" i="10"/>
  <c r="D123" i="10"/>
  <c r="E123" i="10"/>
  <c r="F123" i="10"/>
  <c r="G123" i="10"/>
  <c r="H123" i="10"/>
  <c r="I123" i="10"/>
  <c r="J123" i="10"/>
  <c r="K123" i="10"/>
  <c r="L123" i="10"/>
  <c r="M123" i="10"/>
  <c r="N123" i="10"/>
  <c r="O123" i="10"/>
  <c r="P123" i="10"/>
  <c r="Q123" i="10"/>
  <c r="R123" i="10"/>
  <c r="B124" i="10"/>
  <c r="C124" i="10"/>
  <c r="D124" i="10"/>
  <c r="E124" i="10"/>
  <c r="F124" i="10"/>
  <c r="G124" i="10"/>
  <c r="H124" i="10"/>
  <c r="I124" i="10"/>
  <c r="J124" i="10"/>
  <c r="K124" i="10"/>
  <c r="L124" i="10"/>
  <c r="M124" i="10"/>
  <c r="N124" i="10"/>
  <c r="O124" i="10"/>
  <c r="P124" i="10"/>
  <c r="Q124" i="10"/>
  <c r="R124" i="10"/>
  <c r="B125" i="10"/>
  <c r="C125" i="10"/>
  <c r="D125" i="10"/>
  <c r="E125" i="10"/>
  <c r="F125" i="10"/>
  <c r="G125" i="10"/>
  <c r="H125" i="10"/>
  <c r="I125" i="10"/>
  <c r="J125" i="10"/>
  <c r="K125" i="10"/>
  <c r="L125" i="10"/>
  <c r="M125" i="10"/>
  <c r="N125" i="10"/>
  <c r="O125" i="10"/>
  <c r="P125" i="10"/>
  <c r="Q125" i="10"/>
  <c r="R125" i="10"/>
  <c r="B126" i="10"/>
  <c r="C126" i="10"/>
  <c r="D126" i="10"/>
  <c r="E126" i="10"/>
  <c r="F126" i="10"/>
  <c r="G126" i="10"/>
  <c r="H126" i="10"/>
  <c r="I126" i="10"/>
  <c r="J126" i="10"/>
  <c r="K126" i="10"/>
  <c r="L126" i="10"/>
  <c r="M126" i="10"/>
  <c r="N126" i="10"/>
  <c r="O126" i="10"/>
  <c r="P126" i="10"/>
  <c r="Q126" i="10"/>
  <c r="R126" i="10"/>
  <c r="B127" i="10"/>
  <c r="C127" i="10"/>
  <c r="D127" i="10"/>
  <c r="E127" i="10"/>
  <c r="F127" i="10"/>
  <c r="G127" i="10"/>
  <c r="H127" i="10"/>
  <c r="I127" i="10"/>
  <c r="J127" i="10"/>
  <c r="K127" i="10"/>
  <c r="L127" i="10"/>
  <c r="M127" i="10"/>
  <c r="N127" i="10"/>
  <c r="O127" i="10"/>
  <c r="P127" i="10"/>
  <c r="Q127" i="10"/>
  <c r="R127" i="10"/>
  <c r="B128" i="10"/>
  <c r="C128" i="10"/>
  <c r="D128" i="10"/>
  <c r="E128" i="10"/>
  <c r="F128" i="10"/>
  <c r="G128" i="10"/>
  <c r="H128" i="10"/>
  <c r="I128" i="10"/>
  <c r="J128" i="10"/>
  <c r="K128" i="10"/>
  <c r="L128" i="10"/>
  <c r="M128" i="10"/>
  <c r="N128" i="10"/>
  <c r="O128" i="10"/>
  <c r="P128" i="10"/>
  <c r="Q128" i="10"/>
  <c r="R128" i="10"/>
  <c r="B129" i="10"/>
  <c r="C129" i="10"/>
  <c r="D129" i="10"/>
  <c r="E129" i="10"/>
  <c r="F129" i="10"/>
  <c r="G129" i="10"/>
  <c r="H129" i="10"/>
  <c r="I129" i="10"/>
  <c r="J129" i="10"/>
  <c r="K129" i="10"/>
  <c r="L129" i="10"/>
  <c r="M129" i="10"/>
  <c r="N129" i="10"/>
  <c r="O129" i="10"/>
  <c r="P129" i="10"/>
  <c r="Q129" i="10"/>
  <c r="R129" i="10"/>
  <c r="B130" i="10"/>
  <c r="C130" i="10"/>
  <c r="D130" i="10"/>
  <c r="E130" i="10"/>
  <c r="F130" i="10"/>
  <c r="G130" i="10"/>
  <c r="H130" i="10"/>
  <c r="I130" i="10"/>
  <c r="J130" i="10"/>
  <c r="K130" i="10"/>
  <c r="L130" i="10"/>
  <c r="M130" i="10"/>
  <c r="N130" i="10"/>
  <c r="O130" i="10"/>
  <c r="P130" i="10"/>
  <c r="Q130" i="10"/>
  <c r="R130" i="10"/>
  <c r="B131" i="10"/>
  <c r="C131" i="10"/>
  <c r="D131" i="10"/>
  <c r="E131" i="10"/>
  <c r="F131" i="10"/>
  <c r="G131" i="10"/>
  <c r="H131" i="10"/>
  <c r="I131" i="10"/>
  <c r="J131" i="10"/>
  <c r="K131" i="10"/>
  <c r="L131" i="10"/>
  <c r="M131" i="10"/>
  <c r="N131" i="10"/>
  <c r="O131" i="10"/>
  <c r="P131" i="10"/>
  <c r="Q131" i="10"/>
  <c r="R131" i="10"/>
  <c r="B132" i="10"/>
  <c r="C132" i="10"/>
  <c r="D132" i="10"/>
  <c r="E132" i="10"/>
  <c r="F132" i="10"/>
  <c r="G132" i="10"/>
  <c r="H132" i="10"/>
  <c r="I132" i="10"/>
  <c r="J132" i="10"/>
  <c r="K132" i="10"/>
  <c r="L132" i="10"/>
  <c r="M132" i="10"/>
  <c r="N132" i="10"/>
  <c r="O132" i="10"/>
  <c r="P132" i="10"/>
  <c r="Q132" i="10"/>
  <c r="R132" i="10"/>
  <c r="B133" i="10"/>
  <c r="C133" i="10"/>
  <c r="D133" i="10"/>
  <c r="E133" i="10"/>
  <c r="F133" i="10"/>
  <c r="G133" i="10"/>
  <c r="H133" i="10"/>
  <c r="I133" i="10"/>
  <c r="J133" i="10"/>
  <c r="K133" i="10"/>
  <c r="L133" i="10"/>
  <c r="M133" i="10"/>
  <c r="N133" i="10"/>
  <c r="O133" i="10"/>
  <c r="P133" i="10"/>
  <c r="Q133" i="10"/>
  <c r="R133" i="10"/>
  <c r="B134" i="10"/>
  <c r="C134" i="10"/>
  <c r="D134" i="10"/>
  <c r="E134" i="10"/>
  <c r="F134" i="10"/>
  <c r="G134" i="10"/>
  <c r="H134" i="10"/>
  <c r="I134" i="10"/>
  <c r="J134" i="10"/>
  <c r="K134" i="10"/>
  <c r="L134" i="10"/>
  <c r="M134" i="10"/>
  <c r="N134" i="10"/>
  <c r="O134" i="10"/>
  <c r="P134" i="10"/>
  <c r="Q134" i="10"/>
  <c r="R134" i="10"/>
  <c r="B135" i="10"/>
  <c r="C135" i="10"/>
  <c r="D135" i="10"/>
  <c r="E135" i="10"/>
  <c r="F135" i="10"/>
  <c r="G135" i="10"/>
  <c r="H135" i="10"/>
  <c r="I135" i="10"/>
  <c r="J135" i="10"/>
  <c r="K135" i="10"/>
  <c r="L135" i="10"/>
  <c r="M135" i="10"/>
  <c r="N135" i="10"/>
  <c r="O135" i="10"/>
  <c r="P135" i="10"/>
  <c r="Q135" i="10"/>
  <c r="R135" i="10"/>
  <c r="B136" i="10"/>
  <c r="C136" i="10"/>
  <c r="D136" i="10"/>
  <c r="E136" i="10"/>
  <c r="F136" i="10"/>
  <c r="G136" i="10"/>
  <c r="H136" i="10"/>
  <c r="I136" i="10"/>
  <c r="J136" i="10"/>
  <c r="K136" i="10"/>
  <c r="L136" i="10"/>
  <c r="M136" i="10"/>
  <c r="N136" i="10"/>
  <c r="O136" i="10"/>
  <c r="P136" i="10"/>
  <c r="Q136" i="10"/>
  <c r="R136" i="10"/>
  <c r="B137" i="10"/>
  <c r="C137" i="10"/>
  <c r="D137" i="10"/>
  <c r="E137" i="10"/>
  <c r="F137" i="10"/>
  <c r="G137" i="10"/>
  <c r="H137" i="10"/>
  <c r="I137" i="10"/>
  <c r="J137" i="10"/>
  <c r="K137" i="10"/>
  <c r="L137" i="10"/>
  <c r="M137" i="10"/>
  <c r="N137" i="10"/>
  <c r="O137" i="10"/>
  <c r="P137" i="10"/>
  <c r="Q137" i="10"/>
  <c r="R137" i="10"/>
  <c r="B138" i="10"/>
  <c r="C138" i="10"/>
  <c r="D138" i="10"/>
  <c r="E138" i="10"/>
  <c r="F138" i="10"/>
  <c r="G138" i="10"/>
  <c r="H138" i="10"/>
  <c r="I138" i="10"/>
  <c r="J138" i="10"/>
  <c r="K138" i="10"/>
  <c r="L138" i="10"/>
  <c r="M138" i="10"/>
  <c r="N138" i="10"/>
  <c r="O138" i="10"/>
  <c r="P138" i="10"/>
  <c r="Q138" i="10"/>
  <c r="R138" i="10"/>
  <c r="B139" i="10"/>
  <c r="C139" i="10"/>
  <c r="D139" i="10"/>
  <c r="E139" i="10"/>
  <c r="F139" i="10"/>
  <c r="G139" i="10"/>
  <c r="H139" i="10"/>
  <c r="I139" i="10"/>
  <c r="J139" i="10"/>
  <c r="K139" i="10"/>
  <c r="L139" i="10"/>
  <c r="M139" i="10"/>
  <c r="N139" i="10"/>
  <c r="O139" i="10"/>
  <c r="P139" i="10"/>
  <c r="Q139" i="10"/>
  <c r="R139" i="10"/>
  <c r="B140" i="10"/>
  <c r="C140" i="10"/>
  <c r="D140" i="10"/>
  <c r="E140" i="10"/>
  <c r="F140" i="10"/>
  <c r="G140" i="10"/>
  <c r="H140" i="10"/>
  <c r="I140" i="10"/>
  <c r="J140" i="10"/>
  <c r="K140" i="10"/>
  <c r="L140" i="10"/>
  <c r="M140" i="10"/>
  <c r="N140" i="10"/>
  <c r="O140" i="10"/>
  <c r="P140" i="10"/>
  <c r="Q140" i="10"/>
  <c r="R140" i="10"/>
  <c r="B141" i="10"/>
  <c r="C141" i="10"/>
  <c r="D141" i="10"/>
  <c r="E141" i="10"/>
  <c r="F141" i="10"/>
  <c r="G141" i="10"/>
  <c r="H141" i="10"/>
  <c r="I141" i="10"/>
  <c r="J141" i="10"/>
  <c r="K141" i="10"/>
  <c r="L141" i="10"/>
  <c r="M141" i="10"/>
  <c r="N141" i="10"/>
  <c r="O141" i="10"/>
  <c r="P141" i="10"/>
  <c r="Q141" i="10"/>
  <c r="R141" i="10"/>
  <c r="B142" i="10"/>
  <c r="C142" i="10"/>
  <c r="D142" i="10"/>
  <c r="E142" i="10"/>
  <c r="F142" i="10"/>
  <c r="G142" i="10"/>
  <c r="H142" i="10"/>
  <c r="I142" i="10"/>
  <c r="J142" i="10"/>
  <c r="K142" i="10"/>
  <c r="L142" i="10"/>
  <c r="M142" i="10"/>
  <c r="N142" i="10"/>
  <c r="O142" i="10"/>
  <c r="P142" i="10"/>
  <c r="Q142" i="10"/>
  <c r="R142" i="10"/>
  <c r="B143" i="10"/>
  <c r="C143" i="10"/>
  <c r="D143" i="10"/>
  <c r="E143" i="10"/>
  <c r="F143" i="10"/>
  <c r="G143" i="10"/>
  <c r="H143" i="10"/>
  <c r="I143" i="10"/>
  <c r="J143" i="10"/>
  <c r="K143" i="10"/>
  <c r="L143" i="10"/>
  <c r="M143" i="10"/>
  <c r="N143" i="10"/>
  <c r="O143" i="10"/>
  <c r="P143" i="10"/>
  <c r="Q143" i="10"/>
  <c r="R143" i="10"/>
  <c r="B144" i="10"/>
  <c r="C144" i="10"/>
  <c r="D144" i="10"/>
  <c r="E144" i="10"/>
  <c r="F144" i="10"/>
  <c r="G144" i="10"/>
  <c r="H144" i="10"/>
  <c r="I144" i="10"/>
  <c r="J144" i="10"/>
  <c r="K144" i="10"/>
  <c r="L144" i="10"/>
  <c r="M144" i="10"/>
  <c r="N144" i="10"/>
  <c r="O144" i="10"/>
  <c r="P144" i="10"/>
  <c r="Q144" i="10"/>
  <c r="R144" i="10"/>
  <c r="B145" i="10"/>
  <c r="C145" i="10"/>
  <c r="D145" i="10"/>
  <c r="E145" i="10"/>
  <c r="F145" i="10"/>
  <c r="G145" i="10"/>
  <c r="H145" i="10"/>
  <c r="I145" i="10"/>
  <c r="J145" i="10"/>
  <c r="K145" i="10"/>
  <c r="L145" i="10"/>
  <c r="M145" i="10"/>
  <c r="N145" i="10"/>
  <c r="O145" i="10"/>
  <c r="P145" i="10"/>
  <c r="Q145" i="10"/>
  <c r="R145" i="10"/>
  <c r="B146" i="10"/>
  <c r="C146" i="10"/>
  <c r="D146" i="10"/>
  <c r="E146" i="10"/>
  <c r="F146" i="10"/>
  <c r="G146" i="10"/>
  <c r="H146" i="10"/>
  <c r="I146" i="10"/>
  <c r="J146" i="10"/>
  <c r="K146" i="10"/>
  <c r="L146" i="10"/>
  <c r="M146" i="10"/>
  <c r="N146" i="10"/>
  <c r="O146" i="10"/>
  <c r="P146" i="10"/>
  <c r="Q146" i="10"/>
  <c r="R146" i="10"/>
  <c r="B147" i="10"/>
  <c r="C147" i="10"/>
  <c r="D147" i="10"/>
  <c r="E147" i="10"/>
  <c r="F147" i="10"/>
  <c r="G147" i="10"/>
  <c r="H147" i="10"/>
  <c r="I147" i="10"/>
  <c r="J147" i="10"/>
  <c r="K147" i="10"/>
  <c r="L147" i="10"/>
  <c r="M147" i="10"/>
  <c r="N147" i="10"/>
  <c r="O147" i="10"/>
  <c r="P147" i="10"/>
  <c r="Q147" i="10"/>
  <c r="R147" i="10"/>
  <c r="A8" i="10"/>
  <c r="C8" i="10"/>
  <c r="D8" i="10"/>
  <c r="E8" i="10"/>
  <c r="F8" i="10"/>
  <c r="G8" i="10"/>
  <c r="H8" i="10"/>
  <c r="I8" i="10"/>
  <c r="J8" i="10"/>
  <c r="K8" i="10"/>
  <c r="L8" i="10"/>
  <c r="M8" i="10"/>
  <c r="N8" i="10"/>
  <c r="O8" i="10"/>
  <c r="P8" i="10"/>
  <c r="Q8" i="10"/>
  <c r="R8" i="10"/>
  <c r="A9" i="10"/>
  <c r="B9" i="10"/>
  <c r="C9" i="10"/>
  <c r="D9" i="10"/>
  <c r="E9" i="10"/>
  <c r="F9" i="10"/>
  <c r="G9" i="10"/>
  <c r="H9" i="10"/>
  <c r="I9" i="10"/>
  <c r="J9" i="10"/>
  <c r="K9" i="10"/>
  <c r="L9" i="10"/>
  <c r="M9" i="10"/>
  <c r="N9" i="10"/>
  <c r="O9" i="10"/>
  <c r="P9" i="10"/>
  <c r="Q9" i="10"/>
  <c r="R9" i="10"/>
  <c r="A10" i="10"/>
  <c r="B10" i="10"/>
  <c r="C10" i="10"/>
  <c r="D10" i="10"/>
  <c r="E10" i="10"/>
  <c r="F10" i="10"/>
  <c r="G10" i="10"/>
  <c r="H10" i="10"/>
  <c r="I10" i="10"/>
  <c r="J10" i="10"/>
  <c r="K10" i="10"/>
  <c r="L10" i="10"/>
  <c r="M10" i="10"/>
  <c r="N10" i="10"/>
  <c r="O10" i="10"/>
  <c r="P10" i="10"/>
  <c r="Q10" i="10"/>
  <c r="R10" i="10"/>
  <c r="A11" i="10"/>
  <c r="B11" i="10"/>
  <c r="C11" i="10"/>
  <c r="D11" i="10"/>
  <c r="E11" i="10"/>
  <c r="F11" i="10"/>
  <c r="G11" i="10"/>
  <c r="H11" i="10"/>
  <c r="I11" i="10"/>
  <c r="J11" i="10"/>
  <c r="K11" i="10"/>
  <c r="L11" i="10"/>
  <c r="M11" i="10"/>
  <c r="N11" i="10"/>
  <c r="O11" i="10"/>
  <c r="P11" i="10"/>
  <c r="Q11" i="10"/>
  <c r="R11" i="10"/>
  <c r="A12" i="10"/>
  <c r="B12" i="10"/>
  <c r="C12" i="10"/>
  <c r="D12" i="10"/>
  <c r="E12" i="10"/>
  <c r="F12" i="10"/>
  <c r="G12" i="10"/>
  <c r="H12" i="10"/>
  <c r="I12" i="10"/>
  <c r="J12" i="10"/>
  <c r="K12" i="10"/>
  <c r="L12" i="10"/>
  <c r="M12" i="10"/>
  <c r="N12" i="10"/>
  <c r="O12" i="10"/>
  <c r="P12" i="10"/>
  <c r="Q12" i="10"/>
  <c r="R12" i="10"/>
  <c r="A13" i="10"/>
  <c r="B13" i="10"/>
  <c r="C13" i="10"/>
  <c r="D13" i="10"/>
  <c r="E13" i="10"/>
  <c r="F13" i="10"/>
  <c r="G13" i="10"/>
  <c r="H13" i="10"/>
  <c r="I13" i="10"/>
  <c r="J13" i="10"/>
  <c r="K13" i="10"/>
  <c r="L13" i="10"/>
  <c r="M13" i="10"/>
  <c r="N13" i="10"/>
  <c r="O13" i="10"/>
  <c r="P13" i="10"/>
  <c r="Q13" i="10"/>
  <c r="R13" i="10"/>
  <c r="A14" i="10"/>
  <c r="B14" i="10"/>
  <c r="C14" i="10"/>
  <c r="D14" i="10"/>
  <c r="E14" i="10"/>
  <c r="F14" i="10"/>
  <c r="G14" i="10"/>
  <c r="H14" i="10"/>
  <c r="I14" i="10"/>
  <c r="J14" i="10"/>
  <c r="K14" i="10"/>
  <c r="L14" i="10"/>
  <c r="M14" i="10"/>
  <c r="N14" i="10"/>
  <c r="O14" i="10"/>
  <c r="P14" i="10"/>
  <c r="Q14" i="10"/>
  <c r="R14" i="10"/>
  <c r="A15" i="10"/>
  <c r="B15" i="10"/>
  <c r="C15" i="10"/>
  <c r="D15" i="10"/>
  <c r="E15" i="10"/>
  <c r="F15" i="10"/>
  <c r="G15" i="10"/>
  <c r="H15" i="10"/>
  <c r="I15" i="10"/>
  <c r="J15" i="10"/>
  <c r="K15" i="10"/>
  <c r="L15" i="10"/>
  <c r="M15" i="10"/>
  <c r="N15" i="10"/>
  <c r="O15" i="10"/>
  <c r="P15" i="10"/>
  <c r="Q15" i="10"/>
  <c r="R15" i="10"/>
  <c r="A16" i="10"/>
  <c r="B16" i="10"/>
  <c r="C16" i="10"/>
  <c r="D16" i="10"/>
  <c r="E16" i="10"/>
  <c r="F16" i="10"/>
  <c r="G16" i="10"/>
  <c r="H16" i="10"/>
  <c r="I16" i="10"/>
  <c r="J16" i="10"/>
  <c r="K16" i="10"/>
  <c r="L16" i="10"/>
  <c r="M16" i="10"/>
  <c r="N16" i="10"/>
  <c r="O16" i="10"/>
  <c r="P16" i="10"/>
  <c r="Q16" i="10"/>
  <c r="R16" i="10"/>
  <c r="A17" i="10"/>
  <c r="B17" i="10"/>
  <c r="C17" i="10"/>
  <c r="D17" i="10"/>
  <c r="E17" i="10"/>
  <c r="F17" i="10"/>
  <c r="G17" i="10"/>
  <c r="H17" i="10"/>
  <c r="I17" i="10"/>
  <c r="J17" i="10"/>
  <c r="K17" i="10"/>
  <c r="L17" i="10"/>
  <c r="M17" i="10"/>
  <c r="N17" i="10"/>
  <c r="O17" i="10"/>
  <c r="P17" i="10"/>
  <c r="Q17" i="10"/>
  <c r="R17" i="10"/>
  <c r="A18" i="10"/>
  <c r="B18" i="10"/>
  <c r="C18" i="10"/>
  <c r="D18" i="10"/>
  <c r="E18" i="10"/>
  <c r="F18" i="10"/>
  <c r="G18" i="10"/>
  <c r="H18" i="10"/>
  <c r="I18" i="10"/>
  <c r="J18" i="10"/>
  <c r="K18" i="10"/>
  <c r="L18" i="10"/>
  <c r="M18" i="10"/>
  <c r="N18" i="10"/>
  <c r="O18" i="10"/>
  <c r="P18" i="10"/>
  <c r="Q18" i="10"/>
  <c r="R18" i="10"/>
  <c r="A19" i="10"/>
  <c r="B19" i="10"/>
  <c r="C19" i="10"/>
  <c r="D19" i="10"/>
  <c r="E19" i="10"/>
  <c r="F19" i="10"/>
  <c r="G19" i="10"/>
  <c r="H19" i="10"/>
  <c r="I19" i="10"/>
  <c r="J19" i="10"/>
  <c r="K19" i="10"/>
  <c r="L19" i="10"/>
  <c r="M19" i="10"/>
  <c r="N19" i="10"/>
  <c r="O19" i="10"/>
  <c r="P19" i="10"/>
  <c r="Q19" i="10"/>
  <c r="R19" i="10"/>
  <c r="A20" i="10"/>
  <c r="B20" i="10"/>
  <c r="C20" i="10"/>
  <c r="D20" i="10"/>
  <c r="E20" i="10"/>
  <c r="F20" i="10"/>
  <c r="G20" i="10"/>
  <c r="H20" i="10"/>
  <c r="I20" i="10"/>
  <c r="J20" i="10"/>
  <c r="K20" i="10"/>
  <c r="L20" i="10"/>
  <c r="M20" i="10"/>
  <c r="N20" i="10"/>
  <c r="O20" i="10"/>
  <c r="P20" i="10"/>
  <c r="Q20" i="10"/>
  <c r="R20" i="10"/>
  <c r="A21" i="10"/>
  <c r="B21" i="10"/>
  <c r="C21" i="10"/>
  <c r="D21" i="10"/>
  <c r="E21" i="10"/>
  <c r="F21" i="10"/>
  <c r="G21" i="10"/>
  <c r="H21" i="10"/>
  <c r="I21" i="10"/>
  <c r="J21" i="10"/>
  <c r="K21" i="10"/>
  <c r="L21" i="10"/>
  <c r="M21" i="10"/>
  <c r="N21" i="10"/>
  <c r="O21" i="10"/>
  <c r="P21" i="10"/>
  <c r="Q21" i="10"/>
  <c r="R21" i="10"/>
  <c r="A22" i="10"/>
  <c r="B22" i="10"/>
  <c r="C22" i="10"/>
  <c r="D22" i="10"/>
  <c r="E22" i="10"/>
  <c r="F22" i="10"/>
  <c r="G22" i="10"/>
  <c r="H22" i="10"/>
  <c r="I22" i="10"/>
  <c r="J22" i="10"/>
  <c r="K22" i="10"/>
  <c r="L22" i="10"/>
  <c r="M22" i="10"/>
  <c r="N22" i="10"/>
  <c r="O22" i="10"/>
  <c r="P22" i="10"/>
  <c r="Q22" i="10"/>
  <c r="R22" i="10"/>
  <c r="A23" i="10"/>
  <c r="B23" i="10"/>
  <c r="C23" i="10"/>
  <c r="D23" i="10"/>
  <c r="E23" i="10"/>
  <c r="F23" i="10"/>
  <c r="G23" i="10"/>
  <c r="H23" i="10"/>
  <c r="I23" i="10"/>
  <c r="J23" i="10"/>
  <c r="K23" i="10"/>
  <c r="L23" i="10"/>
  <c r="M23" i="10"/>
  <c r="N23" i="10"/>
  <c r="O23" i="10"/>
  <c r="P23" i="10"/>
  <c r="Q23" i="10"/>
  <c r="R23" i="10"/>
  <c r="A24" i="10"/>
  <c r="B24" i="10"/>
  <c r="C24" i="10"/>
  <c r="D24" i="10"/>
  <c r="E24" i="10"/>
  <c r="F24" i="10"/>
  <c r="G24" i="10"/>
  <c r="H24" i="10"/>
  <c r="I24" i="10"/>
  <c r="J24" i="10"/>
  <c r="K24" i="10"/>
  <c r="L24" i="10"/>
  <c r="M24" i="10"/>
  <c r="N24" i="10"/>
  <c r="O24" i="10"/>
  <c r="P24" i="10"/>
  <c r="Q24" i="10"/>
  <c r="R24" i="10"/>
  <c r="A25" i="10"/>
  <c r="B25" i="10"/>
  <c r="C25" i="10"/>
  <c r="D25" i="10"/>
  <c r="E25" i="10"/>
  <c r="F25" i="10"/>
  <c r="G25" i="10"/>
  <c r="H25" i="10"/>
  <c r="I25" i="10"/>
  <c r="J25" i="10"/>
  <c r="K25" i="10"/>
  <c r="L25" i="10"/>
  <c r="M25" i="10"/>
  <c r="N25" i="10"/>
  <c r="O25" i="10"/>
  <c r="P25" i="10"/>
  <c r="Q25" i="10"/>
  <c r="R25" i="10"/>
  <c r="A26" i="10"/>
  <c r="B26" i="10"/>
  <c r="C26" i="10"/>
  <c r="D26" i="10"/>
  <c r="E26" i="10"/>
  <c r="F26" i="10"/>
  <c r="G26" i="10"/>
  <c r="H26" i="10"/>
  <c r="I26" i="10"/>
  <c r="J26" i="10"/>
  <c r="K26" i="10"/>
  <c r="L26" i="10"/>
  <c r="M26" i="10"/>
  <c r="N26" i="10"/>
  <c r="O26" i="10"/>
  <c r="P26" i="10"/>
  <c r="Q26" i="10"/>
  <c r="R26" i="10"/>
  <c r="A27" i="10"/>
  <c r="B27" i="10"/>
  <c r="C27" i="10"/>
  <c r="D27" i="10"/>
  <c r="E27" i="10"/>
  <c r="F27" i="10"/>
  <c r="G27" i="10"/>
  <c r="H27" i="10"/>
  <c r="I27" i="10"/>
  <c r="J27" i="10"/>
  <c r="K27" i="10"/>
  <c r="L27" i="10"/>
  <c r="M27" i="10"/>
  <c r="N27" i="10"/>
  <c r="O27" i="10"/>
  <c r="P27" i="10"/>
  <c r="Q27" i="10"/>
  <c r="R27" i="10"/>
  <c r="A28" i="10"/>
  <c r="B28" i="10"/>
  <c r="C28" i="10"/>
  <c r="D28" i="10"/>
  <c r="E28" i="10"/>
  <c r="F28" i="10"/>
  <c r="G28" i="10"/>
  <c r="H28" i="10"/>
  <c r="I28" i="10"/>
  <c r="J28" i="10"/>
  <c r="K28" i="10"/>
  <c r="L28" i="10"/>
  <c r="M28" i="10"/>
  <c r="N28" i="10"/>
  <c r="O28" i="10"/>
  <c r="P28" i="10"/>
  <c r="Q28" i="10"/>
  <c r="R28" i="10"/>
  <c r="A29" i="10"/>
  <c r="B29" i="10"/>
  <c r="C29" i="10"/>
  <c r="D29" i="10"/>
  <c r="E29" i="10"/>
  <c r="F29" i="10"/>
  <c r="G29" i="10"/>
  <c r="H29" i="10"/>
  <c r="I29" i="10"/>
  <c r="J29" i="10"/>
  <c r="K29" i="10"/>
  <c r="L29" i="10"/>
  <c r="M29" i="10"/>
  <c r="N29" i="10"/>
  <c r="O29" i="10"/>
  <c r="P29" i="10"/>
  <c r="Q29" i="10"/>
  <c r="R29" i="10"/>
  <c r="A30" i="10"/>
  <c r="B30" i="10"/>
  <c r="C30" i="10"/>
  <c r="D30" i="10"/>
  <c r="E30" i="10"/>
  <c r="F30" i="10"/>
  <c r="G30" i="10"/>
  <c r="H30" i="10"/>
  <c r="I30" i="10"/>
  <c r="J30" i="10"/>
  <c r="K30" i="10"/>
  <c r="L30" i="10"/>
  <c r="M30" i="10"/>
  <c r="N30" i="10"/>
  <c r="O30" i="10"/>
  <c r="P30" i="10"/>
  <c r="Q30" i="10"/>
  <c r="R30" i="10"/>
  <c r="A31" i="10"/>
  <c r="B31" i="10"/>
  <c r="C31" i="10"/>
  <c r="D31" i="10"/>
  <c r="E31" i="10"/>
  <c r="F31" i="10"/>
  <c r="G31" i="10"/>
  <c r="H31" i="10"/>
  <c r="I31" i="10"/>
  <c r="J31" i="10"/>
  <c r="K31" i="10"/>
  <c r="L31" i="10"/>
  <c r="M31" i="10"/>
  <c r="N31" i="10"/>
  <c r="O31" i="10"/>
  <c r="P31" i="10"/>
  <c r="Q31" i="10"/>
  <c r="R31" i="10"/>
  <c r="A32" i="10"/>
  <c r="B32" i="10"/>
  <c r="C32" i="10"/>
  <c r="D32" i="10"/>
  <c r="E32" i="10"/>
  <c r="F32" i="10"/>
  <c r="G32" i="10"/>
  <c r="H32" i="10"/>
  <c r="I32" i="10"/>
  <c r="J32" i="10"/>
  <c r="K32" i="10"/>
  <c r="L32" i="10"/>
  <c r="M32" i="10"/>
  <c r="N32" i="10"/>
  <c r="O32" i="10"/>
  <c r="P32" i="10"/>
  <c r="Q32" i="10"/>
  <c r="R32" i="10"/>
  <c r="A33" i="10"/>
  <c r="B33" i="10"/>
  <c r="C33" i="10"/>
  <c r="D33" i="10"/>
  <c r="E33" i="10"/>
  <c r="F33" i="10"/>
  <c r="G33" i="10"/>
  <c r="H33" i="10"/>
  <c r="I33" i="10"/>
  <c r="J33" i="10"/>
  <c r="K33" i="10"/>
  <c r="L33" i="10"/>
  <c r="M33" i="10"/>
  <c r="N33" i="10"/>
  <c r="O33" i="10"/>
  <c r="P33" i="10"/>
  <c r="Q33" i="10"/>
  <c r="R33" i="10"/>
  <c r="A34" i="10"/>
  <c r="B34" i="10"/>
  <c r="C34" i="10"/>
  <c r="D34" i="10"/>
  <c r="E34" i="10"/>
  <c r="F34" i="10"/>
  <c r="G34" i="10"/>
  <c r="H34" i="10"/>
  <c r="I34" i="10"/>
  <c r="J34" i="10"/>
  <c r="K34" i="10"/>
  <c r="L34" i="10"/>
  <c r="M34" i="10"/>
  <c r="N34" i="10"/>
  <c r="O34" i="10"/>
  <c r="P34" i="10"/>
  <c r="Q34" i="10"/>
  <c r="R34" i="10"/>
  <c r="A35" i="10"/>
  <c r="B35" i="10"/>
  <c r="C35" i="10"/>
  <c r="D35" i="10"/>
  <c r="E35" i="10"/>
  <c r="F35" i="10"/>
  <c r="G35" i="10"/>
  <c r="H35" i="10"/>
  <c r="I35" i="10"/>
  <c r="J35" i="10"/>
  <c r="K35" i="10"/>
  <c r="L35" i="10"/>
  <c r="M35" i="10"/>
  <c r="N35" i="10"/>
  <c r="O35" i="10"/>
  <c r="P35" i="10"/>
  <c r="Q35" i="10"/>
  <c r="R35" i="10"/>
  <c r="A36" i="10"/>
  <c r="B36" i="10"/>
  <c r="C36" i="10"/>
  <c r="D36" i="10"/>
  <c r="E36" i="10"/>
  <c r="F36" i="10"/>
  <c r="G36" i="10"/>
  <c r="H36" i="10"/>
  <c r="I36" i="10"/>
  <c r="J36" i="10"/>
  <c r="K36" i="10"/>
  <c r="L36" i="10"/>
  <c r="M36" i="10"/>
  <c r="N36" i="10"/>
  <c r="O36" i="10"/>
  <c r="P36" i="10"/>
  <c r="Q36" i="10"/>
  <c r="R36" i="10"/>
  <c r="A37" i="10"/>
  <c r="B37" i="10"/>
  <c r="C37" i="10"/>
  <c r="D37" i="10"/>
  <c r="E37" i="10"/>
  <c r="F37" i="10"/>
  <c r="G37" i="10"/>
  <c r="H37" i="10"/>
  <c r="I37" i="10"/>
  <c r="J37" i="10"/>
  <c r="K37" i="10"/>
  <c r="L37" i="10"/>
  <c r="M37" i="10"/>
  <c r="N37" i="10"/>
  <c r="O37" i="10"/>
  <c r="P37" i="10"/>
  <c r="Q37" i="10"/>
  <c r="R37" i="10"/>
  <c r="A38" i="10"/>
  <c r="B38" i="10"/>
  <c r="C38" i="10"/>
  <c r="D38" i="10"/>
  <c r="E38" i="10"/>
  <c r="F38" i="10"/>
  <c r="G38" i="10"/>
  <c r="H38" i="10"/>
  <c r="I38" i="10"/>
  <c r="J38" i="10"/>
  <c r="K38" i="10"/>
  <c r="L38" i="10"/>
  <c r="M38" i="10"/>
  <c r="N38" i="10"/>
  <c r="O38" i="10"/>
  <c r="P38" i="10"/>
  <c r="Q38" i="10"/>
  <c r="R38" i="10"/>
  <c r="A39" i="10"/>
  <c r="B39" i="10"/>
  <c r="C39" i="10"/>
  <c r="D39" i="10"/>
  <c r="E39" i="10"/>
  <c r="F39" i="10"/>
  <c r="G39" i="10"/>
  <c r="H39" i="10"/>
  <c r="I39" i="10"/>
  <c r="J39" i="10"/>
  <c r="K39" i="10"/>
  <c r="L39" i="10"/>
  <c r="M39" i="10"/>
  <c r="N39" i="10"/>
  <c r="O39" i="10"/>
  <c r="P39" i="10"/>
  <c r="Q39" i="10"/>
  <c r="R39" i="10"/>
  <c r="A40" i="10"/>
  <c r="B40" i="10"/>
  <c r="C40" i="10"/>
  <c r="D40" i="10"/>
  <c r="E40" i="10"/>
  <c r="F40" i="10"/>
  <c r="G40" i="10"/>
  <c r="H40" i="10"/>
  <c r="I40" i="10"/>
  <c r="J40" i="10"/>
  <c r="K40" i="10"/>
  <c r="L40" i="10"/>
  <c r="M40" i="10"/>
  <c r="N40" i="10"/>
  <c r="O40" i="10"/>
  <c r="P40" i="10"/>
  <c r="Q40" i="10"/>
  <c r="R40" i="10"/>
  <c r="A41" i="10"/>
  <c r="B41" i="10"/>
  <c r="C41" i="10"/>
  <c r="D41" i="10"/>
  <c r="E41" i="10"/>
  <c r="F41" i="10"/>
  <c r="G41" i="10"/>
  <c r="H41" i="10"/>
  <c r="I41" i="10"/>
  <c r="J41" i="10"/>
  <c r="K41" i="10"/>
  <c r="L41" i="10"/>
  <c r="M41" i="10"/>
  <c r="N41" i="10"/>
  <c r="O41" i="10"/>
  <c r="P41" i="10"/>
  <c r="Q41" i="10"/>
  <c r="R41" i="10"/>
  <c r="A42" i="10"/>
  <c r="B42" i="10"/>
  <c r="C42" i="10"/>
  <c r="D42" i="10"/>
  <c r="E42" i="10"/>
  <c r="F42" i="10"/>
  <c r="G42" i="10"/>
  <c r="H42" i="10"/>
  <c r="I42" i="10"/>
  <c r="J42" i="10"/>
  <c r="K42" i="10"/>
  <c r="L42" i="10"/>
  <c r="M42" i="10"/>
  <c r="N42" i="10"/>
  <c r="O42" i="10"/>
  <c r="P42" i="10"/>
  <c r="Q42" i="10"/>
  <c r="R42" i="10"/>
  <c r="A43" i="10"/>
  <c r="B43" i="10"/>
  <c r="C43" i="10"/>
  <c r="D43" i="10"/>
  <c r="E43" i="10"/>
  <c r="F43" i="10"/>
  <c r="G43" i="10"/>
  <c r="H43" i="10"/>
  <c r="I43" i="10"/>
  <c r="J43" i="10"/>
  <c r="K43" i="10"/>
  <c r="L43" i="10"/>
  <c r="M43" i="10"/>
  <c r="N43" i="10"/>
  <c r="O43" i="10"/>
  <c r="P43" i="10"/>
  <c r="Q43" i="10"/>
  <c r="R43" i="10"/>
  <c r="A44" i="10"/>
  <c r="B44" i="10"/>
  <c r="C44" i="10"/>
  <c r="D44" i="10"/>
  <c r="E44" i="10"/>
  <c r="F44" i="10"/>
  <c r="G44" i="10"/>
  <c r="H44" i="10"/>
  <c r="I44" i="10"/>
  <c r="J44" i="10"/>
  <c r="K44" i="10"/>
  <c r="L44" i="10"/>
  <c r="M44" i="10"/>
  <c r="N44" i="10"/>
  <c r="O44" i="10"/>
  <c r="P44" i="10"/>
  <c r="Q44" i="10"/>
  <c r="R44" i="10"/>
  <c r="A45" i="10"/>
  <c r="B45" i="10"/>
  <c r="C45" i="10"/>
  <c r="D45" i="10"/>
  <c r="E45" i="10"/>
  <c r="F45" i="10"/>
  <c r="G45" i="10"/>
  <c r="H45" i="10"/>
  <c r="I45" i="10"/>
  <c r="J45" i="10"/>
  <c r="K45" i="10"/>
  <c r="L45" i="10"/>
  <c r="M45" i="10"/>
  <c r="N45" i="10"/>
  <c r="O45" i="10"/>
  <c r="P45" i="10"/>
  <c r="Q45" i="10"/>
  <c r="R45" i="10"/>
  <c r="A46" i="10"/>
  <c r="B46" i="10"/>
  <c r="C46" i="10"/>
  <c r="D46" i="10"/>
  <c r="E46" i="10"/>
  <c r="F46" i="10"/>
  <c r="G46" i="10"/>
  <c r="H46" i="10"/>
  <c r="I46" i="10"/>
  <c r="J46" i="10"/>
  <c r="K46" i="10"/>
  <c r="L46" i="10"/>
  <c r="M46" i="10"/>
  <c r="N46" i="10"/>
  <c r="O46" i="10"/>
  <c r="P46" i="10"/>
  <c r="Q46" i="10"/>
  <c r="R46" i="10"/>
  <c r="A47" i="10"/>
  <c r="B47" i="10"/>
  <c r="C47" i="10"/>
  <c r="D47" i="10"/>
  <c r="E47" i="10"/>
  <c r="F47" i="10"/>
  <c r="G47" i="10"/>
  <c r="H47" i="10"/>
  <c r="I47" i="10"/>
  <c r="J47" i="10"/>
  <c r="K47" i="10"/>
  <c r="L47" i="10"/>
  <c r="M47" i="10"/>
  <c r="N47" i="10"/>
  <c r="O47" i="10"/>
  <c r="P47" i="10"/>
  <c r="Q47" i="10"/>
  <c r="R47" i="10"/>
  <c r="A48" i="10"/>
  <c r="B48" i="10"/>
  <c r="C48" i="10"/>
  <c r="D48" i="10"/>
  <c r="E48" i="10"/>
  <c r="F48" i="10"/>
  <c r="G48" i="10"/>
  <c r="H48" i="10"/>
  <c r="I48" i="10"/>
  <c r="J48" i="10"/>
  <c r="K48" i="10"/>
  <c r="L48" i="10"/>
  <c r="M48" i="10"/>
  <c r="N48" i="10"/>
  <c r="O48" i="10"/>
  <c r="P48" i="10"/>
  <c r="Q48" i="10"/>
  <c r="R48" i="10"/>
  <c r="A49" i="10"/>
  <c r="B49" i="10"/>
  <c r="C49" i="10"/>
  <c r="D49" i="10"/>
  <c r="E49" i="10"/>
  <c r="F49" i="10"/>
  <c r="G49" i="10"/>
  <c r="H49" i="10"/>
  <c r="I49" i="10"/>
  <c r="J49" i="10"/>
  <c r="K49" i="10"/>
  <c r="L49" i="10"/>
  <c r="M49" i="10"/>
  <c r="N49" i="10"/>
  <c r="O49" i="10"/>
  <c r="P49" i="10"/>
  <c r="Q49" i="10"/>
  <c r="R49" i="10"/>
  <c r="A50" i="10"/>
  <c r="B50" i="10"/>
  <c r="C50" i="10"/>
  <c r="D50" i="10"/>
  <c r="E50" i="10"/>
  <c r="F50" i="10"/>
  <c r="G50" i="10"/>
  <c r="H50" i="10"/>
  <c r="I50" i="10"/>
  <c r="J50" i="10"/>
  <c r="K50" i="10"/>
  <c r="L50" i="10"/>
  <c r="M50" i="10"/>
  <c r="N50" i="10"/>
  <c r="O50" i="10"/>
  <c r="P50" i="10"/>
  <c r="Q50" i="10"/>
  <c r="R50" i="10"/>
  <c r="A51" i="10"/>
  <c r="B51" i="10"/>
  <c r="C51" i="10"/>
  <c r="D51" i="10"/>
  <c r="E51" i="10"/>
  <c r="F51" i="10"/>
  <c r="G51" i="10"/>
  <c r="H51" i="10"/>
  <c r="I51" i="10"/>
  <c r="J51" i="10"/>
  <c r="K51" i="10"/>
  <c r="L51" i="10"/>
  <c r="M51" i="10"/>
  <c r="N51" i="10"/>
  <c r="O51" i="10"/>
  <c r="P51" i="10"/>
  <c r="Q51" i="10"/>
  <c r="R51" i="10"/>
  <c r="A52" i="10"/>
  <c r="B52" i="10"/>
  <c r="C52" i="10"/>
  <c r="D52" i="10"/>
  <c r="E52" i="10"/>
  <c r="F52" i="10"/>
  <c r="G52" i="10"/>
  <c r="H52" i="10"/>
  <c r="I52" i="10"/>
  <c r="J52" i="10"/>
  <c r="K52" i="10"/>
  <c r="L52" i="10"/>
  <c r="M52" i="10"/>
  <c r="N52" i="10"/>
  <c r="O52" i="10"/>
  <c r="P52" i="10"/>
  <c r="Q52" i="10"/>
  <c r="R52" i="10"/>
  <c r="A53" i="10"/>
  <c r="B53" i="10"/>
  <c r="C53" i="10"/>
  <c r="D53" i="10"/>
  <c r="E53" i="10"/>
  <c r="F53" i="10"/>
  <c r="G53" i="10"/>
  <c r="H53" i="10"/>
  <c r="I53" i="10"/>
  <c r="J53" i="10"/>
  <c r="K53" i="10"/>
  <c r="L53" i="10"/>
  <c r="M53" i="10"/>
  <c r="N53" i="10"/>
  <c r="O53" i="10"/>
  <c r="P53" i="10"/>
  <c r="Q53" i="10"/>
  <c r="R53" i="10"/>
  <c r="A54" i="10"/>
  <c r="B54" i="10"/>
  <c r="C54" i="10"/>
  <c r="D54" i="10"/>
  <c r="E54" i="10"/>
  <c r="F54" i="10"/>
  <c r="G54" i="10"/>
  <c r="H54" i="10"/>
  <c r="I54" i="10"/>
  <c r="J54" i="10"/>
  <c r="K54" i="10"/>
  <c r="L54" i="10"/>
  <c r="M54" i="10"/>
  <c r="N54" i="10"/>
  <c r="O54" i="10"/>
  <c r="P54" i="10"/>
  <c r="Q54" i="10"/>
  <c r="R54" i="10"/>
  <c r="A55" i="10"/>
  <c r="B55" i="10"/>
  <c r="C55" i="10"/>
  <c r="D55" i="10"/>
  <c r="E55" i="10"/>
  <c r="F55" i="10"/>
  <c r="G55" i="10"/>
  <c r="H55" i="10"/>
  <c r="I55" i="10"/>
  <c r="J55" i="10"/>
  <c r="K55" i="10"/>
  <c r="L55" i="10"/>
  <c r="M55" i="10"/>
  <c r="N55" i="10"/>
  <c r="O55" i="10"/>
  <c r="P55" i="10"/>
  <c r="Q55" i="10"/>
  <c r="R55" i="10"/>
  <c r="A56" i="10"/>
  <c r="B56" i="10"/>
  <c r="C56" i="10"/>
  <c r="D56" i="10"/>
  <c r="E56" i="10"/>
  <c r="F56" i="10"/>
  <c r="G56" i="10"/>
  <c r="H56" i="10"/>
  <c r="I56" i="10"/>
  <c r="J56" i="10"/>
  <c r="K56" i="10"/>
  <c r="L56" i="10"/>
  <c r="M56" i="10"/>
  <c r="N56" i="10"/>
  <c r="O56" i="10"/>
  <c r="P56" i="10"/>
  <c r="Q56" i="10"/>
  <c r="R56" i="10"/>
  <c r="A57" i="10"/>
  <c r="B57" i="10"/>
  <c r="C57" i="10"/>
  <c r="D57" i="10"/>
  <c r="E57" i="10"/>
  <c r="F57" i="10"/>
  <c r="G57" i="10"/>
  <c r="H57" i="10"/>
  <c r="I57" i="10"/>
  <c r="J57" i="10"/>
  <c r="K57" i="10"/>
  <c r="L57" i="10"/>
  <c r="M57" i="10"/>
  <c r="N57" i="10"/>
  <c r="O57" i="10"/>
  <c r="P57" i="10"/>
  <c r="Q57" i="10"/>
  <c r="R57" i="10"/>
  <c r="A58" i="10"/>
  <c r="B58" i="10"/>
  <c r="C58" i="10"/>
  <c r="D58" i="10"/>
  <c r="E58" i="10"/>
  <c r="F58" i="10"/>
  <c r="G58" i="10"/>
  <c r="H58" i="10"/>
  <c r="I58" i="10"/>
  <c r="J58" i="10"/>
  <c r="K58" i="10"/>
  <c r="L58" i="10"/>
  <c r="M58" i="10"/>
  <c r="N58" i="10"/>
  <c r="O58" i="10"/>
  <c r="P58" i="10"/>
  <c r="Q58" i="10"/>
  <c r="R58" i="10"/>
  <c r="A59" i="10"/>
  <c r="B59" i="10"/>
  <c r="C59" i="10"/>
  <c r="D59" i="10"/>
  <c r="E59" i="10"/>
  <c r="F59" i="10"/>
  <c r="G59" i="10"/>
  <c r="H59" i="10"/>
  <c r="I59" i="10"/>
  <c r="J59" i="10"/>
  <c r="K59" i="10"/>
  <c r="L59" i="10"/>
  <c r="M59" i="10"/>
  <c r="N59" i="10"/>
  <c r="O59" i="10"/>
  <c r="P59" i="10"/>
  <c r="Q59" i="10"/>
  <c r="R59" i="10"/>
  <c r="A60" i="10"/>
  <c r="B60" i="10"/>
  <c r="C60" i="10"/>
  <c r="D60" i="10"/>
  <c r="E60" i="10"/>
  <c r="F60" i="10"/>
  <c r="G60" i="10"/>
  <c r="H60" i="10"/>
  <c r="I60" i="10"/>
  <c r="J60" i="10"/>
  <c r="K60" i="10"/>
  <c r="L60" i="10"/>
  <c r="M60" i="10"/>
  <c r="N60" i="10"/>
  <c r="O60" i="10"/>
  <c r="P60" i="10"/>
  <c r="Q60" i="10"/>
  <c r="R60" i="10"/>
  <c r="A61" i="10"/>
  <c r="B61" i="10"/>
  <c r="C61" i="10"/>
  <c r="D61" i="10"/>
  <c r="E61" i="10"/>
  <c r="F61" i="10"/>
  <c r="G61" i="10"/>
  <c r="H61" i="10"/>
  <c r="I61" i="10"/>
  <c r="J61" i="10"/>
  <c r="K61" i="10"/>
  <c r="L61" i="10"/>
  <c r="M61" i="10"/>
  <c r="N61" i="10"/>
  <c r="O61" i="10"/>
  <c r="P61" i="10"/>
  <c r="Q61" i="10"/>
  <c r="R61" i="10"/>
  <c r="A62" i="10"/>
  <c r="B62" i="10"/>
  <c r="C62" i="10"/>
  <c r="D62" i="10"/>
  <c r="E62" i="10"/>
  <c r="F62" i="10"/>
  <c r="G62" i="10"/>
  <c r="H62" i="10"/>
  <c r="I62" i="10"/>
  <c r="J62" i="10"/>
  <c r="K62" i="10"/>
  <c r="L62" i="10"/>
  <c r="M62" i="10"/>
  <c r="N62" i="10"/>
  <c r="O62" i="10"/>
  <c r="P62" i="10"/>
  <c r="Q62" i="10"/>
  <c r="R62" i="10"/>
  <c r="A63" i="10"/>
  <c r="B63" i="10"/>
  <c r="C63" i="10"/>
  <c r="D63" i="10"/>
  <c r="E63" i="10"/>
  <c r="F63" i="10"/>
  <c r="G63" i="10"/>
  <c r="H63" i="10"/>
  <c r="I63" i="10"/>
  <c r="J63" i="10"/>
  <c r="K63" i="10"/>
  <c r="L63" i="10"/>
  <c r="M63" i="10"/>
  <c r="N63" i="10"/>
  <c r="O63" i="10"/>
  <c r="P63" i="10"/>
  <c r="Q63" i="10"/>
  <c r="R63" i="10"/>
  <c r="A64" i="10"/>
  <c r="B64" i="10"/>
  <c r="C64" i="10"/>
  <c r="D64" i="10"/>
  <c r="E64" i="10"/>
  <c r="F64" i="10"/>
  <c r="G64" i="10"/>
  <c r="H64" i="10"/>
  <c r="I64" i="10"/>
  <c r="J64" i="10"/>
  <c r="K64" i="10"/>
  <c r="L64" i="10"/>
  <c r="M64" i="10"/>
  <c r="N64" i="10"/>
  <c r="O64" i="10"/>
  <c r="P64" i="10"/>
  <c r="Q64" i="10"/>
  <c r="R64" i="10"/>
  <c r="A65" i="10"/>
  <c r="B65" i="10"/>
  <c r="C65" i="10"/>
  <c r="D65" i="10"/>
  <c r="E65" i="10"/>
  <c r="F65" i="10"/>
  <c r="G65" i="10"/>
  <c r="H65" i="10"/>
  <c r="I65" i="10"/>
  <c r="J65" i="10"/>
  <c r="K65" i="10"/>
  <c r="L65" i="10"/>
  <c r="M65" i="10"/>
  <c r="N65" i="10"/>
  <c r="O65" i="10"/>
  <c r="P65" i="10"/>
  <c r="Q65" i="10"/>
  <c r="R65" i="10"/>
  <c r="A66" i="10"/>
  <c r="B66" i="10"/>
  <c r="C66" i="10"/>
  <c r="D66" i="10"/>
  <c r="E66" i="10"/>
  <c r="F66" i="10"/>
  <c r="G66" i="10"/>
  <c r="H66" i="10"/>
  <c r="I66" i="10"/>
  <c r="J66" i="10"/>
  <c r="K66" i="10"/>
  <c r="L66" i="10"/>
  <c r="M66" i="10"/>
  <c r="N66" i="10"/>
  <c r="O66" i="10"/>
  <c r="P66" i="10"/>
  <c r="Q66" i="10"/>
  <c r="R66" i="10"/>
  <c r="A67" i="10"/>
  <c r="B67" i="10"/>
  <c r="C67" i="10"/>
  <c r="D67" i="10"/>
  <c r="E67" i="10"/>
  <c r="F67" i="10"/>
  <c r="G67" i="10"/>
  <c r="H67" i="10"/>
  <c r="I67" i="10"/>
  <c r="J67" i="10"/>
  <c r="K67" i="10"/>
  <c r="L67" i="10"/>
  <c r="M67" i="10"/>
  <c r="N67" i="10"/>
  <c r="O67" i="10"/>
  <c r="P67" i="10"/>
  <c r="Q67" i="10"/>
  <c r="R67" i="10"/>
  <c r="A68" i="10"/>
  <c r="B68" i="10"/>
  <c r="C68" i="10"/>
  <c r="D68" i="10"/>
  <c r="E68" i="10"/>
  <c r="F68" i="10"/>
  <c r="G68" i="10"/>
  <c r="H68" i="10"/>
  <c r="I68" i="10"/>
  <c r="J68" i="10"/>
  <c r="K68" i="10"/>
  <c r="L68" i="10"/>
  <c r="M68" i="10"/>
  <c r="N68" i="10"/>
  <c r="O68" i="10"/>
  <c r="P68" i="10"/>
  <c r="Q68" i="10"/>
  <c r="R68" i="10"/>
  <c r="A69" i="10"/>
  <c r="B69" i="10"/>
  <c r="C69" i="10"/>
  <c r="D69" i="10"/>
  <c r="E69" i="10"/>
  <c r="F69" i="10"/>
  <c r="G69" i="10"/>
  <c r="H69" i="10"/>
  <c r="I69" i="10"/>
  <c r="J69" i="10"/>
  <c r="K69" i="10"/>
  <c r="L69" i="10"/>
  <c r="M69" i="10"/>
  <c r="N69" i="10"/>
  <c r="O69" i="10"/>
  <c r="P69" i="10"/>
  <c r="Q69" i="10"/>
  <c r="R69" i="10"/>
  <c r="A70" i="10"/>
  <c r="B70" i="10"/>
  <c r="C70" i="10"/>
  <c r="D70" i="10"/>
  <c r="E70" i="10"/>
  <c r="F70" i="10"/>
  <c r="G70" i="10"/>
  <c r="H70" i="10"/>
  <c r="I70" i="10"/>
  <c r="J70" i="10"/>
  <c r="K70" i="10"/>
  <c r="L70" i="10"/>
  <c r="M70" i="10"/>
  <c r="N70" i="10"/>
  <c r="O70" i="10"/>
  <c r="P70" i="10"/>
  <c r="Q70" i="10"/>
  <c r="R70" i="10"/>
  <c r="A71" i="10"/>
  <c r="B71" i="10"/>
  <c r="C71" i="10"/>
  <c r="D71" i="10"/>
  <c r="E71" i="10"/>
  <c r="F71" i="10"/>
  <c r="G71" i="10"/>
  <c r="H71" i="10"/>
  <c r="I71" i="10"/>
  <c r="J71" i="10"/>
  <c r="K71" i="10"/>
  <c r="L71" i="10"/>
  <c r="M71" i="10"/>
  <c r="N71" i="10"/>
  <c r="O71" i="10"/>
  <c r="P71" i="10"/>
  <c r="Q71" i="10"/>
  <c r="R71" i="10"/>
  <c r="A72" i="10"/>
  <c r="B72" i="10"/>
  <c r="C72" i="10"/>
  <c r="D72" i="10"/>
  <c r="E72" i="10"/>
  <c r="F72" i="10"/>
  <c r="G72" i="10"/>
  <c r="H72" i="10"/>
  <c r="I72" i="10"/>
  <c r="J72" i="10"/>
  <c r="K72" i="10"/>
  <c r="L72" i="10"/>
  <c r="M72" i="10"/>
  <c r="N72" i="10"/>
  <c r="O72" i="10"/>
  <c r="P72" i="10"/>
  <c r="Q72" i="10"/>
  <c r="R72" i="10"/>
  <c r="A73" i="10"/>
  <c r="B73" i="10"/>
  <c r="C73" i="10"/>
  <c r="D73" i="10"/>
  <c r="E73" i="10"/>
  <c r="F73" i="10"/>
  <c r="G73" i="10"/>
  <c r="H73" i="10"/>
  <c r="I73" i="10"/>
  <c r="J73" i="10"/>
  <c r="K73" i="10"/>
  <c r="L73" i="10"/>
  <c r="M73" i="10"/>
  <c r="N73" i="10"/>
  <c r="O73" i="10"/>
  <c r="P73" i="10"/>
  <c r="Q73" i="10"/>
  <c r="R73" i="10"/>
  <c r="A74" i="10"/>
  <c r="B74" i="10"/>
  <c r="C74" i="10"/>
  <c r="D74" i="10"/>
  <c r="E74" i="10"/>
  <c r="F74" i="10"/>
  <c r="G74" i="10"/>
  <c r="H74" i="10"/>
  <c r="I74" i="10"/>
  <c r="J74" i="10"/>
  <c r="K74" i="10"/>
  <c r="L74" i="10"/>
  <c r="M74" i="10"/>
  <c r="N74" i="10"/>
  <c r="O74" i="10"/>
  <c r="P74" i="10"/>
  <c r="Q74" i="10"/>
  <c r="R74" i="10"/>
  <c r="A75" i="10"/>
  <c r="B75" i="10"/>
  <c r="C75" i="10"/>
  <c r="D75" i="10"/>
  <c r="E75" i="10"/>
  <c r="F75" i="10"/>
  <c r="G75" i="10"/>
  <c r="H75" i="10"/>
  <c r="I75" i="10"/>
  <c r="J75" i="10"/>
  <c r="K75" i="10"/>
  <c r="L75" i="10"/>
  <c r="M75" i="10"/>
  <c r="N75" i="10"/>
  <c r="O75" i="10"/>
  <c r="P75" i="10"/>
  <c r="Q75" i="10"/>
  <c r="R75" i="10"/>
  <c r="A76" i="10"/>
  <c r="B76" i="10"/>
  <c r="C76" i="10"/>
  <c r="D76" i="10"/>
  <c r="E76" i="10"/>
  <c r="F76" i="10"/>
  <c r="G76" i="10"/>
  <c r="H76" i="10"/>
  <c r="I76" i="10"/>
  <c r="J76" i="10"/>
  <c r="K76" i="10"/>
  <c r="L76" i="10"/>
  <c r="M76" i="10"/>
  <c r="N76" i="10"/>
  <c r="O76" i="10"/>
  <c r="P76" i="10"/>
  <c r="Q76" i="10"/>
  <c r="R76" i="10"/>
  <c r="A77" i="10"/>
  <c r="B77" i="10"/>
  <c r="C77" i="10"/>
  <c r="D77" i="10"/>
  <c r="E77" i="10"/>
  <c r="F77" i="10"/>
  <c r="G77" i="10"/>
  <c r="H77" i="10"/>
  <c r="I77" i="10"/>
  <c r="J77" i="10"/>
  <c r="K77" i="10"/>
  <c r="L77" i="10"/>
  <c r="M77" i="10"/>
  <c r="N77" i="10"/>
  <c r="O77" i="10"/>
  <c r="P77" i="10"/>
  <c r="Q77" i="10"/>
  <c r="R77" i="10"/>
  <c r="A78" i="10"/>
  <c r="B78" i="10"/>
  <c r="C78" i="10"/>
  <c r="D78" i="10"/>
  <c r="E78" i="10"/>
  <c r="F78" i="10"/>
  <c r="G78" i="10"/>
  <c r="H78" i="10"/>
  <c r="I78" i="10"/>
  <c r="J78" i="10"/>
  <c r="K78" i="10"/>
  <c r="L78" i="10"/>
  <c r="M78" i="10"/>
  <c r="N78" i="10"/>
  <c r="O78" i="10"/>
  <c r="P78" i="10"/>
  <c r="Q78" i="10"/>
  <c r="R78" i="10"/>
  <c r="A79" i="10"/>
  <c r="B79" i="10"/>
  <c r="C79" i="10"/>
  <c r="D79" i="10"/>
  <c r="E79" i="10"/>
  <c r="F79" i="10"/>
  <c r="G79" i="10"/>
  <c r="H79" i="10"/>
  <c r="I79" i="10"/>
  <c r="J79" i="10"/>
  <c r="K79" i="10"/>
  <c r="L79" i="10"/>
  <c r="M79" i="10"/>
  <c r="N79" i="10"/>
  <c r="O79" i="10"/>
  <c r="P79" i="10"/>
  <c r="Q79" i="10"/>
  <c r="R79" i="10"/>
  <c r="A80" i="10"/>
  <c r="B80" i="10"/>
  <c r="C80" i="10"/>
  <c r="D80" i="10"/>
  <c r="E80" i="10"/>
  <c r="F80" i="10"/>
  <c r="G80" i="10"/>
  <c r="H80" i="10"/>
  <c r="I80" i="10"/>
  <c r="J80" i="10"/>
  <c r="K80" i="10"/>
  <c r="L80" i="10"/>
  <c r="M80" i="10"/>
  <c r="N80" i="10"/>
  <c r="O80" i="10"/>
  <c r="P80" i="10"/>
  <c r="Q80" i="10"/>
  <c r="R80" i="10"/>
  <c r="A81" i="10"/>
  <c r="B81" i="10"/>
  <c r="C81" i="10"/>
  <c r="D81" i="10"/>
  <c r="E81" i="10"/>
  <c r="F81" i="10"/>
  <c r="G81" i="10"/>
  <c r="H81" i="10"/>
  <c r="I81" i="10"/>
  <c r="J81" i="10"/>
  <c r="K81" i="10"/>
  <c r="L81" i="10"/>
  <c r="M81" i="10"/>
  <c r="N81" i="10"/>
  <c r="O81" i="10"/>
  <c r="P81" i="10"/>
  <c r="Q81" i="10"/>
  <c r="R81" i="10"/>
  <c r="A82" i="10"/>
  <c r="B82" i="10"/>
  <c r="C82" i="10"/>
  <c r="D82" i="10"/>
  <c r="E82" i="10"/>
  <c r="F82" i="10"/>
  <c r="G82" i="10"/>
  <c r="H82" i="10"/>
  <c r="I82" i="10"/>
  <c r="J82" i="10"/>
  <c r="K82" i="10"/>
  <c r="L82" i="10"/>
  <c r="M82" i="10"/>
  <c r="N82" i="10"/>
  <c r="O82" i="10"/>
  <c r="P82" i="10"/>
  <c r="Q82" i="10"/>
  <c r="R82" i="10"/>
  <c r="A83" i="10"/>
  <c r="B83" i="10"/>
  <c r="C83" i="10"/>
  <c r="D83" i="10"/>
  <c r="E83" i="10"/>
  <c r="F83" i="10"/>
  <c r="G83" i="10"/>
  <c r="H83" i="10"/>
  <c r="I83" i="10"/>
  <c r="J83" i="10"/>
  <c r="K83" i="10"/>
  <c r="L83" i="10"/>
  <c r="M83" i="10"/>
  <c r="N83" i="10"/>
  <c r="O83" i="10"/>
  <c r="P83" i="10"/>
  <c r="Q83" i="10"/>
  <c r="R83" i="10"/>
  <c r="A84" i="10"/>
  <c r="B84" i="10"/>
  <c r="C84" i="10"/>
  <c r="D84" i="10"/>
  <c r="E84" i="10"/>
  <c r="F84" i="10"/>
  <c r="G84" i="10"/>
  <c r="H84" i="10"/>
  <c r="I84" i="10"/>
  <c r="J84" i="10"/>
  <c r="K84" i="10"/>
  <c r="L84" i="10"/>
  <c r="M84" i="10"/>
  <c r="N84" i="10"/>
  <c r="O84" i="10"/>
  <c r="P84" i="10"/>
  <c r="Q84" i="10"/>
  <c r="R84" i="10"/>
  <c r="A85" i="10"/>
  <c r="B85" i="10"/>
  <c r="C85" i="10"/>
  <c r="D85" i="10"/>
  <c r="E85" i="10"/>
  <c r="F85" i="10"/>
  <c r="G85" i="10"/>
  <c r="H85" i="10"/>
  <c r="I85" i="10"/>
  <c r="J85" i="10"/>
  <c r="K85" i="10"/>
  <c r="L85" i="10"/>
  <c r="M85" i="10"/>
  <c r="N85" i="10"/>
  <c r="O85" i="10"/>
  <c r="P85" i="10"/>
  <c r="Q85" i="10"/>
  <c r="R85" i="10"/>
  <c r="A86" i="10"/>
  <c r="B86" i="10"/>
  <c r="C86" i="10"/>
  <c r="D86" i="10"/>
  <c r="E86" i="10"/>
  <c r="F86" i="10"/>
  <c r="G86" i="10"/>
  <c r="H86" i="10"/>
  <c r="I86" i="10"/>
  <c r="J86" i="10"/>
  <c r="K86" i="10"/>
  <c r="L86" i="10"/>
  <c r="M86" i="10"/>
  <c r="N86" i="10"/>
  <c r="O86" i="10"/>
  <c r="P86" i="10"/>
  <c r="Q86" i="10"/>
  <c r="R86" i="10"/>
  <c r="A87" i="10"/>
  <c r="B87" i="10"/>
  <c r="C87" i="10"/>
  <c r="D87" i="10"/>
  <c r="E87" i="10"/>
  <c r="F87" i="10"/>
  <c r="G87" i="10"/>
  <c r="H87" i="10"/>
  <c r="I87" i="10"/>
  <c r="J87" i="10"/>
  <c r="K87" i="10"/>
  <c r="L87" i="10"/>
  <c r="M87" i="10"/>
  <c r="N87" i="10"/>
  <c r="O87" i="10"/>
  <c r="P87" i="10"/>
  <c r="Q87" i="10"/>
  <c r="R87" i="10"/>
  <c r="A88" i="10"/>
  <c r="B88" i="10"/>
  <c r="C88" i="10"/>
  <c r="D88" i="10"/>
  <c r="E88" i="10"/>
  <c r="F88" i="10"/>
  <c r="G88" i="10"/>
  <c r="H88" i="10"/>
  <c r="I88" i="10"/>
  <c r="J88" i="10"/>
  <c r="K88" i="10"/>
  <c r="L88" i="10"/>
  <c r="M88" i="10"/>
  <c r="N88" i="10"/>
  <c r="O88" i="10"/>
  <c r="P88" i="10"/>
  <c r="Q88" i="10"/>
  <c r="R88" i="10"/>
  <c r="A89" i="10"/>
  <c r="B89" i="10"/>
  <c r="C89" i="10"/>
  <c r="D89" i="10"/>
  <c r="E89" i="10"/>
  <c r="F89" i="10"/>
  <c r="G89" i="10"/>
  <c r="H89" i="10"/>
  <c r="I89" i="10"/>
  <c r="J89" i="10"/>
  <c r="K89" i="10"/>
  <c r="L89" i="10"/>
  <c r="M89" i="10"/>
  <c r="N89" i="10"/>
  <c r="O89" i="10"/>
  <c r="P89" i="10"/>
  <c r="Q89" i="10"/>
  <c r="R89" i="10"/>
  <c r="A90" i="10"/>
  <c r="B90" i="10"/>
  <c r="C90" i="10"/>
  <c r="D90" i="10"/>
  <c r="E90" i="10"/>
  <c r="F90" i="10"/>
  <c r="G90" i="10"/>
  <c r="H90" i="10"/>
  <c r="I90" i="10"/>
  <c r="J90" i="10"/>
  <c r="K90" i="10"/>
  <c r="L90" i="10"/>
  <c r="M90" i="10"/>
  <c r="N90" i="10"/>
  <c r="O90" i="10"/>
  <c r="P90" i="10"/>
  <c r="Q90" i="10"/>
  <c r="R90" i="10"/>
  <c r="A91" i="10"/>
  <c r="B91" i="10"/>
  <c r="C91" i="10"/>
  <c r="D91" i="10"/>
  <c r="E91" i="10"/>
  <c r="F91" i="10"/>
  <c r="G91" i="10"/>
  <c r="H91" i="10"/>
  <c r="I91" i="10"/>
  <c r="J91" i="10"/>
  <c r="K91" i="10"/>
  <c r="L91" i="10"/>
  <c r="M91" i="10"/>
  <c r="N91" i="10"/>
  <c r="O91" i="10"/>
  <c r="P91" i="10"/>
  <c r="Q91" i="10"/>
  <c r="R91" i="10"/>
  <c r="A92" i="10"/>
  <c r="B92" i="10"/>
  <c r="C92" i="10"/>
  <c r="D92" i="10"/>
  <c r="E92" i="10"/>
  <c r="F92" i="10"/>
  <c r="G92" i="10"/>
  <c r="H92" i="10"/>
  <c r="I92" i="10"/>
  <c r="J92" i="10"/>
  <c r="K92" i="10"/>
  <c r="L92" i="10"/>
  <c r="M92" i="10"/>
  <c r="N92" i="10"/>
  <c r="O92" i="10"/>
  <c r="P92" i="10"/>
  <c r="Q92" i="10"/>
  <c r="R92" i="10"/>
  <c r="A93" i="10"/>
  <c r="B93" i="10"/>
  <c r="C93" i="10"/>
  <c r="D93" i="10"/>
  <c r="E93" i="10"/>
  <c r="F93" i="10"/>
  <c r="G93" i="10"/>
  <c r="H93" i="10"/>
  <c r="I93" i="10"/>
  <c r="J93" i="10"/>
  <c r="K93" i="10"/>
  <c r="L93" i="10"/>
  <c r="M93" i="10"/>
  <c r="N93" i="10"/>
  <c r="O93" i="10"/>
  <c r="P93" i="10"/>
  <c r="Q93" i="10"/>
  <c r="R93" i="10"/>
  <c r="A94" i="10"/>
  <c r="B94" i="10"/>
  <c r="C94" i="10"/>
  <c r="D94" i="10"/>
  <c r="E94" i="10"/>
  <c r="F94" i="10"/>
  <c r="G94" i="10"/>
  <c r="H94" i="10"/>
  <c r="I94" i="10"/>
  <c r="J94" i="10"/>
  <c r="K94" i="10"/>
  <c r="L94" i="10"/>
  <c r="M94" i="10"/>
  <c r="N94" i="10"/>
  <c r="O94" i="10"/>
  <c r="P94" i="10"/>
  <c r="Q94" i="10"/>
  <c r="R94" i="10"/>
  <c r="A95" i="10"/>
  <c r="C95" i="10"/>
  <c r="D95" i="10"/>
  <c r="E95" i="10"/>
  <c r="F95" i="10"/>
  <c r="G95" i="10"/>
  <c r="H95" i="10"/>
  <c r="I95" i="10"/>
  <c r="J95" i="10"/>
  <c r="K95" i="10"/>
  <c r="L95" i="10"/>
  <c r="M95" i="10"/>
  <c r="N95" i="10"/>
  <c r="O95" i="10"/>
  <c r="P95" i="10"/>
  <c r="Q95" i="10"/>
  <c r="R95" i="10"/>
  <c r="A96" i="10"/>
  <c r="B96" i="10"/>
  <c r="C96" i="10"/>
  <c r="D96" i="10"/>
  <c r="E96" i="10"/>
  <c r="F96" i="10"/>
  <c r="G96" i="10"/>
  <c r="H96" i="10"/>
  <c r="I96" i="10"/>
  <c r="J96" i="10"/>
  <c r="K96" i="10"/>
  <c r="L96" i="10"/>
  <c r="M96" i="10"/>
  <c r="N96" i="10"/>
  <c r="O96" i="10"/>
  <c r="P96" i="10"/>
  <c r="Q96" i="10"/>
  <c r="R96" i="10"/>
  <c r="A97" i="10"/>
  <c r="B97" i="10"/>
  <c r="C97" i="10"/>
  <c r="D97" i="10"/>
  <c r="E97" i="10"/>
  <c r="F97" i="10"/>
  <c r="G97" i="10"/>
  <c r="H97" i="10"/>
  <c r="I97" i="10"/>
  <c r="J97" i="10"/>
  <c r="K97" i="10"/>
  <c r="L97" i="10"/>
  <c r="M97" i="10"/>
  <c r="N97" i="10"/>
  <c r="O97" i="10"/>
  <c r="P97" i="10"/>
  <c r="Q97" i="10"/>
  <c r="R97" i="10"/>
  <c r="A98" i="10"/>
  <c r="B98" i="10"/>
  <c r="C98" i="10"/>
  <c r="D98" i="10"/>
  <c r="E98" i="10"/>
  <c r="F98" i="10"/>
  <c r="G98" i="10"/>
  <c r="H98" i="10"/>
  <c r="I98" i="10"/>
  <c r="J98" i="10"/>
  <c r="K98" i="10"/>
  <c r="L98" i="10"/>
  <c r="M98" i="10"/>
  <c r="N98" i="10"/>
  <c r="O98" i="10"/>
  <c r="P98" i="10"/>
  <c r="Q98" i="10"/>
  <c r="R98" i="10"/>
  <c r="A99" i="10"/>
  <c r="B99" i="10"/>
  <c r="C99" i="10"/>
  <c r="D99" i="10"/>
  <c r="E99" i="10"/>
  <c r="F99" i="10"/>
  <c r="G99" i="10"/>
  <c r="H99" i="10"/>
  <c r="I99" i="10"/>
  <c r="J99" i="10"/>
  <c r="K99" i="10"/>
  <c r="L99" i="10"/>
  <c r="M99" i="10"/>
  <c r="N99" i="10"/>
  <c r="O99" i="10"/>
  <c r="P99" i="10"/>
  <c r="Q99" i="10"/>
  <c r="R99" i="10"/>
  <c r="A100" i="10"/>
  <c r="B100" i="10"/>
  <c r="C100" i="10"/>
  <c r="D100" i="10"/>
  <c r="E100" i="10"/>
  <c r="F100" i="10"/>
  <c r="G100" i="10"/>
  <c r="H100" i="10"/>
  <c r="I100" i="10"/>
  <c r="J100" i="10"/>
  <c r="K100" i="10"/>
  <c r="L100" i="10"/>
  <c r="M100" i="10"/>
  <c r="N100" i="10"/>
  <c r="O100" i="10"/>
  <c r="P100" i="10"/>
  <c r="Q100" i="10"/>
  <c r="R100" i="10"/>
  <c r="A101" i="10"/>
  <c r="B101" i="10"/>
  <c r="C101" i="10"/>
  <c r="D101" i="10"/>
  <c r="E101" i="10"/>
  <c r="F101" i="10"/>
  <c r="G101" i="10"/>
  <c r="H101" i="10"/>
  <c r="I101" i="10"/>
  <c r="J101" i="10"/>
  <c r="K101" i="10"/>
  <c r="L101" i="10"/>
  <c r="M101" i="10"/>
  <c r="N101" i="10"/>
  <c r="O101" i="10"/>
  <c r="P101" i="10"/>
  <c r="Q101" i="10"/>
  <c r="R101" i="10"/>
  <c r="A102" i="10"/>
  <c r="B102" i="10"/>
  <c r="C102" i="10"/>
  <c r="D102" i="10"/>
  <c r="E102" i="10"/>
  <c r="F102" i="10"/>
  <c r="G102" i="10"/>
  <c r="H102" i="10"/>
  <c r="I102" i="10"/>
  <c r="J102" i="10"/>
  <c r="K102" i="10"/>
  <c r="L102" i="10"/>
  <c r="M102" i="10"/>
  <c r="N102" i="10"/>
  <c r="O102" i="10"/>
  <c r="P102" i="10"/>
  <c r="Q102" i="10"/>
  <c r="R102" i="10"/>
  <c r="A103" i="10"/>
  <c r="B103" i="10"/>
  <c r="C103" i="10"/>
  <c r="D103" i="10"/>
  <c r="E103" i="10"/>
  <c r="F103" i="10"/>
  <c r="G103" i="10"/>
  <c r="H103" i="10"/>
  <c r="I103" i="10"/>
  <c r="J103" i="10"/>
  <c r="K103" i="10"/>
  <c r="L103" i="10"/>
  <c r="M103" i="10"/>
  <c r="N103" i="10"/>
  <c r="O103" i="10"/>
  <c r="P103" i="10"/>
  <c r="Q103" i="10"/>
  <c r="R103" i="10"/>
  <c r="A104" i="10"/>
  <c r="B104" i="10"/>
  <c r="C104" i="10"/>
  <c r="D104" i="10"/>
  <c r="E104" i="10"/>
  <c r="F104" i="10"/>
  <c r="G104" i="10"/>
  <c r="H104" i="10"/>
  <c r="I104" i="10"/>
  <c r="J104" i="10"/>
  <c r="K104" i="10"/>
  <c r="L104" i="10"/>
  <c r="M104" i="10"/>
  <c r="N104" i="10"/>
  <c r="O104" i="10"/>
  <c r="P104" i="10"/>
  <c r="Q104" i="10"/>
  <c r="R104" i="10"/>
  <c r="A105" i="10"/>
  <c r="B105" i="10"/>
  <c r="C105" i="10"/>
  <c r="D105" i="10"/>
  <c r="E105" i="10"/>
  <c r="F105" i="10"/>
  <c r="G105" i="10"/>
  <c r="H105" i="10"/>
  <c r="I105" i="10"/>
  <c r="J105" i="10"/>
  <c r="K105" i="10"/>
  <c r="L105" i="10"/>
  <c r="M105" i="10"/>
  <c r="N105" i="10"/>
  <c r="O105" i="10"/>
  <c r="P105" i="10"/>
  <c r="Q105" i="10"/>
  <c r="R105" i="10"/>
  <c r="A106" i="10"/>
  <c r="B106" i="10"/>
  <c r="C106" i="10"/>
  <c r="D106" i="10"/>
  <c r="E106" i="10"/>
  <c r="F106" i="10"/>
  <c r="G106" i="10"/>
  <c r="H106" i="10"/>
  <c r="I106" i="10"/>
  <c r="J106" i="10"/>
  <c r="K106" i="10"/>
  <c r="L106" i="10"/>
  <c r="M106" i="10"/>
  <c r="N106" i="10"/>
  <c r="O106" i="10"/>
  <c r="P106" i="10"/>
  <c r="Q106" i="10"/>
  <c r="R106"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07" i="10"/>
  <c r="A108" i="10"/>
  <c r="A109" i="10"/>
  <c r="A110" i="10"/>
  <c r="A111" i="10"/>
  <c r="A112" i="10"/>
  <c r="A113" i="10"/>
  <c r="A114" i="10"/>
  <c r="A115" i="10"/>
  <c r="A116" i="10"/>
  <c r="A117" i="10"/>
  <c r="A118" i="10"/>
  <c r="A119" i="10"/>
  <c r="A120" i="10"/>
  <c r="A121" i="10"/>
  <c r="C2" i="10"/>
  <c r="D2" i="10"/>
  <c r="E2" i="10"/>
  <c r="F2" i="10"/>
  <c r="G2" i="10"/>
  <c r="H2" i="10"/>
  <c r="I2" i="10"/>
  <c r="J2" i="10"/>
  <c r="K2" i="10"/>
  <c r="L2" i="10"/>
  <c r="M2" i="10"/>
  <c r="N2" i="10"/>
  <c r="O2" i="10"/>
  <c r="P2" i="10"/>
  <c r="Q2" i="10"/>
  <c r="R2" i="10"/>
  <c r="C3" i="10"/>
  <c r="D3" i="10"/>
  <c r="E3" i="10"/>
  <c r="F3" i="10"/>
  <c r="G3" i="10"/>
  <c r="H3" i="10"/>
  <c r="I3" i="10"/>
  <c r="J3" i="10"/>
  <c r="K3" i="10"/>
  <c r="L3" i="10"/>
  <c r="M3" i="10"/>
  <c r="N3" i="10"/>
  <c r="O3" i="10"/>
  <c r="P3" i="10"/>
  <c r="Q3" i="10"/>
  <c r="R3" i="10"/>
  <c r="C4" i="10"/>
  <c r="D4" i="10"/>
  <c r="E4" i="10"/>
  <c r="F4" i="10"/>
  <c r="G4" i="10"/>
  <c r="H4" i="10"/>
  <c r="I4" i="10"/>
  <c r="J4" i="10"/>
  <c r="K4" i="10"/>
  <c r="L4" i="10"/>
  <c r="M4" i="10"/>
  <c r="N4" i="10"/>
  <c r="O4" i="10"/>
  <c r="P4" i="10"/>
  <c r="Q4" i="10"/>
  <c r="R4" i="10"/>
  <c r="C5" i="10"/>
  <c r="D5" i="10"/>
  <c r="E5" i="10"/>
  <c r="F5" i="10"/>
  <c r="G5" i="10"/>
  <c r="H5" i="10"/>
  <c r="I5" i="10"/>
  <c r="J5" i="10"/>
  <c r="K5" i="10"/>
  <c r="L5" i="10"/>
  <c r="M5" i="10"/>
  <c r="N5" i="10"/>
  <c r="O5" i="10"/>
  <c r="P5" i="10"/>
  <c r="Q5" i="10"/>
  <c r="R5" i="10"/>
  <c r="C6" i="10"/>
  <c r="D6" i="10"/>
  <c r="E6" i="10"/>
  <c r="F6" i="10"/>
  <c r="G6" i="10"/>
  <c r="H6" i="10"/>
  <c r="I6" i="10"/>
  <c r="J6" i="10"/>
  <c r="K6" i="10"/>
  <c r="L6" i="10"/>
  <c r="M6" i="10"/>
  <c r="N6" i="10"/>
  <c r="O6" i="10"/>
  <c r="P6" i="10"/>
  <c r="Q6" i="10"/>
  <c r="R6" i="10"/>
  <c r="C7" i="10"/>
  <c r="D7" i="10"/>
  <c r="E7" i="10"/>
  <c r="F7" i="10"/>
  <c r="G7" i="10"/>
  <c r="H7" i="10"/>
  <c r="I7" i="10"/>
  <c r="J7" i="10"/>
  <c r="K7" i="10"/>
  <c r="L7" i="10"/>
  <c r="M7" i="10"/>
  <c r="N7" i="10"/>
  <c r="O7" i="10"/>
  <c r="P7" i="10"/>
  <c r="Q7" i="10"/>
  <c r="R7" i="10"/>
  <c r="B3" i="10"/>
  <c r="B4" i="10"/>
  <c r="B5" i="10"/>
  <c r="B6" i="10"/>
  <c r="A3" i="10"/>
  <c r="A4" i="10"/>
  <c r="A5" i="10"/>
  <c r="A6" i="10"/>
  <c r="A2" i="10"/>
  <c r="B2" i="10"/>
  <c r="E60" i="3"/>
  <c r="F60" i="3"/>
  <c r="G60" i="3"/>
  <c r="H60" i="3"/>
  <c r="I60" i="3"/>
  <c r="J60" i="3"/>
  <c r="K60" i="3"/>
  <c r="L60" i="3"/>
  <c r="M60" i="3"/>
  <c r="N60" i="3"/>
  <c r="O60" i="3"/>
  <c r="P60" i="3"/>
  <c r="Q60" i="3"/>
  <c r="R60" i="3"/>
  <c r="S60" i="3"/>
  <c r="D60" i="3"/>
  <c r="E7" i="3"/>
  <c r="F7" i="3"/>
  <c r="G7" i="3"/>
  <c r="H7" i="3"/>
  <c r="I7" i="3"/>
  <c r="J7" i="3"/>
  <c r="K7" i="3"/>
  <c r="L7" i="3"/>
  <c r="M7" i="3"/>
  <c r="N7" i="3"/>
  <c r="O7" i="3"/>
  <c r="P7" i="3"/>
  <c r="Q7" i="3"/>
  <c r="R7" i="3"/>
  <c r="R14" i="3" s="1"/>
  <c r="S7" i="3"/>
  <c r="E8" i="3"/>
  <c r="F8" i="3"/>
  <c r="G8" i="3"/>
  <c r="H8" i="3"/>
  <c r="I8" i="3"/>
  <c r="J8" i="3"/>
  <c r="K8" i="3"/>
  <c r="K14" i="3" s="1"/>
  <c r="L8" i="3"/>
  <c r="M8" i="3"/>
  <c r="N8" i="3"/>
  <c r="O8" i="3"/>
  <c r="P8" i="3"/>
  <c r="Q8" i="3"/>
  <c r="R8" i="3"/>
  <c r="S8" i="3"/>
  <c r="S14" i="3" s="1"/>
  <c r="E9" i="3"/>
  <c r="F9" i="3"/>
  <c r="G9" i="3"/>
  <c r="H9" i="3"/>
  <c r="I9" i="3"/>
  <c r="J9" i="3"/>
  <c r="K9" i="3"/>
  <c r="L9" i="3"/>
  <c r="M9" i="3"/>
  <c r="N9" i="3"/>
  <c r="O9" i="3"/>
  <c r="P9" i="3"/>
  <c r="Q9" i="3"/>
  <c r="R9" i="3"/>
  <c r="S9" i="3"/>
  <c r="E10" i="3"/>
  <c r="F10" i="3"/>
  <c r="G10" i="3"/>
  <c r="H10" i="3"/>
  <c r="I10" i="3"/>
  <c r="I14" i="3" s="1"/>
  <c r="J10" i="3"/>
  <c r="K10" i="3"/>
  <c r="L10" i="3"/>
  <c r="M10" i="3"/>
  <c r="M14" i="3" s="1"/>
  <c r="N10" i="3"/>
  <c r="O10" i="3"/>
  <c r="P10" i="3"/>
  <c r="Q10" i="3"/>
  <c r="R10" i="3"/>
  <c r="S10" i="3"/>
  <c r="E11" i="3"/>
  <c r="F11" i="3"/>
  <c r="G11" i="3"/>
  <c r="H11" i="3"/>
  <c r="I11" i="3"/>
  <c r="J11" i="3"/>
  <c r="K11" i="3"/>
  <c r="L11" i="3"/>
  <c r="M11" i="3"/>
  <c r="N11" i="3"/>
  <c r="O11" i="3"/>
  <c r="P11" i="3"/>
  <c r="Q11" i="3"/>
  <c r="R11" i="3"/>
  <c r="S11" i="3"/>
  <c r="E12" i="3"/>
  <c r="F12" i="3"/>
  <c r="G12" i="3"/>
  <c r="H12" i="3"/>
  <c r="I12" i="3"/>
  <c r="J12" i="3"/>
  <c r="K12" i="3"/>
  <c r="L12" i="3"/>
  <c r="M12" i="3"/>
  <c r="N12" i="3"/>
  <c r="O12" i="3"/>
  <c r="P12" i="3"/>
  <c r="Q12" i="3"/>
  <c r="R12" i="3"/>
  <c r="S12" i="3"/>
  <c r="E13" i="3"/>
  <c r="F13" i="3"/>
  <c r="G13" i="3"/>
  <c r="H13" i="3"/>
  <c r="I13" i="3"/>
  <c r="J13" i="3"/>
  <c r="K13" i="3"/>
  <c r="L13" i="3"/>
  <c r="M13" i="3"/>
  <c r="N13" i="3"/>
  <c r="O13" i="3"/>
  <c r="P13" i="3"/>
  <c r="Q13" i="3"/>
  <c r="R13" i="3"/>
  <c r="S13" i="3"/>
  <c r="E14" i="3"/>
  <c r="AG8" i="16" l="1"/>
  <c r="AS7" i="16"/>
  <c r="AS8" i="16"/>
  <c r="AK8" i="16"/>
  <c r="AD5" i="16"/>
  <c r="AN7" i="16"/>
  <c r="AF7" i="16"/>
  <c r="AN8" i="16"/>
  <c r="AF8" i="16"/>
  <c r="AK7" i="16"/>
  <c r="AG5" i="16"/>
  <c r="AP7" i="16"/>
  <c r="AH7" i="16"/>
  <c r="AQ8" i="16"/>
  <c r="AI8" i="16"/>
  <c r="AO7" i="16"/>
  <c r="AG7" i="16"/>
  <c r="AO8" i="16"/>
  <c r="AM7" i="16"/>
  <c r="AE7" i="16"/>
  <c r="AM8" i="16"/>
  <c r="AE8" i="16"/>
  <c r="AQ7" i="16"/>
  <c r="AI7" i="16"/>
  <c r="AS5" i="16"/>
  <c r="AJ7" i="16"/>
  <c r="AD7" i="16"/>
  <c r="AK6" i="16"/>
  <c r="AL7" i="16"/>
  <c r="AL8" i="16"/>
  <c r="AD8" i="16"/>
  <c r="AP6" i="16"/>
  <c r="H50" i="16"/>
  <c r="AD6" i="16" s="1"/>
  <c r="P50" i="16"/>
  <c r="AL6" i="16" s="1"/>
  <c r="V50" i="16"/>
  <c r="AR6" i="16" s="1"/>
  <c r="X46" i="16"/>
  <c r="Q14" i="3"/>
  <c r="O14" i="3"/>
  <c r="F14" i="3"/>
  <c r="J14" i="3"/>
  <c r="L14" i="3"/>
  <c r="P14" i="3"/>
  <c r="N14" i="3"/>
  <c r="H14" i="3"/>
  <c r="G14" i="3"/>
  <c r="AD9" i="16" l="1"/>
  <c r="J50" i="16"/>
  <c r="AF6" i="16" s="1"/>
  <c r="Q50" i="16"/>
  <c r="AM6" i="16" s="1"/>
  <c r="U50" i="16"/>
  <c r="AQ6" i="16" s="1"/>
  <c r="X45" i="16"/>
  <c r="I50" i="16"/>
  <c r="AE6" i="16" s="1"/>
  <c r="M50" i="16"/>
  <c r="AI6" i="16" s="1"/>
  <c r="L50" i="16"/>
  <c r="AH6" i="16" s="1"/>
  <c r="R50" i="16"/>
  <c r="AN6" i="16" s="1"/>
  <c r="N50" i="16"/>
  <c r="AJ6" i="16" s="1"/>
  <c r="S50" i="16"/>
  <c r="AO6" i="16" s="1"/>
  <c r="AO9" i="16" s="1"/>
  <c r="K50" i="16"/>
  <c r="AG6" i="16" s="1"/>
  <c r="AS9" i="16"/>
  <c r="AP9" i="16"/>
  <c r="X43" i="16"/>
  <c r="AN9" i="16" l="1"/>
  <c r="AJ9" i="16"/>
  <c r="AR9" i="16"/>
  <c r="AM9" i="16"/>
  <c r="AQ9" i="16"/>
  <c r="AF9" i="16"/>
  <c r="AI9" i="16"/>
  <c r="AG9" i="16"/>
  <c r="AL9" i="16"/>
  <c r="AH9" i="16"/>
  <c r="AE9" i="16"/>
  <c r="AK9" i="16"/>
  <c r="D11" i="3" l="1"/>
  <c r="D10" i="3"/>
  <c r="D9" i="3"/>
  <c r="D8" i="3"/>
  <c r="M15" i="6"/>
  <c r="M13" i="6"/>
  <c r="M11" i="6"/>
  <c r="N17" i="6"/>
  <c r="N20" i="6"/>
  <c r="Q20" i="6" s="1"/>
  <c r="N19" i="6"/>
  <c r="N18" i="6"/>
  <c r="N16" i="6"/>
  <c r="N15" i="6"/>
  <c r="N14" i="6"/>
  <c r="N13" i="6"/>
  <c r="N12" i="6"/>
  <c r="N11" i="6"/>
  <c r="N10" i="6"/>
  <c r="N9" i="6"/>
  <c r="P77" i="6" s="1"/>
  <c r="N8" i="6"/>
  <c r="N7" i="6"/>
  <c r="N6" i="6"/>
  <c r="D77" i="6" s="1"/>
  <c r="N5" i="6"/>
  <c r="M20" i="6"/>
  <c r="M19" i="6"/>
  <c r="M18" i="6"/>
  <c r="M17" i="6"/>
  <c r="M16" i="6"/>
  <c r="M14" i="6"/>
  <c r="M12" i="6"/>
  <c r="M10" i="6"/>
  <c r="M9" i="6"/>
  <c r="M8" i="6"/>
  <c r="M7" i="6"/>
  <c r="M6" i="6"/>
  <c r="M5" i="6"/>
  <c r="L14" i="6"/>
  <c r="L20" i="6"/>
  <c r="L19" i="6"/>
  <c r="L18" i="6"/>
  <c r="L17" i="6"/>
  <c r="Q17" i="6" s="1"/>
  <c r="L16" i="6"/>
  <c r="L15" i="6"/>
  <c r="L13" i="6"/>
  <c r="L12" i="6"/>
  <c r="L11" i="6"/>
  <c r="L10" i="6"/>
  <c r="L9" i="6"/>
  <c r="L8" i="6"/>
  <c r="L7" i="6"/>
  <c r="L6" i="6"/>
  <c r="L5" i="6"/>
  <c r="K7" i="6"/>
  <c r="K20" i="6"/>
  <c r="K19" i="6"/>
  <c r="K18" i="6"/>
  <c r="K17" i="6"/>
  <c r="K16" i="6"/>
  <c r="K15" i="6"/>
  <c r="K14" i="6"/>
  <c r="K13" i="6"/>
  <c r="K12" i="6"/>
  <c r="K11" i="6"/>
  <c r="K10" i="6"/>
  <c r="K9" i="6"/>
  <c r="K8" i="6"/>
  <c r="K6" i="6"/>
  <c r="K5" i="6"/>
  <c r="I20" i="6"/>
  <c r="J7" i="6"/>
  <c r="H81" i="6" s="1"/>
  <c r="J10" i="6"/>
  <c r="I16" i="6"/>
  <c r="I12" i="6"/>
  <c r="J20" i="6"/>
  <c r="J19" i="6"/>
  <c r="J18" i="6"/>
  <c r="J17" i="6"/>
  <c r="J16" i="6"/>
  <c r="P16" i="6" s="1"/>
  <c r="J15" i="6"/>
  <c r="J14" i="6"/>
  <c r="J13" i="6"/>
  <c r="P13" i="6" s="1"/>
  <c r="J12" i="6"/>
  <c r="J11" i="6"/>
  <c r="J9" i="6"/>
  <c r="P75" i="6" s="1"/>
  <c r="J8" i="6"/>
  <c r="J6" i="6"/>
  <c r="J5" i="6"/>
  <c r="I19" i="6"/>
  <c r="I18" i="6"/>
  <c r="I17" i="6"/>
  <c r="I15" i="6"/>
  <c r="I14" i="6"/>
  <c r="I13" i="6"/>
  <c r="I11" i="6"/>
  <c r="I10" i="6"/>
  <c r="I9" i="6"/>
  <c r="I8" i="6"/>
  <c r="I7" i="6"/>
  <c r="I6" i="6"/>
  <c r="I5" i="6"/>
  <c r="G8" i="6"/>
  <c r="G18" i="6"/>
  <c r="H20" i="6"/>
  <c r="H19" i="6"/>
  <c r="H18" i="6"/>
  <c r="Q18" i="6" s="1"/>
  <c r="H17" i="6"/>
  <c r="H16" i="6"/>
  <c r="H15" i="6"/>
  <c r="O15" i="6" s="1"/>
  <c r="H14" i="6"/>
  <c r="H13" i="6"/>
  <c r="O13" i="6" s="1"/>
  <c r="H12" i="6"/>
  <c r="H11" i="6"/>
  <c r="H10" i="6"/>
  <c r="T85" i="6" s="1"/>
  <c r="H9" i="6"/>
  <c r="H8" i="6"/>
  <c r="L75" i="6" s="1"/>
  <c r="H7" i="6"/>
  <c r="H85" i="6" s="1"/>
  <c r="H6" i="6"/>
  <c r="H5" i="6"/>
  <c r="G20" i="6"/>
  <c r="G19" i="6"/>
  <c r="G17" i="6"/>
  <c r="G16" i="6"/>
  <c r="G15" i="6"/>
  <c r="G14" i="6"/>
  <c r="G13" i="6"/>
  <c r="G12" i="6"/>
  <c r="G11" i="6"/>
  <c r="G10" i="6"/>
  <c r="G9" i="6"/>
  <c r="G7" i="6"/>
  <c r="G6" i="6"/>
  <c r="G5" i="6"/>
  <c r="F8" i="6"/>
  <c r="F20" i="6"/>
  <c r="F19" i="6"/>
  <c r="F18" i="6"/>
  <c r="F17" i="6"/>
  <c r="F16" i="6"/>
  <c r="F15" i="6"/>
  <c r="P15" i="6" s="1"/>
  <c r="F14" i="6"/>
  <c r="F13" i="6"/>
  <c r="F12" i="6"/>
  <c r="F11" i="6"/>
  <c r="F10" i="6"/>
  <c r="F9" i="6"/>
  <c r="P9" i="6" s="1"/>
  <c r="F7" i="6"/>
  <c r="F6" i="6"/>
  <c r="P6" i="6" s="1"/>
  <c r="F5" i="6"/>
  <c r="P5" i="6" s="1"/>
  <c r="E20" i="6"/>
  <c r="E19" i="6"/>
  <c r="E18" i="6"/>
  <c r="E17" i="6"/>
  <c r="E16" i="6"/>
  <c r="E15" i="6"/>
  <c r="E14" i="6"/>
  <c r="E13" i="6"/>
  <c r="E12" i="6"/>
  <c r="E11" i="6"/>
  <c r="E10" i="6"/>
  <c r="E9" i="6"/>
  <c r="E8" i="6"/>
  <c r="E7" i="6"/>
  <c r="E6" i="6"/>
  <c r="E5" i="6"/>
  <c r="D8" i="6"/>
  <c r="D17" i="6"/>
  <c r="O17" i="6" s="1"/>
  <c r="D20" i="6"/>
  <c r="D19" i="6"/>
  <c r="D18" i="6"/>
  <c r="D16" i="6"/>
  <c r="D15" i="6"/>
  <c r="D14" i="6"/>
  <c r="O14" i="6" s="1"/>
  <c r="D13" i="6"/>
  <c r="D12" i="6"/>
  <c r="O12" i="6" s="1"/>
  <c r="D11" i="6"/>
  <c r="D10" i="6"/>
  <c r="D9" i="6"/>
  <c r="O9" i="6" s="1"/>
  <c r="P86" i="6" s="1"/>
  <c r="D7" i="6"/>
  <c r="D6" i="6"/>
  <c r="D5" i="6"/>
  <c r="O5" i="6" s="1"/>
  <c r="C20" i="6"/>
  <c r="C19" i="6"/>
  <c r="C18" i="6"/>
  <c r="C17" i="6"/>
  <c r="C16" i="6"/>
  <c r="C15" i="6"/>
  <c r="C14" i="6"/>
  <c r="C13" i="6"/>
  <c r="C12" i="6"/>
  <c r="C11" i="6"/>
  <c r="C10" i="6"/>
  <c r="C9" i="6"/>
  <c r="C8" i="6"/>
  <c r="C7" i="6"/>
  <c r="C6" i="6"/>
  <c r="C5" i="6"/>
  <c r="O20" i="6"/>
  <c r="P19" i="6"/>
  <c r="O18" i="6"/>
  <c r="P14" i="6"/>
  <c r="P11" i="6"/>
  <c r="P10" i="6"/>
  <c r="L76" i="6"/>
  <c r="L80" i="6"/>
  <c r="L84" i="6"/>
  <c r="D75" i="6"/>
  <c r="O19" i="6"/>
  <c r="O11" i="6"/>
  <c r="T76" i="6"/>
  <c r="P76" i="6"/>
  <c r="H74" i="6"/>
  <c r="D76" i="6"/>
  <c r="D84" i="6"/>
  <c r="T86" i="6"/>
  <c r="L81" i="6"/>
  <c r="T80" i="6"/>
  <c r="H80" i="6"/>
  <c r="T77" i="6"/>
  <c r="H77" i="6"/>
  <c r="H76" i="6"/>
  <c r="T74" i="6"/>
  <c r="F91" i="3"/>
  <c r="N91" i="3"/>
  <c r="F90" i="3"/>
  <c r="N90" i="3"/>
  <c r="T85" i="1"/>
  <c r="H90" i="3" s="1"/>
  <c r="S85" i="1"/>
  <c r="R85" i="1"/>
  <c r="Q85" i="1"/>
  <c r="P85" i="1"/>
  <c r="O85" i="1"/>
  <c r="N85" i="1"/>
  <c r="M85" i="1"/>
  <c r="L85" i="1"/>
  <c r="K85" i="1"/>
  <c r="J85" i="1"/>
  <c r="I85" i="1"/>
  <c r="H85" i="1"/>
  <c r="G85" i="1"/>
  <c r="F85" i="1"/>
  <c r="N82" i="1"/>
  <c r="T80" i="1"/>
  <c r="T82" i="1" s="1"/>
  <c r="S80" i="1"/>
  <c r="S82" i="1" s="1"/>
  <c r="R80" i="1"/>
  <c r="R82" i="1" s="1"/>
  <c r="Q80" i="1"/>
  <c r="Q82" i="1" s="1"/>
  <c r="P80" i="1"/>
  <c r="P82" i="1" s="1"/>
  <c r="O80" i="1"/>
  <c r="O82" i="1" s="1"/>
  <c r="N80" i="1"/>
  <c r="N81" i="1" s="1"/>
  <c r="M80" i="1"/>
  <c r="M81" i="1" s="1"/>
  <c r="L80" i="1"/>
  <c r="L82" i="1" s="1"/>
  <c r="K80" i="1"/>
  <c r="K82" i="1" s="1"/>
  <c r="J80" i="1"/>
  <c r="J82" i="1" s="1"/>
  <c r="G80" i="1"/>
  <c r="G82" i="1" s="1"/>
  <c r="F80" i="1"/>
  <c r="F82" i="1" s="1"/>
  <c r="E80" i="1"/>
  <c r="E82" i="1" s="1"/>
  <c r="T79" i="1"/>
  <c r="S79" i="1"/>
  <c r="R79" i="1"/>
  <c r="Q79" i="1"/>
  <c r="P79" i="1"/>
  <c r="O79" i="1"/>
  <c r="N79" i="1"/>
  <c r="M79" i="1"/>
  <c r="L79" i="1"/>
  <c r="K79" i="1"/>
  <c r="J79" i="1"/>
  <c r="I79" i="1"/>
  <c r="H79" i="1"/>
  <c r="G79" i="1"/>
  <c r="F79" i="1"/>
  <c r="E79" i="1"/>
  <c r="T78" i="1"/>
  <c r="S78" i="1"/>
  <c r="R78" i="1"/>
  <c r="Q78" i="1"/>
  <c r="P78" i="1"/>
  <c r="O78" i="1"/>
  <c r="N78" i="1"/>
  <c r="M78" i="1"/>
  <c r="L78" i="1"/>
  <c r="K78" i="1"/>
  <c r="J78" i="1"/>
  <c r="I78" i="1"/>
  <c r="H78" i="1"/>
  <c r="G78" i="1"/>
  <c r="F78" i="1"/>
  <c r="E78" i="1"/>
  <c r="T75" i="1"/>
  <c r="S75" i="1"/>
  <c r="R75" i="1"/>
  <c r="Q75" i="1"/>
  <c r="P75" i="1"/>
  <c r="O75" i="1"/>
  <c r="N75" i="1"/>
  <c r="M75" i="1"/>
  <c r="L75" i="1"/>
  <c r="K75" i="1"/>
  <c r="J75" i="1"/>
  <c r="I75" i="1"/>
  <c r="H75" i="1"/>
  <c r="F75" i="1"/>
  <c r="E75" i="1"/>
  <c r="T74" i="1"/>
  <c r="S92" i="3" s="1"/>
  <c r="S74" i="1"/>
  <c r="R92" i="3" s="1"/>
  <c r="R74" i="1"/>
  <c r="Q92" i="3" s="1"/>
  <c r="Q74" i="1"/>
  <c r="P92" i="3" s="1"/>
  <c r="P74" i="1"/>
  <c r="O92" i="3" s="1"/>
  <c r="O74" i="1"/>
  <c r="N92" i="3" s="1"/>
  <c r="N74" i="1"/>
  <c r="M92" i="3" s="1"/>
  <c r="M74" i="1"/>
  <c r="M89" i="1" s="1"/>
  <c r="L74" i="1"/>
  <c r="K92" i="3" s="1"/>
  <c r="K74" i="1"/>
  <c r="J92" i="3" s="1"/>
  <c r="J74" i="1"/>
  <c r="I92" i="3" s="1"/>
  <c r="I74" i="1"/>
  <c r="H92" i="3" s="1"/>
  <c r="H74" i="1"/>
  <c r="G92" i="3" s="1"/>
  <c r="F74" i="1"/>
  <c r="E92" i="3" s="1"/>
  <c r="E74" i="1"/>
  <c r="E83" i="1" s="1"/>
  <c r="E85" i="1" s="1"/>
  <c r="G75" i="1"/>
  <c r="I80" i="1"/>
  <c r="H80" i="1"/>
  <c r="T71" i="1"/>
  <c r="S71" i="1"/>
  <c r="R71" i="1"/>
  <c r="Q71" i="1"/>
  <c r="P71" i="1"/>
  <c r="O71" i="1"/>
  <c r="N71" i="1"/>
  <c r="M71" i="1"/>
  <c r="L71" i="1"/>
  <c r="K71" i="1"/>
  <c r="J71" i="1"/>
  <c r="I71" i="1"/>
  <c r="H71" i="1"/>
  <c r="G71" i="1"/>
  <c r="F71" i="1"/>
  <c r="E71" i="1"/>
  <c r="T70" i="1"/>
  <c r="T89" i="1" s="1"/>
  <c r="S70" i="1"/>
  <c r="R70" i="1"/>
  <c r="R89" i="1" s="1"/>
  <c r="Q70" i="1"/>
  <c r="P70" i="1"/>
  <c r="O91" i="3" s="1"/>
  <c r="O70" i="1"/>
  <c r="O89" i="1" s="1"/>
  <c r="N70" i="1"/>
  <c r="M91" i="3" s="1"/>
  <c r="M70" i="1"/>
  <c r="L91" i="3" s="1"/>
  <c r="L70" i="1"/>
  <c r="L89" i="1" s="1"/>
  <c r="K70" i="1"/>
  <c r="J70" i="1"/>
  <c r="J89" i="1" s="1"/>
  <c r="I70" i="1"/>
  <c r="H70" i="1"/>
  <c r="G91" i="3" s="1"/>
  <c r="G70" i="1"/>
  <c r="F70" i="1"/>
  <c r="E91" i="3" s="1"/>
  <c r="E70" i="1"/>
  <c r="D91" i="3" s="1"/>
  <c r="F53" i="1"/>
  <c r="G53" i="1" s="1"/>
  <c r="H53" i="1" s="1"/>
  <c r="I53" i="1" s="1"/>
  <c r="J53" i="1" s="1"/>
  <c r="K53" i="1" s="1"/>
  <c r="L53" i="1" s="1"/>
  <c r="M53" i="1" s="1"/>
  <c r="N53" i="1" s="1"/>
  <c r="O53" i="1" s="1"/>
  <c r="P53" i="1" s="1"/>
  <c r="Q53" i="1" s="1"/>
  <c r="R53" i="1" s="1"/>
  <c r="S53" i="1" s="1"/>
  <c r="T53" i="1" s="1"/>
  <c r="T50" i="1"/>
  <c r="S50" i="1"/>
  <c r="R50" i="1"/>
  <c r="Q50" i="1"/>
  <c r="P50" i="1"/>
  <c r="O50" i="1"/>
  <c r="N50" i="1"/>
  <c r="M50" i="1"/>
  <c r="L50" i="1"/>
  <c r="K50" i="1"/>
  <c r="J50" i="1"/>
  <c r="G50" i="1"/>
  <c r="F50" i="1"/>
  <c r="E50" i="1"/>
  <c r="T49" i="1"/>
  <c r="S49" i="1"/>
  <c r="R49" i="1"/>
  <c r="Q49" i="1"/>
  <c r="P49" i="1"/>
  <c r="O49" i="1"/>
  <c r="N49" i="1"/>
  <c r="M49" i="1"/>
  <c r="L49" i="1"/>
  <c r="K49" i="1"/>
  <c r="J49" i="1"/>
  <c r="I49" i="1"/>
  <c r="H49" i="1"/>
  <c r="G49" i="1"/>
  <c r="F49" i="1"/>
  <c r="E49" i="1"/>
  <c r="T46" i="1"/>
  <c r="S46" i="1"/>
  <c r="R46" i="1"/>
  <c r="Q46" i="1"/>
  <c r="P46" i="1"/>
  <c r="O46" i="1"/>
  <c r="N46" i="1"/>
  <c r="N57" i="1" s="1"/>
  <c r="M46" i="1"/>
  <c r="L46" i="1"/>
  <c r="K46" i="1"/>
  <c r="J46" i="1"/>
  <c r="I46" i="1"/>
  <c r="H46" i="1"/>
  <c r="F46" i="1"/>
  <c r="E46" i="1"/>
  <c r="G46" i="1"/>
  <c r="I50" i="1"/>
  <c r="H50" i="1"/>
  <c r="T43" i="1"/>
  <c r="T57" i="1" s="1"/>
  <c r="S43" i="1"/>
  <c r="S57" i="1" s="1"/>
  <c r="R43" i="1"/>
  <c r="R57" i="1" s="1"/>
  <c r="Q43" i="1"/>
  <c r="P43" i="1"/>
  <c r="O43" i="1"/>
  <c r="N43" i="1"/>
  <c r="M43" i="1"/>
  <c r="L43" i="1"/>
  <c r="L57" i="1" s="1"/>
  <c r="K43" i="1"/>
  <c r="K57" i="1" s="1"/>
  <c r="J43" i="1"/>
  <c r="J57" i="1" s="1"/>
  <c r="I43" i="1"/>
  <c r="H43" i="1"/>
  <c r="G43" i="1"/>
  <c r="F43" i="1"/>
  <c r="E43" i="1"/>
  <c r="F57" i="1" l="1"/>
  <c r="P51" i="1"/>
  <c r="I89" i="1"/>
  <c r="Q89" i="1"/>
  <c r="O90" i="3"/>
  <c r="G90" i="3"/>
  <c r="P80" i="6"/>
  <c r="K89" i="1"/>
  <c r="S89" i="1"/>
  <c r="M90" i="3"/>
  <c r="E90" i="3"/>
  <c r="Q9" i="6"/>
  <c r="D90" i="3"/>
  <c r="L90" i="3"/>
  <c r="P74" i="6"/>
  <c r="O10" i="6"/>
  <c r="S90" i="3"/>
  <c r="K90" i="3"/>
  <c r="D92" i="3"/>
  <c r="L92" i="3"/>
  <c r="S91" i="3"/>
  <c r="K91" i="3"/>
  <c r="Q12" i="6"/>
  <c r="H82" i="6"/>
  <c r="I80" i="6" s="1"/>
  <c r="Q11" i="6"/>
  <c r="Q14" i="6"/>
  <c r="O57" i="1"/>
  <c r="M57" i="1"/>
  <c r="R90" i="3"/>
  <c r="J90" i="3"/>
  <c r="R91" i="3"/>
  <c r="J91" i="3"/>
  <c r="Q90" i="3"/>
  <c r="I90" i="3"/>
  <c r="Q91" i="3"/>
  <c r="I91" i="3"/>
  <c r="Q5" i="6"/>
  <c r="Q13" i="6"/>
  <c r="Q8" i="6"/>
  <c r="Q16" i="6"/>
  <c r="Q57" i="1"/>
  <c r="P89" i="1"/>
  <c r="N83" i="1"/>
  <c r="P90" i="3"/>
  <c r="P91" i="3"/>
  <c r="H91" i="3"/>
  <c r="O16" i="6"/>
  <c r="Q19" i="6"/>
  <c r="Q15" i="6"/>
  <c r="Q6" i="6"/>
  <c r="P7" i="6"/>
  <c r="L85" i="6"/>
  <c r="P18" i="6"/>
  <c r="D85" i="6"/>
  <c r="Q10" i="6"/>
  <c r="D80" i="6"/>
  <c r="O8" i="6"/>
  <c r="L86" i="6" s="1"/>
  <c r="M85" i="6" s="1"/>
  <c r="Q7" i="6"/>
  <c r="P8" i="6"/>
  <c r="P17" i="6"/>
  <c r="P12" i="6"/>
  <c r="P20" i="6"/>
  <c r="T75" i="6"/>
  <c r="P78" i="6"/>
  <c r="U76" i="6" s="1"/>
  <c r="T82" i="6"/>
  <c r="U82" i="6" s="1"/>
  <c r="P84" i="6"/>
  <c r="Q84" i="6" s="1"/>
  <c r="L74" i="6"/>
  <c r="D81" i="6"/>
  <c r="H84" i="6"/>
  <c r="P85" i="6"/>
  <c r="Q85" i="6" s="1"/>
  <c r="U85" i="6"/>
  <c r="P81" i="6"/>
  <c r="T84" i="6"/>
  <c r="U84" i="6" s="1"/>
  <c r="H75" i="6"/>
  <c r="T81" i="6"/>
  <c r="O6" i="6"/>
  <c r="O7" i="6"/>
  <c r="H86" i="6" s="1"/>
  <c r="I85" i="6" s="1"/>
  <c r="L82" i="6"/>
  <c r="D74" i="6"/>
  <c r="L77" i="6"/>
  <c r="U86" i="6"/>
  <c r="Q76" i="6"/>
  <c r="H89" i="1"/>
  <c r="F89" i="1"/>
  <c r="I82" i="1"/>
  <c r="I81" i="1"/>
  <c r="H82" i="1"/>
  <c r="H81" i="1"/>
  <c r="E81" i="1"/>
  <c r="F83" i="1"/>
  <c r="N89" i="1"/>
  <c r="G74" i="1"/>
  <c r="G81" i="1"/>
  <c r="O81" i="1"/>
  <c r="O83" i="1"/>
  <c r="F81" i="1"/>
  <c r="P81" i="1"/>
  <c r="H83" i="1"/>
  <c r="P83" i="1"/>
  <c r="Q81" i="1"/>
  <c r="I83" i="1"/>
  <c r="Q83" i="1"/>
  <c r="M82" i="1"/>
  <c r="M83" i="1"/>
  <c r="J81" i="1"/>
  <c r="R81" i="1"/>
  <c r="J83" i="1"/>
  <c r="R83" i="1"/>
  <c r="E89" i="1"/>
  <c r="K81" i="1"/>
  <c r="S81" i="1"/>
  <c r="K83" i="1"/>
  <c r="S83" i="1"/>
  <c r="L81" i="1"/>
  <c r="T81" i="1"/>
  <c r="L83" i="1"/>
  <c r="T83" i="1"/>
  <c r="I57" i="1"/>
  <c r="E57" i="1"/>
  <c r="H57" i="1"/>
  <c r="G57" i="1"/>
  <c r="E51" i="1"/>
  <c r="E53" i="1" s="1"/>
  <c r="F51" i="1"/>
  <c r="N51" i="1"/>
  <c r="G51" i="1"/>
  <c r="O51" i="1"/>
  <c r="P57" i="1"/>
  <c r="I51" i="1"/>
  <c r="Q51" i="1"/>
  <c r="H51" i="1"/>
  <c r="J51" i="1"/>
  <c r="R51" i="1"/>
  <c r="M51" i="1"/>
  <c r="K51" i="1"/>
  <c r="S51" i="1"/>
  <c r="L51" i="1"/>
  <c r="T51" i="1"/>
  <c r="I81" i="6" l="1"/>
  <c r="U75" i="6"/>
  <c r="U74" i="6"/>
  <c r="G89" i="1"/>
  <c r="F92" i="3"/>
  <c r="Q75" i="6"/>
  <c r="Q74" i="6"/>
  <c r="U77" i="6"/>
  <c r="M84" i="6"/>
  <c r="D78" i="6"/>
  <c r="I74" i="6" s="1"/>
  <c r="L78" i="6"/>
  <c r="M77" i="6" s="1"/>
  <c r="M82" i="6"/>
  <c r="Q86" i="6"/>
  <c r="T78" i="6"/>
  <c r="Q77" i="6"/>
  <c r="D86" i="6"/>
  <c r="E84" i="6" s="1"/>
  <c r="I77" i="6"/>
  <c r="E77" i="6"/>
  <c r="P82" i="6"/>
  <c r="Q82" i="6" s="1"/>
  <c r="E75" i="6"/>
  <c r="E76" i="6"/>
  <c r="I84" i="6"/>
  <c r="E74" i="6"/>
  <c r="D82" i="6"/>
  <c r="E81" i="6" s="1"/>
  <c r="I75" i="6"/>
  <c r="H78" i="6"/>
  <c r="I82" i="6" s="1"/>
  <c r="M80" i="6"/>
  <c r="I76" i="6"/>
  <c r="M86" i="6"/>
  <c r="M75" i="6"/>
  <c r="M81" i="6"/>
  <c r="U80" i="6"/>
  <c r="U81" i="6"/>
  <c r="G83" i="1"/>
  <c r="Q81" i="6" l="1"/>
  <c r="M74" i="6"/>
  <c r="M76" i="6"/>
  <c r="I86" i="6"/>
  <c r="E86" i="6"/>
  <c r="Q80" i="6"/>
  <c r="E85" i="6"/>
  <c r="E82" i="6"/>
  <c r="E80" i="6"/>
  <c r="F26" i="1" l="1"/>
  <c r="G26" i="1"/>
  <c r="H26" i="1"/>
  <c r="I26" i="1"/>
  <c r="J26" i="1"/>
  <c r="K26" i="1"/>
  <c r="L26" i="1"/>
  <c r="M26" i="1"/>
  <c r="N26" i="1"/>
  <c r="O26" i="1"/>
  <c r="P26" i="1"/>
  <c r="Q26" i="1"/>
  <c r="R26" i="1"/>
  <c r="S26" i="1"/>
  <c r="T26" i="1"/>
  <c r="E26" i="1"/>
  <c r="I136" i="1"/>
  <c r="H136" i="1"/>
  <c r="G136" i="1"/>
  <c r="F136" i="1"/>
  <c r="E136" i="1"/>
  <c r="T134" i="1"/>
  <c r="S134" i="1"/>
  <c r="R134" i="1"/>
  <c r="Q134" i="1"/>
  <c r="P134" i="1"/>
  <c r="O134" i="1"/>
  <c r="N134" i="1"/>
  <c r="M134" i="1"/>
  <c r="L134" i="1"/>
  <c r="K134" i="1"/>
  <c r="J134" i="1"/>
  <c r="I134" i="1"/>
  <c r="H134" i="1"/>
  <c r="G134" i="1"/>
  <c r="F134" i="1"/>
  <c r="E134" i="1"/>
  <c r="T131" i="1"/>
  <c r="S131" i="1"/>
  <c r="R131" i="1"/>
  <c r="Q131" i="1"/>
  <c r="P131" i="1"/>
  <c r="O131" i="1"/>
  <c r="N131" i="1"/>
  <c r="M131" i="1"/>
  <c r="L131" i="1"/>
  <c r="K131" i="1"/>
  <c r="J131" i="1"/>
  <c r="I131" i="1"/>
  <c r="H131" i="1"/>
  <c r="G131" i="1"/>
  <c r="F131" i="1"/>
  <c r="E131" i="1"/>
  <c r="H122" i="1"/>
  <c r="G122" i="1"/>
  <c r="F122" i="1"/>
  <c r="E122" i="1"/>
  <c r="I121" i="1"/>
  <c r="H121" i="1"/>
  <c r="G121" i="1"/>
  <c r="F121" i="1"/>
  <c r="E121" i="1"/>
  <c r="T122" i="1"/>
  <c r="S122" i="1"/>
  <c r="R122" i="1"/>
  <c r="Q122" i="1"/>
  <c r="P122" i="1"/>
  <c r="O122" i="1"/>
  <c r="N122" i="1"/>
  <c r="M122" i="1"/>
  <c r="L122" i="1"/>
  <c r="K122" i="1"/>
  <c r="J122" i="1"/>
  <c r="I122" i="1"/>
  <c r="T136" i="1"/>
  <c r="S136" i="1"/>
  <c r="R136" i="1"/>
  <c r="Q136" i="1"/>
  <c r="P136" i="1"/>
  <c r="O136" i="1"/>
  <c r="N136" i="1"/>
  <c r="M136" i="1"/>
  <c r="L136" i="1"/>
  <c r="K136" i="1"/>
  <c r="J136" i="1"/>
  <c r="G118" i="1"/>
  <c r="H118" i="1" s="1"/>
  <c r="I118" i="1" s="1"/>
  <c r="J118" i="1" s="1"/>
  <c r="K118" i="1" s="1"/>
  <c r="L118" i="1" s="1"/>
  <c r="M118" i="1" s="1"/>
  <c r="N118" i="1" s="1"/>
  <c r="O118" i="1" s="1"/>
  <c r="P118" i="1" s="1"/>
  <c r="Q118" i="1" s="1"/>
  <c r="R118" i="1" s="1"/>
  <c r="S118" i="1" s="1"/>
  <c r="T118" i="1" s="1"/>
  <c r="G66" i="1"/>
  <c r="H66" i="1" s="1"/>
  <c r="I66" i="1" s="1"/>
  <c r="J66" i="1" s="1"/>
  <c r="K66" i="1" s="1"/>
  <c r="L66" i="1" s="1"/>
  <c r="M66" i="1" s="1"/>
  <c r="N66" i="1" s="1"/>
  <c r="O66" i="1" s="1"/>
  <c r="P66" i="1" s="1"/>
  <c r="Q66" i="1" s="1"/>
  <c r="R66" i="1" s="1"/>
  <c r="S66" i="1" s="1"/>
  <c r="T66" i="1" s="1"/>
  <c r="G23" i="1"/>
  <c r="H23" i="1" s="1"/>
  <c r="I23" i="1" s="1"/>
  <c r="J23" i="1" s="1"/>
  <c r="K23" i="1" s="1"/>
  <c r="L23" i="1" s="1"/>
  <c r="M23" i="1" s="1"/>
  <c r="N23" i="1" s="1"/>
  <c r="O23" i="1" s="1"/>
  <c r="P23" i="1" s="1"/>
  <c r="Q23" i="1" s="1"/>
  <c r="R23" i="1" s="1"/>
  <c r="S23" i="1" s="1"/>
  <c r="T23" i="1" s="1"/>
  <c r="E24" i="1"/>
  <c r="E27" i="1"/>
  <c r="D12" i="3" s="1"/>
  <c r="F27" i="1"/>
  <c r="G27" i="1"/>
  <c r="H27" i="1"/>
  <c r="I27" i="1"/>
  <c r="J27" i="1"/>
  <c r="K27" i="1"/>
  <c r="L27" i="1"/>
  <c r="M27" i="1"/>
  <c r="N27" i="1"/>
  <c r="O27" i="1"/>
  <c r="P27" i="1"/>
  <c r="Q27" i="1"/>
  <c r="R27" i="1"/>
  <c r="S27" i="1"/>
  <c r="T27" i="1"/>
  <c r="E28" i="1"/>
  <c r="D13" i="3" s="1"/>
  <c r="F28" i="1"/>
  <c r="G28" i="1"/>
  <c r="H28" i="1"/>
  <c r="I28" i="1"/>
  <c r="J28" i="1"/>
  <c r="K28" i="1"/>
  <c r="L28" i="1"/>
  <c r="M28" i="1"/>
  <c r="N28" i="1"/>
  <c r="O28" i="1"/>
  <c r="P28" i="1"/>
  <c r="Q28" i="1"/>
  <c r="R28" i="1"/>
  <c r="S28" i="1"/>
  <c r="T28" i="1"/>
  <c r="G33" i="1"/>
  <c r="H33" i="1" s="1"/>
  <c r="I33" i="1" s="1"/>
  <c r="J33" i="1" s="1"/>
  <c r="K33" i="1" s="1"/>
  <c r="L33" i="1" s="1"/>
  <c r="M33" i="1" s="1"/>
  <c r="N33" i="1" s="1"/>
  <c r="O33" i="1" s="1"/>
  <c r="P33" i="1" s="1"/>
  <c r="Q33" i="1" s="1"/>
  <c r="R33" i="1" s="1"/>
  <c r="S33" i="1" s="1"/>
  <c r="T33" i="1" s="1"/>
  <c r="G39" i="1"/>
  <c r="H39" i="1" s="1"/>
  <c r="I39" i="1" s="1"/>
  <c r="J39" i="1" s="1"/>
  <c r="K39" i="1" s="1"/>
  <c r="L39" i="1" s="1"/>
  <c r="M39" i="1" s="1"/>
  <c r="N39" i="1" s="1"/>
  <c r="O39" i="1" s="1"/>
  <c r="P39" i="1" s="1"/>
  <c r="Q39" i="1" s="1"/>
  <c r="R39" i="1" s="1"/>
  <c r="S39" i="1" s="1"/>
  <c r="T39" i="1" s="1"/>
  <c r="E25" i="1"/>
  <c r="F25" i="1"/>
  <c r="G25" i="1"/>
  <c r="H25" i="1"/>
  <c r="I25" i="1"/>
  <c r="J25" i="1"/>
  <c r="K25" i="1"/>
  <c r="L25" i="1"/>
  <c r="M25" i="1"/>
  <c r="N25" i="1"/>
  <c r="O25" i="1"/>
  <c r="P25" i="1"/>
  <c r="Q25" i="1"/>
  <c r="R25" i="1"/>
  <c r="S25" i="1"/>
  <c r="T25" i="1"/>
  <c r="G155" i="1"/>
  <c r="H155" i="1" s="1"/>
  <c r="I155" i="1" s="1"/>
  <c r="J155" i="1" s="1"/>
  <c r="K155" i="1" s="1"/>
  <c r="L155" i="1" s="1"/>
  <c r="M155" i="1" s="1"/>
  <c r="N155" i="1" s="1"/>
  <c r="O155" i="1" s="1"/>
  <c r="P155" i="1" s="1"/>
  <c r="Q155" i="1" s="1"/>
  <c r="R155" i="1" s="1"/>
  <c r="S155" i="1" s="1"/>
  <c r="T155" i="1" s="1"/>
  <c r="E157" i="1"/>
  <c r="F157" i="1"/>
  <c r="G157" i="1"/>
  <c r="H157" i="1"/>
  <c r="I157" i="1"/>
  <c r="J157" i="1"/>
  <c r="K157" i="1"/>
  <c r="L157" i="1"/>
  <c r="M157" i="1"/>
  <c r="N157" i="1"/>
  <c r="O157" i="1"/>
  <c r="P157" i="1"/>
  <c r="Q157" i="1"/>
  <c r="R157" i="1"/>
  <c r="S157" i="1"/>
  <c r="T157" i="1"/>
  <c r="E158" i="1"/>
  <c r="F158" i="1"/>
  <c r="G158" i="1"/>
  <c r="H158" i="1"/>
  <c r="I158" i="1"/>
  <c r="J158" i="1"/>
  <c r="K158" i="1"/>
  <c r="L158" i="1"/>
  <c r="M158" i="1"/>
  <c r="N158" i="1"/>
  <c r="O158" i="1"/>
  <c r="P158" i="1"/>
  <c r="Q158" i="1"/>
  <c r="R158" i="1"/>
  <c r="S158" i="1"/>
  <c r="T158" i="1"/>
  <c r="E160" i="1"/>
  <c r="F160" i="1"/>
  <c r="G160" i="1"/>
  <c r="H160" i="1"/>
  <c r="I160" i="1"/>
  <c r="J160" i="1"/>
  <c r="K160" i="1"/>
  <c r="L160" i="1"/>
  <c r="M160" i="1"/>
  <c r="N160" i="1"/>
  <c r="O160" i="1"/>
  <c r="P160" i="1"/>
  <c r="Q160" i="1"/>
  <c r="R160" i="1"/>
  <c r="S160" i="1"/>
  <c r="T160" i="1"/>
  <c r="E161" i="1"/>
  <c r="F161" i="1"/>
  <c r="G161" i="1"/>
  <c r="H161" i="1"/>
  <c r="I161" i="1"/>
  <c r="J161" i="1"/>
  <c r="K161" i="1"/>
  <c r="L161" i="1"/>
  <c r="M161" i="1"/>
  <c r="N161" i="1"/>
  <c r="O161" i="1"/>
  <c r="P161" i="1"/>
  <c r="Q161" i="1"/>
  <c r="R161" i="1"/>
  <c r="S161" i="1"/>
  <c r="T161" i="1"/>
  <c r="E163" i="1"/>
  <c r="F163" i="1"/>
  <c r="G163" i="1"/>
  <c r="H163" i="1"/>
  <c r="I163" i="1"/>
  <c r="J163" i="1"/>
  <c r="K163" i="1"/>
  <c r="L163" i="1"/>
  <c r="M163" i="1"/>
  <c r="N163" i="1"/>
  <c r="O163" i="1"/>
  <c r="P163" i="1"/>
  <c r="Q163" i="1"/>
  <c r="R163" i="1"/>
  <c r="S163" i="1"/>
  <c r="T163" i="1"/>
  <c r="E164" i="1"/>
  <c r="F164" i="1"/>
  <c r="G164" i="1"/>
  <c r="H164" i="1"/>
  <c r="I164" i="1"/>
  <c r="J164" i="1"/>
  <c r="K164" i="1"/>
  <c r="L164" i="1"/>
  <c r="M164" i="1"/>
  <c r="N164" i="1"/>
  <c r="O164" i="1"/>
  <c r="P164" i="1"/>
  <c r="Q164" i="1"/>
  <c r="R164" i="1"/>
  <c r="S164" i="1"/>
  <c r="T164" i="1"/>
  <c r="E166" i="1"/>
  <c r="F166" i="1"/>
  <c r="G166" i="1"/>
  <c r="H166" i="1"/>
  <c r="I166" i="1"/>
  <c r="J166" i="1"/>
  <c r="K166" i="1"/>
  <c r="L166" i="1"/>
  <c r="M166" i="1"/>
  <c r="N166" i="1"/>
  <c r="O166" i="1"/>
  <c r="P166" i="1"/>
  <c r="Q166" i="1"/>
  <c r="R166" i="1"/>
  <c r="S166" i="1"/>
  <c r="T166" i="1"/>
  <c r="E167" i="1"/>
  <c r="F167" i="1"/>
  <c r="G167" i="1"/>
  <c r="H167" i="1"/>
  <c r="I167" i="1"/>
  <c r="J167" i="1"/>
  <c r="K167" i="1"/>
  <c r="L167" i="1"/>
  <c r="M167" i="1"/>
  <c r="N167" i="1"/>
  <c r="O167" i="1"/>
  <c r="P167" i="1"/>
  <c r="Q167" i="1"/>
  <c r="R167" i="1"/>
  <c r="S167" i="1"/>
  <c r="T167" i="1"/>
  <c r="E169" i="1"/>
  <c r="F169" i="1"/>
  <c r="G169" i="1"/>
  <c r="H169" i="1"/>
  <c r="I169" i="1"/>
  <c r="J169" i="1"/>
  <c r="K169" i="1"/>
  <c r="L169" i="1"/>
  <c r="M169" i="1"/>
  <c r="N169" i="1"/>
  <c r="O169" i="1"/>
  <c r="P169" i="1"/>
  <c r="Q169" i="1"/>
  <c r="R169" i="1"/>
  <c r="S169" i="1"/>
  <c r="T169" i="1"/>
  <c r="E171" i="1"/>
  <c r="F171" i="1"/>
  <c r="G171" i="1"/>
  <c r="H171" i="1"/>
  <c r="I171" i="1"/>
  <c r="J171" i="1"/>
  <c r="K171" i="1"/>
  <c r="L171" i="1"/>
  <c r="M171" i="1"/>
  <c r="N171" i="1"/>
  <c r="O171" i="1"/>
  <c r="P171" i="1"/>
  <c r="Q171" i="1"/>
  <c r="R171" i="1"/>
  <c r="S171" i="1"/>
  <c r="T171" i="1"/>
  <c r="E172" i="1"/>
  <c r="F172" i="1"/>
  <c r="G172" i="1"/>
  <c r="H172" i="1"/>
  <c r="I172" i="1"/>
  <c r="J172" i="1"/>
  <c r="K172" i="1"/>
  <c r="L172" i="1"/>
  <c r="M172" i="1"/>
  <c r="N172" i="1"/>
  <c r="O172" i="1"/>
  <c r="P172" i="1"/>
  <c r="Q172" i="1"/>
  <c r="R172" i="1"/>
  <c r="S172" i="1"/>
  <c r="T172" i="1"/>
  <c r="G175" i="1"/>
  <c r="H175" i="1" s="1"/>
  <c r="E176" i="1"/>
  <c r="E177" i="1"/>
  <c r="F178" i="1"/>
  <c r="F180" i="1"/>
  <c r="G180" i="1" s="1"/>
  <c r="H180" i="1" s="1"/>
  <c r="I180" i="1" s="1"/>
  <c r="J180" i="1" s="1"/>
  <c r="K180" i="1" s="1"/>
  <c r="L180" i="1" s="1"/>
  <c r="M180" i="1" s="1"/>
  <c r="N180" i="1" s="1"/>
  <c r="O180" i="1" s="1"/>
  <c r="P180" i="1" s="1"/>
  <c r="Q180" i="1" s="1"/>
  <c r="R180" i="1" s="1"/>
  <c r="S180" i="1" s="1"/>
  <c r="T180" i="1" s="1"/>
  <c r="E184" i="1"/>
  <c r="F184" i="1"/>
  <c r="E172" i="3" s="1"/>
  <c r="E189" i="1"/>
  <c r="F189" i="1"/>
  <c r="G189" i="1"/>
  <c r="H189" i="1"/>
  <c r="I189" i="1"/>
  <c r="J189" i="1"/>
  <c r="K189" i="1"/>
  <c r="L189" i="1"/>
  <c r="M189" i="1"/>
  <c r="N189" i="1"/>
  <c r="O189" i="1"/>
  <c r="P189" i="1"/>
  <c r="Q189" i="1"/>
  <c r="R189" i="1"/>
  <c r="S189" i="1"/>
  <c r="T189" i="1"/>
  <c r="E190" i="1"/>
  <c r="F190" i="1"/>
  <c r="G190" i="1"/>
  <c r="H190" i="1"/>
  <c r="I190" i="1"/>
  <c r="J190" i="1"/>
  <c r="K190" i="1"/>
  <c r="L190" i="1"/>
  <c r="M190" i="1"/>
  <c r="N190" i="1"/>
  <c r="O190" i="1"/>
  <c r="P190" i="1"/>
  <c r="Q190" i="1"/>
  <c r="R190" i="1"/>
  <c r="S190" i="1"/>
  <c r="T190" i="1"/>
  <c r="E199" i="1"/>
  <c r="F199" i="1"/>
  <c r="G199" i="1"/>
  <c r="H199" i="1"/>
  <c r="I199" i="1"/>
  <c r="J199" i="1"/>
  <c r="K199" i="1"/>
  <c r="L199" i="1"/>
  <c r="M199" i="1"/>
  <c r="N199" i="1"/>
  <c r="O199" i="1"/>
  <c r="P199" i="1"/>
  <c r="Q199" i="1"/>
  <c r="R199" i="1"/>
  <c r="S199" i="1"/>
  <c r="T199" i="1"/>
  <c r="G206" i="1"/>
  <c r="H206" i="1" s="1"/>
  <c r="I206" i="1" s="1"/>
  <c r="J206" i="1" s="1"/>
  <c r="K206" i="1" s="1"/>
  <c r="L206" i="1" s="1"/>
  <c r="M206" i="1" s="1"/>
  <c r="N206" i="1" s="1"/>
  <c r="O206" i="1" s="1"/>
  <c r="P206" i="1" s="1"/>
  <c r="Q206" i="1" s="1"/>
  <c r="R206" i="1" s="1"/>
  <c r="S206" i="1" s="1"/>
  <c r="T206" i="1" s="1"/>
  <c r="D171" i="3"/>
  <c r="D172" i="3"/>
  <c r="F169" i="3"/>
  <c r="G169" i="3" s="1"/>
  <c r="H169" i="3" s="1"/>
  <c r="I169" i="3" s="1"/>
  <c r="J169" i="3" s="1"/>
  <c r="K169" i="3" s="1"/>
  <c r="L169" i="3" s="1"/>
  <c r="M169" i="3" s="1"/>
  <c r="N169" i="3" s="1"/>
  <c r="O169" i="3" s="1"/>
  <c r="P169" i="3" s="1"/>
  <c r="Q169" i="3" s="1"/>
  <c r="R169" i="3" s="1"/>
  <c r="S169" i="3" s="1"/>
  <c r="M121" i="1" l="1"/>
  <c r="N121" i="1"/>
  <c r="P121" i="1"/>
  <c r="G184" i="1"/>
  <c r="O121" i="1"/>
  <c r="Q121" i="1"/>
  <c r="J121" i="1"/>
  <c r="R121" i="1"/>
  <c r="K121" i="1"/>
  <c r="S121" i="1"/>
  <c r="L121" i="1"/>
  <c r="T121" i="1"/>
  <c r="F176" i="1"/>
  <c r="L24" i="1"/>
  <c r="E30" i="1"/>
  <c r="F24" i="1"/>
  <c r="N24" i="1"/>
  <c r="I24" i="1"/>
  <c r="R24" i="1"/>
  <c r="J24" i="1"/>
  <c r="K24" i="1"/>
  <c r="Q24" i="1"/>
  <c r="M24" i="1"/>
  <c r="P24" i="1"/>
  <c r="H24" i="1"/>
  <c r="O24" i="1"/>
  <c r="G24" i="1"/>
  <c r="H184" i="1"/>
  <c r="I175" i="1"/>
  <c r="T24" i="1"/>
  <c r="G178" i="1"/>
  <c r="F170" i="3" s="1"/>
  <c r="S24" i="1"/>
  <c r="D170" i="3"/>
  <c r="E171" i="3"/>
  <c r="F171" i="3"/>
  <c r="E170" i="3"/>
  <c r="I30" i="1" l="1"/>
  <c r="D7" i="3"/>
  <c r="D14" i="3" s="1"/>
  <c r="R5" i="6"/>
  <c r="K30" i="1"/>
  <c r="M30" i="1"/>
  <c r="L30" i="1"/>
  <c r="H30" i="1"/>
  <c r="G30" i="1"/>
  <c r="Q30" i="1"/>
  <c r="J30" i="1"/>
  <c r="P30" i="1"/>
  <c r="R30" i="1"/>
  <c r="O30" i="1"/>
  <c r="F30" i="1"/>
  <c r="N30" i="1"/>
  <c r="S30" i="1"/>
  <c r="T30" i="1"/>
  <c r="G176" i="1"/>
  <c r="H178" i="1"/>
  <c r="I184" i="1"/>
  <c r="J175" i="1"/>
  <c r="G171" i="3"/>
  <c r="H171" i="3"/>
  <c r="I171" i="3"/>
  <c r="R10" i="6" l="1"/>
  <c r="R20" i="6"/>
  <c r="R17" i="6"/>
  <c r="R9" i="6"/>
  <c r="R19" i="6"/>
  <c r="R7" i="6"/>
  <c r="R14" i="6"/>
  <c r="R8" i="6"/>
  <c r="R6" i="6"/>
  <c r="R12" i="6"/>
  <c r="R15" i="6"/>
  <c r="R13" i="6"/>
  <c r="R18" i="6"/>
  <c r="R11" i="6"/>
  <c r="R16" i="6"/>
  <c r="K175" i="1"/>
  <c r="J184" i="1"/>
  <c r="I178" i="1"/>
  <c r="H176" i="1"/>
  <c r="G170" i="3"/>
  <c r="J171" i="3"/>
  <c r="I176" i="1" l="1"/>
  <c r="J178" i="1"/>
  <c r="H170" i="3"/>
  <c r="L175" i="1"/>
  <c r="K184" i="1"/>
  <c r="K171" i="3"/>
  <c r="L184" i="1" l="1"/>
  <c r="M175" i="1"/>
  <c r="K178" i="1"/>
  <c r="J176" i="1"/>
  <c r="I170" i="3"/>
  <c r="L171" i="3"/>
  <c r="M184" i="1" l="1"/>
  <c r="N175" i="1"/>
  <c r="K176" i="1"/>
  <c r="L178" i="1"/>
  <c r="J170" i="3"/>
  <c r="M171" i="3"/>
  <c r="L176" i="1" l="1"/>
  <c r="M178" i="1"/>
  <c r="K170" i="3"/>
  <c r="N184" i="1"/>
  <c r="O175" i="1"/>
  <c r="N171" i="3"/>
  <c r="O184" i="1" l="1"/>
  <c r="P175" i="1"/>
  <c r="M176" i="1"/>
  <c r="N178" i="1"/>
  <c r="L170" i="3"/>
  <c r="O171" i="3"/>
  <c r="N176" i="1" l="1"/>
  <c r="O178" i="1"/>
  <c r="M170" i="3"/>
  <c r="Q175" i="1"/>
  <c r="P184" i="1"/>
  <c r="P171" i="3"/>
  <c r="Q184" i="1" l="1"/>
  <c r="R175" i="1"/>
  <c r="O176" i="1"/>
  <c r="P178" i="1"/>
  <c r="N170" i="3"/>
  <c r="Q171" i="3"/>
  <c r="Q178" i="1" l="1"/>
  <c r="P176" i="1"/>
  <c r="O170" i="3"/>
  <c r="S175" i="1"/>
  <c r="R184" i="1"/>
  <c r="R171" i="3"/>
  <c r="S171" i="3"/>
  <c r="T175" i="1" l="1"/>
  <c r="T184" i="1" s="1"/>
  <c r="S184" i="1"/>
  <c r="Q176" i="1"/>
  <c r="R178" i="1"/>
  <c r="P170" i="3"/>
  <c r="E159" i="3"/>
  <c r="D159" i="3"/>
  <c r="D158" i="3"/>
  <c r="E158" i="3" s="1"/>
  <c r="F158" i="3" s="1"/>
  <c r="G158" i="3" s="1"/>
  <c r="H158" i="3" s="1"/>
  <c r="I158" i="3" s="1"/>
  <c r="J158" i="3" s="1"/>
  <c r="K158" i="3" s="1"/>
  <c r="L158" i="3" s="1"/>
  <c r="M158" i="3" s="1"/>
  <c r="N158" i="3" s="1"/>
  <c r="O158" i="3" s="1"/>
  <c r="P158" i="3" s="1"/>
  <c r="Q158" i="3" s="1"/>
  <c r="R158" i="3" s="1"/>
  <c r="S158" i="3" s="1"/>
  <c r="S178" i="1" l="1"/>
  <c r="R176" i="1"/>
  <c r="Q170" i="3"/>
  <c r="S176" i="1" l="1"/>
  <c r="T178" i="1"/>
  <c r="R170" i="3"/>
  <c r="A7" i="10"/>
  <c r="E1" i="10"/>
  <c r="F1" i="10" s="1"/>
  <c r="G1" i="10" s="1"/>
  <c r="H1" i="10" s="1"/>
  <c r="I1" i="10" s="1"/>
  <c r="J1" i="10" s="1"/>
  <c r="K1" i="10" s="1"/>
  <c r="L1" i="10" s="1"/>
  <c r="M1" i="10" s="1"/>
  <c r="N1" i="10" s="1"/>
  <c r="O1" i="10" s="1"/>
  <c r="P1" i="10" s="1"/>
  <c r="Q1" i="10" s="1"/>
  <c r="R1" i="10" s="1"/>
  <c r="E85" i="3"/>
  <c r="F85" i="3"/>
  <c r="G85" i="3"/>
  <c r="H85" i="3"/>
  <c r="I85" i="3"/>
  <c r="J85" i="3"/>
  <c r="K85" i="3"/>
  <c r="L85" i="3"/>
  <c r="M85" i="3"/>
  <c r="N85" i="3"/>
  <c r="O85" i="3"/>
  <c r="P85" i="3"/>
  <c r="Q85" i="3"/>
  <c r="R85" i="3"/>
  <c r="S85" i="3"/>
  <c r="E86" i="3"/>
  <c r="F86" i="3"/>
  <c r="G86" i="3"/>
  <c r="H86" i="3"/>
  <c r="I86" i="3"/>
  <c r="J86" i="3"/>
  <c r="K86" i="3"/>
  <c r="L86" i="3"/>
  <c r="M86" i="3"/>
  <c r="N86" i="3"/>
  <c r="O86" i="3"/>
  <c r="P86" i="3"/>
  <c r="Q86" i="3"/>
  <c r="R86" i="3"/>
  <c r="S86" i="3"/>
  <c r="D86" i="3"/>
  <c r="D85" i="3"/>
  <c r="F84" i="3"/>
  <c r="G84" i="3" s="1"/>
  <c r="H84" i="3" s="1"/>
  <c r="I84" i="3" s="1"/>
  <c r="J84" i="3" s="1"/>
  <c r="K84" i="3" s="1"/>
  <c r="L84" i="3" s="1"/>
  <c r="M84" i="3" s="1"/>
  <c r="N84" i="3" s="1"/>
  <c r="O84" i="3" s="1"/>
  <c r="P84" i="3" s="1"/>
  <c r="Q84" i="3" s="1"/>
  <c r="R84" i="3" s="1"/>
  <c r="S84" i="3" s="1"/>
  <c r="U118" i="3"/>
  <c r="U119" i="3"/>
  <c r="U117" i="3"/>
  <c r="W118" i="3"/>
  <c r="W119" i="3"/>
  <c r="W117" i="3"/>
  <c r="Y118" i="3"/>
  <c r="Y119" i="3"/>
  <c r="Y117" i="3"/>
  <c r="AA118" i="3"/>
  <c r="AA119" i="3"/>
  <c r="AA117" i="3"/>
  <c r="AC118" i="3"/>
  <c r="AC119" i="3"/>
  <c r="AC117" i="3"/>
  <c r="AE118" i="3"/>
  <c r="AE119" i="3"/>
  <c r="AE117" i="3"/>
  <c r="AG118" i="3"/>
  <c r="AG119" i="3"/>
  <c r="AG117" i="3"/>
  <c r="AI118" i="3"/>
  <c r="AI119" i="3"/>
  <c r="AI117" i="3"/>
  <c r="AH116" i="3"/>
  <c r="AF116" i="3"/>
  <c r="AD116" i="3"/>
  <c r="AB116" i="3"/>
  <c r="Z116" i="3"/>
  <c r="X116" i="3"/>
  <c r="V116" i="3"/>
  <c r="T116" i="3"/>
  <c r="S118" i="3"/>
  <c r="S119" i="3"/>
  <c r="Q118" i="3"/>
  <c r="Q119" i="3"/>
  <c r="Q117" i="3"/>
  <c r="S117" i="3"/>
  <c r="R116" i="3"/>
  <c r="O118" i="3"/>
  <c r="O119" i="3"/>
  <c r="O117" i="3"/>
  <c r="M118" i="3"/>
  <c r="M119" i="3"/>
  <c r="M117" i="3"/>
  <c r="K118" i="3"/>
  <c r="K119" i="3"/>
  <c r="K117" i="3"/>
  <c r="P116" i="3"/>
  <c r="N116" i="3"/>
  <c r="L116" i="3"/>
  <c r="J116" i="3"/>
  <c r="I118" i="3"/>
  <c r="I119" i="3"/>
  <c r="I117" i="3"/>
  <c r="J115" i="3"/>
  <c r="H116" i="3"/>
  <c r="G118" i="3"/>
  <c r="G119" i="3"/>
  <c r="G117" i="3"/>
  <c r="E118" i="3"/>
  <c r="E119" i="3"/>
  <c r="E117" i="3"/>
  <c r="T176" i="1" l="1"/>
  <c r="S170" i="3"/>
  <c r="E51" i="3"/>
  <c r="F51" i="3"/>
  <c r="G51" i="3"/>
  <c r="H51" i="3"/>
  <c r="I51" i="3"/>
  <c r="J51" i="3"/>
  <c r="K51" i="3"/>
  <c r="L51" i="3"/>
  <c r="M51" i="3"/>
  <c r="N51" i="3"/>
  <c r="O51" i="3"/>
  <c r="P51" i="3"/>
  <c r="Q51" i="3"/>
  <c r="R51" i="3"/>
  <c r="S51" i="3"/>
  <c r="T51" i="3"/>
  <c r="D51" i="3"/>
  <c r="F89" i="3" l="1"/>
  <c r="G89" i="3" s="1"/>
  <c r="H89" i="3" s="1"/>
  <c r="I89" i="3" s="1"/>
  <c r="J89" i="3" s="1"/>
  <c r="K89" i="3" s="1"/>
  <c r="L89" i="3" s="1"/>
  <c r="M89" i="3" s="1"/>
  <c r="N89" i="3" s="1"/>
  <c r="O89" i="3" s="1"/>
  <c r="P89" i="3" s="1"/>
  <c r="Q89" i="3" s="1"/>
  <c r="R89" i="3" s="1"/>
  <c r="S89" i="3" s="1"/>
  <c r="F57" i="3"/>
  <c r="G57" i="3" s="1"/>
  <c r="H57" i="3" s="1"/>
  <c r="I57" i="3" s="1"/>
  <c r="J57" i="3" s="1"/>
  <c r="K57" i="3" s="1"/>
  <c r="L57" i="3" s="1"/>
  <c r="M57" i="3" s="1"/>
  <c r="N57" i="3" s="1"/>
  <c r="O57" i="3" s="1"/>
  <c r="P57" i="3" s="1"/>
  <c r="Q57" i="3" s="1"/>
  <c r="R57" i="3" s="1"/>
  <c r="S57" i="3" s="1"/>
  <c r="E187" i="3"/>
  <c r="F187" i="3"/>
  <c r="G187" i="3"/>
  <c r="H187" i="3"/>
  <c r="I187" i="3"/>
  <c r="J187" i="3"/>
  <c r="K187" i="3"/>
  <c r="L187" i="3"/>
  <c r="M187" i="3"/>
  <c r="N187" i="3"/>
  <c r="O187" i="3"/>
  <c r="P187" i="3"/>
  <c r="Q187" i="3"/>
  <c r="R187" i="3"/>
  <c r="S187" i="3"/>
  <c r="E188" i="3"/>
  <c r="F188" i="3"/>
  <c r="G188" i="3"/>
  <c r="H188" i="3"/>
  <c r="I188" i="3"/>
  <c r="J188" i="3"/>
  <c r="K188" i="3"/>
  <c r="L188" i="3"/>
  <c r="M188" i="3"/>
  <c r="N188" i="3"/>
  <c r="O188" i="3"/>
  <c r="P188" i="3"/>
  <c r="Q188" i="3"/>
  <c r="R188" i="3"/>
  <c r="S188" i="3"/>
  <c r="E189" i="3"/>
  <c r="F189" i="3"/>
  <c r="G189" i="3"/>
  <c r="H189" i="3"/>
  <c r="I189" i="3"/>
  <c r="J189" i="3"/>
  <c r="K189" i="3"/>
  <c r="L189" i="3"/>
  <c r="M189" i="3"/>
  <c r="N189" i="3"/>
  <c r="O189" i="3"/>
  <c r="P189" i="3"/>
  <c r="Q189" i="3"/>
  <c r="R189" i="3"/>
  <c r="S189" i="3"/>
  <c r="E193" i="3"/>
  <c r="F193" i="3"/>
  <c r="G193" i="3"/>
  <c r="H193" i="3"/>
  <c r="I193" i="3"/>
  <c r="J193" i="3"/>
  <c r="K193" i="3"/>
  <c r="L193" i="3"/>
  <c r="M193" i="3"/>
  <c r="N193" i="3"/>
  <c r="O193" i="3"/>
  <c r="P193" i="3"/>
  <c r="Q193" i="3"/>
  <c r="R193" i="3"/>
  <c r="S193" i="3"/>
  <c r="E194" i="3"/>
  <c r="F194" i="3"/>
  <c r="G194" i="3"/>
  <c r="H194" i="3"/>
  <c r="I194" i="3"/>
  <c r="J194" i="3"/>
  <c r="K194" i="3"/>
  <c r="L194" i="3"/>
  <c r="M194" i="3"/>
  <c r="N194" i="3"/>
  <c r="O194" i="3"/>
  <c r="P194" i="3"/>
  <c r="Q194" i="3"/>
  <c r="R194" i="3"/>
  <c r="S194" i="3"/>
  <c r="E195" i="3"/>
  <c r="F195" i="3"/>
  <c r="G195" i="3"/>
  <c r="H195" i="3"/>
  <c r="I195" i="3"/>
  <c r="J195" i="3"/>
  <c r="K195" i="3"/>
  <c r="L195" i="3"/>
  <c r="M195" i="3"/>
  <c r="N195" i="3"/>
  <c r="O195" i="3"/>
  <c r="P195" i="3"/>
  <c r="Q195" i="3"/>
  <c r="R195" i="3"/>
  <c r="S195" i="3"/>
  <c r="D195" i="3"/>
  <c r="D194" i="3"/>
  <c r="D193" i="3"/>
  <c r="D189" i="3"/>
  <c r="D188" i="3"/>
  <c r="D187" i="3"/>
  <c r="F192" i="3"/>
  <c r="G192" i="3" s="1"/>
  <c r="H192" i="3" s="1"/>
  <c r="I192" i="3" s="1"/>
  <c r="J192" i="3" s="1"/>
  <c r="K192" i="3" s="1"/>
  <c r="L192" i="3" s="1"/>
  <c r="M192" i="3" s="1"/>
  <c r="N192" i="3" s="1"/>
  <c r="O192" i="3" s="1"/>
  <c r="P192" i="3" s="1"/>
  <c r="Q192" i="3" s="1"/>
  <c r="R192" i="3" s="1"/>
  <c r="S192" i="3" s="1"/>
  <c r="F186" i="3"/>
  <c r="G186" i="3" s="1"/>
  <c r="H186" i="3" s="1"/>
  <c r="I186" i="3" s="1"/>
  <c r="J186" i="3" s="1"/>
  <c r="K186" i="3" s="1"/>
  <c r="L186" i="3" s="1"/>
  <c r="M186" i="3" s="1"/>
  <c r="N186" i="3" s="1"/>
  <c r="O186" i="3" s="1"/>
  <c r="P186" i="3" s="1"/>
  <c r="Q186" i="3" s="1"/>
  <c r="R186" i="3" s="1"/>
  <c r="S186" i="3" s="1"/>
  <c r="C7" i="3"/>
  <c r="F157" i="3" l="1"/>
  <c r="G157" i="3" s="1"/>
  <c r="H157" i="3" s="1"/>
  <c r="I157" i="3" s="1"/>
  <c r="J157" i="3" s="1"/>
  <c r="K157" i="3" s="1"/>
  <c r="L157" i="3" s="1"/>
  <c r="M157" i="3" s="1"/>
  <c r="N157" i="3" s="1"/>
  <c r="O157" i="3" s="1"/>
  <c r="P157" i="3" s="1"/>
  <c r="Q157" i="3" s="1"/>
  <c r="R157" i="3" s="1"/>
  <c r="S157" i="3" s="1"/>
  <c r="E129" i="3"/>
  <c r="F129" i="3"/>
  <c r="G129" i="3"/>
  <c r="H129" i="3"/>
  <c r="I129" i="3"/>
  <c r="J129" i="3"/>
  <c r="K129" i="3"/>
  <c r="L129" i="3"/>
  <c r="M129" i="3"/>
  <c r="N129" i="3"/>
  <c r="O129" i="3"/>
  <c r="P129" i="3"/>
  <c r="Q129" i="3"/>
  <c r="R129" i="3"/>
  <c r="S129" i="3"/>
  <c r="E130" i="3"/>
  <c r="F130" i="3"/>
  <c r="G130" i="3"/>
  <c r="H130" i="3"/>
  <c r="I130" i="3"/>
  <c r="J130" i="3"/>
  <c r="K130" i="3"/>
  <c r="L130" i="3"/>
  <c r="M130" i="3"/>
  <c r="N130" i="3"/>
  <c r="O130" i="3"/>
  <c r="P130" i="3"/>
  <c r="Q130" i="3"/>
  <c r="R130" i="3"/>
  <c r="S130" i="3"/>
  <c r="E131" i="3"/>
  <c r="F131" i="3"/>
  <c r="G131" i="3"/>
  <c r="H131" i="3"/>
  <c r="I131" i="3"/>
  <c r="J131" i="3"/>
  <c r="K131" i="3"/>
  <c r="L131" i="3"/>
  <c r="M131" i="3"/>
  <c r="N131" i="3"/>
  <c r="O131" i="3"/>
  <c r="P131" i="3"/>
  <c r="Q131" i="3"/>
  <c r="R131" i="3"/>
  <c r="S131" i="3"/>
  <c r="E132" i="3"/>
  <c r="F132" i="3"/>
  <c r="G132" i="3"/>
  <c r="H132" i="3"/>
  <c r="I132" i="3"/>
  <c r="J132" i="3"/>
  <c r="K132" i="3"/>
  <c r="L132" i="3"/>
  <c r="M132" i="3"/>
  <c r="N132" i="3"/>
  <c r="O132" i="3"/>
  <c r="P132" i="3"/>
  <c r="Q132" i="3"/>
  <c r="R132" i="3"/>
  <c r="S132" i="3"/>
  <c r="D130" i="3"/>
  <c r="D131" i="3"/>
  <c r="D132" i="3"/>
  <c r="D129" i="3"/>
  <c r="E124" i="3"/>
  <c r="F124" i="3"/>
  <c r="G124" i="3"/>
  <c r="H124" i="3"/>
  <c r="I124" i="3"/>
  <c r="J124" i="3"/>
  <c r="K124" i="3"/>
  <c r="L124" i="3"/>
  <c r="M124" i="3"/>
  <c r="N124" i="3"/>
  <c r="O124" i="3"/>
  <c r="P124" i="3"/>
  <c r="Q124" i="3"/>
  <c r="R124" i="3"/>
  <c r="S124" i="3"/>
  <c r="E125" i="3"/>
  <c r="F125" i="3"/>
  <c r="G125" i="3"/>
  <c r="H125" i="3"/>
  <c r="I125" i="3"/>
  <c r="J125" i="3"/>
  <c r="K125" i="3"/>
  <c r="L125" i="3"/>
  <c r="M125" i="3"/>
  <c r="N125" i="3"/>
  <c r="O125" i="3"/>
  <c r="P125" i="3"/>
  <c r="Q125" i="3"/>
  <c r="R125" i="3"/>
  <c r="S125" i="3"/>
  <c r="E126" i="3"/>
  <c r="F126" i="3"/>
  <c r="G126" i="3"/>
  <c r="H126" i="3"/>
  <c r="I126" i="3"/>
  <c r="J126" i="3"/>
  <c r="K126" i="3"/>
  <c r="L126" i="3"/>
  <c r="M126" i="3"/>
  <c r="N126" i="3"/>
  <c r="O126" i="3"/>
  <c r="P126" i="3"/>
  <c r="Q126" i="3"/>
  <c r="R126" i="3"/>
  <c r="S126" i="3"/>
  <c r="E127" i="3"/>
  <c r="F127" i="3"/>
  <c r="G127" i="3"/>
  <c r="H127" i="3"/>
  <c r="I127" i="3"/>
  <c r="J127" i="3"/>
  <c r="K127" i="3"/>
  <c r="L127" i="3"/>
  <c r="M127" i="3"/>
  <c r="N127" i="3"/>
  <c r="O127" i="3"/>
  <c r="P127" i="3"/>
  <c r="Q127" i="3"/>
  <c r="R127" i="3"/>
  <c r="S127" i="3"/>
  <c r="D125" i="3"/>
  <c r="D126" i="3"/>
  <c r="D127" i="3"/>
  <c r="D124" i="3"/>
  <c r="F123" i="3"/>
  <c r="G123" i="3" s="1"/>
  <c r="H123" i="3" s="1"/>
  <c r="I123" i="3" s="1"/>
  <c r="J123" i="3" s="1"/>
  <c r="K123" i="3" s="1"/>
  <c r="L123" i="3" s="1"/>
  <c r="M123" i="3" s="1"/>
  <c r="N123" i="3" s="1"/>
  <c r="O123" i="3" s="1"/>
  <c r="P123" i="3" s="1"/>
  <c r="Q123" i="3" s="1"/>
  <c r="R123" i="3" s="1"/>
  <c r="S123" i="3" s="1"/>
  <c r="F116" i="3"/>
  <c r="D116" i="3"/>
  <c r="L115" i="3"/>
  <c r="N115" i="3" s="1"/>
  <c r="P115" i="3" s="1"/>
  <c r="R115" i="3" s="1"/>
  <c r="X115" i="3" s="1"/>
  <c r="Z115" i="3" s="1"/>
  <c r="AB115" i="3" s="1"/>
  <c r="AD115" i="3" s="1"/>
  <c r="AF115" i="3" s="1"/>
  <c r="AH115" i="3" s="1"/>
  <c r="G147" i="3"/>
  <c r="H147" i="3" s="1"/>
  <c r="I147" i="3" s="1"/>
  <c r="J147" i="3" s="1"/>
  <c r="K147" i="3" s="1"/>
  <c r="L147" i="3" s="1"/>
  <c r="M147" i="3" s="1"/>
  <c r="N147" i="3" s="1"/>
  <c r="O147" i="3" s="1"/>
  <c r="P147" i="3" s="1"/>
  <c r="Q147" i="3" s="1"/>
  <c r="R147" i="3" s="1"/>
  <c r="S147" i="3" s="1"/>
  <c r="T147" i="3" s="1"/>
  <c r="F142" i="3"/>
  <c r="G142" i="3"/>
  <c r="H142" i="3"/>
  <c r="I142" i="3"/>
  <c r="J142" i="3"/>
  <c r="K142" i="3"/>
  <c r="L142" i="3"/>
  <c r="M142" i="3"/>
  <c r="N142" i="3"/>
  <c r="O142" i="3"/>
  <c r="P142" i="3"/>
  <c r="Q142" i="3"/>
  <c r="R142" i="3"/>
  <c r="S142" i="3"/>
  <c r="T142" i="3"/>
  <c r="F143" i="3"/>
  <c r="G143" i="3"/>
  <c r="H143" i="3"/>
  <c r="I143" i="3"/>
  <c r="J143" i="3"/>
  <c r="K143" i="3"/>
  <c r="L143" i="3"/>
  <c r="M143" i="3"/>
  <c r="N143" i="3"/>
  <c r="O143" i="3"/>
  <c r="P143" i="3"/>
  <c r="Q143" i="3"/>
  <c r="R143" i="3"/>
  <c r="S143" i="3"/>
  <c r="T143" i="3"/>
  <c r="F144" i="3"/>
  <c r="G144" i="3"/>
  <c r="H144" i="3"/>
  <c r="I144" i="3"/>
  <c r="J144" i="3"/>
  <c r="K144" i="3"/>
  <c r="L144" i="3"/>
  <c r="M144" i="3"/>
  <c r="N144" i="3"/>
  <c r="O144" i="3"/>
  <c r="P144" i="3"/>
  <c r="Q144" i="3"/>
  <c r="R144" i="3"/>
  <c r="S144" i="3"/>
  <c r="T144" i="3"/>
  <c r="F145" i="3"/>
  <c r="G145" i="3"/>
  <c r="H145" i="3"/>
  <c r="I145" i="3"/>
  <c r="J145" i="3"/>
  <c r="K145" i="3"/>
  <c r="L145" i="3"/>
  <c r="M145" i="3"/>
  <c r="N145" i="3"/>
  <c r="O145" i="3"/>
  <c r="P145" i="3"/>
  <c r="Q145" i="3"/>
  <c r="R145" i="3"/>
  <c r="S145" i="3"/>
  <c r="T145" i="3"/>
  <c r="E145" i="3"/>
  <c r="E144" i="3"/>
  <c r="E143" i="3"/>
  <c r="E142" i="3"/>
  <c r="G141" i="3"/>
  <c r="H141" i="3" s="1"/>
  <c r="I141" i="3" s="1"/>
  <c r="J141" i="3" s="1"/>
  <c r="K141" i="3" s="1"/>
  <c r="L141" i="3" s="1"/>
  <c r="M141" i="3" s="1"/>
  <c r="N141" i="3" s="1"/>
  <c r="O141" i="3" s="1"/>
  <c r="P141" i="3" s="1"/>
  <c r="Q141" i="3" s="1"/>
  <c r="R141" i="3" s="1"/>
  <c r="S141" i="3" s="1"/>
  <c r="T141" i="3" s="1"/>
  <c r="F107" i="3"/>
  <c r="G107" i="3" s="1"/>
  <c r="H107" i="3" s="1"/>
  <c r="I107" i="3" s="1"/>
  <c r="J107" i="3" s="1"/>
  <c r="K107" i="3" s="1"/>
  <c r="L107" i="3" s="1"/>
  <c r="M107" i="3" s="1"/>
  <c r="N107" i="3" s="1"/>
  <c r="O107" i="3" s="1"/>
  <c r="P107" i="3" s="1"/>
  <c r="Q107" i="3" s="1"/>
  <c r="R107" i="3" s="1"/>
  <c r="S107" i="3" s="1"/>
  <c r="E109" i="3"/>
  <c r="F109" i="3"/>
  <c r="G109" i="3"/>
  <c r="H109" i="3"/>
  <c r="I109" i="3"/>
  <c r="J109" i="3"/>
  <c r="K109" i="3"/>
  <c r="L109" i="3"/>
  <c r="M109" i="3"/>
  <c r="N109" i="3"/>
  <c r="O109" i="3"/>
  <c r="P109" i="3"/>
  <c r="Q109" i="3"/>
  <c r="R109" i="3"/>
  <c r="S109" i="3"/>
  <c r="D109" i="3"/>
  <c r="E103" i="3"/>
  <c r="F103" i="3"/>
  <c r="G103" i="3"/>
  <c r="H103" i="3"/>
  <c r="I103" i="3"/>
  <c r="J103" i="3"/>
  <c r="K103" i="3"/>
  <c r="L103" i="3"/>
  <c r="M103" i="3"/>
  <c r="N103" i="3"/>
  <c r="O103" i="3"/>
  <c r="P103" i="3"/>
  <c r="Q103" i="3"/>
  <c r="R103" i="3"/>
  <c r="S103" i="3"/>
  <c r="D103" i="3"/>
  <c r="F102" i="3"/>
  <c r="G102" i="3" s="1"/>
  <c r="H102" i="3" s="1"/>
  <c r="I102" i="3" s="1"/>
  <c r="J102" i="3" s="1"/>
  <c r="K102" i="3" s="1"/>
  <c r="L102" i="3" s="1"/>
  <c r="M102" i="3" s="1"/>
  <c r="N102" i="3" s="1"/>
  <c r="O102" i="3" s="1"/>
  <c r="P102" i="3" s="1"/>
  <c r="Q102" i="3" s="1"/>
  <c r="R102" i="3" s="1"/>
  <c r="S102" i="3" s="1"/>
  <c r="E77" i="3"/>
  <c r="F77" i="3"/>
  <c r="G77" i="3"/>
  <c r="H77" i="3"/>
  <c r="I77" i="3"/>
  <c r="J77" i="3"/>
  <c r="K77" i="3"/>
  <c r="L77" i="3"/>
  <c r="M77" i="3"/>
  <c r="N77" i="3"/>
  <c r="O77" i="3"/>
  <c r="P77" i="3"/>
  <c r="Q77" i="3"/>
  <c r="R77" i="3"/>
  <c r="S77" i="3"/>
  <c r="D77" i="3"/>
  <c r="O2" i="3"/>
  <c r="F6" i="3"/>
  <c r="G6" i="3" s="1"/>
  <c r="H6" i="3" s="1"/>
  <c r="I6" i="3" s="1"/>
  <c r="J6" i="3" s="1"/>
  <c r="K6" i="3" s="1"/>
  <c r="L6" i="3" s="1"/>
  <c r="M6" i="3" s="1"/>
  <c r="N6" i="3" s="1"/>
  <c r="O6" i="3" s="1"/>
  <c r="P6" i="3" s="1"/>
  <c r="Q6" i="3" s="1"/>
  <c r="R6" i="3" s="1"/>
  <c r="S6" i="3" s="1"/>
  <c r="N105" i="3" l="1"/>
  <c r="F105" i="3"/>
  <c r="M105" i="3"/>
  <c r="E105" i="3"/>
  <c r="L105" i="3"/>
  <c r="R105" i="3"/>
  <c r="J105" i="3"/>
  <c r="Q105" i="3"/>
  <c r="I105" i="3"/>
  <c r="D105" i="3"/>
  <c r="P105" i="3"/>
  <c r="H105" i="3"/>
  <c r="S105" i="3"/>
  <c r="O105" i="3"/>
  <c r="K105" i="3"/>
  <c r="G105" i="3"/>
  <c r="D59" i="3"/>
  <c r="C90" i="3"/>
  <c r="C58" i="3"/>
  <c r="D104" i="3"/>
  <c r="E104" i="3" l="1"/>
  <c r="D70" i="3"/>
  <c r="D44" i="3"/>
  <c r="E74" i="3"/>
  <c r="F74" i="3"/>
  <c r="G74" i="3"/>
  <c r="H74" i="3"/>
  <c r="I74" i="3"/>
  <c r="J74" i="3"/>
  <c r="K74" i="3"/>
  <c r="L74" i="3"/>
  <c r="M74" i="3"/>
  <c r="N74" i="3"/>
  <c r="O74" i="3"/>
  <c r="P74" i="3"/>
  <c r="Q74" i="3"/>
  <c r="R74" i="3"/>
  <c r="S74" i="3"/>
  <c r="E75" i="3"/>
  <c r="F75" i="3"/>
  <c r="G75" i="3"/>
  <c r="H75" i="3"/>
  <c r="I75" i="3"/>
  <c r="J75" i="3"/>
  <c r="K75" i="3"/>
  <c r="L75" i="3"/>
  <c r="M75" i="3"/>
  <c r="N75" i="3"/>
  <c r="O75" i="3"/>
  <c r="P75" i="3"/>
  <c r="Q75" i="3"/>
  <c r="R75" i="3"/>
  <c r="S75" i="3"/>
  <c r="E76" i="3"/>
  <c r="F76" i="3"/>
  <c r="G76" i="3"/>
  <c r="H76" i="3"/>
  <c r="I76" i="3"/>
  <c r="J76" i="3"/>
  <c r="K76" i="3"/>
  <c r="L76" i="3"/>
  <c r="M76" i="3"/>
  <c r="N76" i="3"/>
  <c r="O76" i="3"/>
  <c r="P76" i="3"/>
  <c r="Q76" i="3"/>
  <c r="R76" i="3"/>
  <c r="S76" i="3"/>
  <c r="D76" i="3"/>
  <c r="D75" i="3"/>
  <c r="D74" i="3"/>
  <c r="E48" i="3"/>
  <c r="F48" i="3"/>
  <c r="G48" i="3"/>
  <c r="H48" i="3"/>
  <c r="I48" i="3"/>
  <c r="J48" i="3"/>
  <c r="K48" i="3"/>
  <c r="L48" i="3"/>
  <c r="M48" i="3"/>
  <c r="N48" i="3"/>
  <c r="O48" i="3"/>
  <c r="P48" i="3"/>
  <c r="Q48" i="3"/>
  <c r="R48" i="3"/>
  <c r="S48" i="3"/>
  <c r="E49" i="3"/>
  <c r="F49" i="3"/>
  <c r="G49" i="3"/>
  <c r="H49" i="3"/>
  <c r="I49" i="3"/>
  <c r="J49" i="3"/>
  <c r="K49" i="3"/>
  <c r="L49" i="3"/>
  <c r="M49" i="3"/>
  <c r="N49" i="3"/>
  <c r="O49" i="3"/>
  <c r="P49" i="3"/>
  <c r="Q49" i="3"/>
  <c r="R49" i="3"/>
  <c r="S49" i="3"/>
  <c r="E50" i="3"/>
  <c r="F50" i="3"/>
  <c r="G50" i="3"/>
  <c r="H50" i="3"/>
  <c r="I50" i="3"/>
  <c r="J50" i="3"/>
  <c r="K50" i="3"/>
  <c r="L50" i="3"/>
  <c r="M50" i="3"/>
  <c r="N50" i="3"/>
  <c r="O50" i="3"/>
  <c r="P50" i="3"/>
  <c r="Q50" i="3"/>
  <c r="R50" i="3"/>
  <c r="S50" i="3"/>
  <c r="D50" i="3"/>
  <c r="D49" i="3"/>
  <c r="D48" i="3"/>
  <c r="E72" i="3"/>
  <c r="F72" i="3"/>
  <c r="P72" i="3"/>
  <c r="Q72" i="3"/>
  <c r="R72" i="3"/>
  <c r="S72" i="3"/>
  <c r="D72" i="3"/>
  <c r="E71" i="3"/>
  <c r="F71" i="3"/>
  <c r="G71" i="3"/>
  <c r="H71" i="3"/>
  <c r="I71" i="3"/>
  <c r="J71" i="3"/>
  <c r="K71" i="3"/>
  <c r="L71" i="3"/>
  <c r="M71" i="3"/>
  <c r="N71" i="3"/>
  <c r="O71" i="3"/>
  <c r="P71" i="3"/>
  <c r="Q71" i="3"/>
  <c r="R71" i="3"/>
  <c r="S71" i="3"/>
  <c r="D71" i="3"/>
  <c r="F70" i="3"/>
  <c r="G70" i="3" s="1"/>
  <c r="H70" i="3" s="1"/>
  <c r="I70" i="3" s="1"/>
  <c r="J70" i="3" s="1"/>
  <c r="K70" i="3" s="1"/>
  <c r="L70" i="3" s="1"/>
  <c r="M70" i="3" s="1"/>
  <c r="N70" i="3" s="1"/>
  <c r="O70" i="3" s="1"/>
  <c r="P70" i="3" s="1"/>
  <c r="Q70" i="3" s="1"/>
  <c r="R70" i="3" s="1"/>
  <c r="S70" i="3" s="1"/>
  <c r="S45" i="3"/>
  <c r="E46" i="3"/>
  <c r="F46" i="3"/>
  <c r="G46" i="3"/>
  <c r="H46" i="3"/>
  <c r="I46" i="3"/>
  <c r="J46" i="3"/>
  <c r="K46" i="3"/>
  <c r="L46" i="3"/>
  <c r="M46" i="3"/>
  <c r="N46" i="3"/>
  <c r="O46" i="3"/>
  <c r="P46" i="3"/>
  <c r="Q46" i="3"/>
  <c r="R46" i="3"/>
  <c r="S46" i="3"/>
  <c r="D46" i="3"/>
  <c r="F44" i="3"/>
  <c r="G44" i="3" s="1"/>
  <c r="H44" i="3" s="1"/>
  <c r="I44" i="3" s="1"/>
  <c r="J44" i="3" s="1"/>
  <c r="K44" i="3" s="1"/>
  <c r="L44" i="3" s="1"/>
  <c r="M44" i="3" s="1"/>
  <c r="N44" i="3" s="1"/>
  <c r="O44" i="3" s="1"/>
  <c r="P44" i="3" s="1"/>
  <c r="Q44" i="3" s="1"/>
  <c r="R44" i="3" s="1"/>
  <c r="S44" i="3" s="1"/>
  <c r="E45" i="3"/>
  <c r="F45" i="3"/>
  <c r="G45" i="3"/>
  <c r="H45" i="3"/>
  <c r="I45" i="3"/>
  <c r="J45" i="3"/>
  <c r="K45" i="3"/>
  <c r="L45" i="3"/>
  <c r="M45" i="3"/>
  <c r="N45" i="3"/>
  <c r="O45" i="3"/>
  <c r="P45" i="3"/>
  <c r="Q45" i="3"/>
  <c r="R45" i="3"/>
  <c r="D45" i="3"/>
  <c r="G72" i="3" l="1"/>
  <c r="O149" i="3" l="1"/>
  <c r="G149" i="3"/>
  <c r="N149" i="3"/>
  <c r="F149" i="3"/>
  <c r="Q149" i="3"/>
  <c r="M149" i="3"/>
  <c r="I149" i="3"/>
  <c r="S149" i="3"/>
  <c r="K149" i="3"/>
  <c r="R149" i="3"/>
  <c r="J149" i="3"/>
  <c r="T149" i="3"/>
  <c r="P149" i="3"/>
  <c r="L149" i="3"/>
  <c r="H149" i="3"/>
  <c r="H72" i="3"/>
  <c r="E148" i="3" l="1"/>
  <c r="M148" i="3"/>
  <c r="I148" i="3"/>
  <c r="Q108" i="3"/>
  <c r="I108" i="3"/>
  <c r="P148" i="3"/>
  <c r="L148" i="3"/>
  <c r="H148" i="3"/>
  <c r="E149" i="3"/>
  <c r="P108" i="3"/>
  <c r="L108" i="3"/>
  <c r="S148" i="3"/>
  <c r="O148" i="3"/>
  <c r="K148" i="3"/>
  <c r="G148" i="3"/>
  <c r="S108" i="3"/>
  <c r="O108" i="3"/>
  <c r="K108" i="3"/>
  <c r="G108" i="3"/>
  <c r="Q148" i="3"/>
  <c r="M108" i="3"/>
  <c r="E108" i="3"/>
  <c r="T148" i="3"/>
  <c r="D108" i="3"/>
  <c r="H108" i="3"/>
  <c r="R148" i="3"/>
  <c r="N148" i="3"/>
  <c r="J148" i="3"/>
  <c r="F148" i="3"/>
  <c r="R108" i="3"/>
  <c r="N108" i="3"/>
  <c r="J108" i="3"/>
  <c r="F108" i="3"/>
  <c r="I72" i="3"/>
  <c r="B7" i="6"/>
  <c r="B8" i="6" s="1"/>
  <c r="B9" i="6" s="1"/>
  <c r="B10" i="6" s="1"/>
  <c r="B11" i="6" s="1"/>
  <c r="B12" i="6" s="1"/>
  <c r="B13" i="6" s="1"/>
  <c r="B14" i="6" s="1"/>
  <c r="B15" i="6" s="1"/>
  <c r="B16" i="6" s="1"/>
  <c r="B17" i="6" s="1"/>
  <c r="B18" i="6" s="1"/>
  <c r="B19" i="6" s="1"/>
  <c r="B20" i="6" s="1"/>
  <c r="F172" i="3" l="1"/>
  <c r="F159" i="3"/>
  <c r="J72" i="3"/>
  <c r="G172" i="3" l="1"/>
  <c r="G159" i="3"/>
  <c r="F104" i="3"/>
  <c r="K72" i="3"/>
  <c r="H172" i="3" l="1"/>
  <c r="H159" i="3"/>
  <c r="G104" i="3"/>
  <c r="R59" i="3"/>
  <c r="J59" i="3"/>
  <c r="M59" i="3"/>
  <c r="P59" i="3"/>
  <c r="L59" i="3"/>
  <c r="N59" i="3"/>
  <c r="Q59" i="3"/>
  <c r="S59" i="3"/>
  <c r="O59" i="3"/>
  <c r="K59" i="3"/>
  <c r="L72" i="3"/>
  <c r="I172" i="3" l="1"/>
  <c r="I159" i="3"/>
  <c r="H104" i="3"/>
  <c r="M72" i="3"/>
  <c r="J172" i="3" l="1"/>
  <c r="J159" i="3"/>
  <c r="I104" i="3"/>
  <c r="O72" i="3"/>
  <c r="N72" i="3"/>
  <c r="K172" i="3" l="1"/>
  <c r="K159" i="3"/>
  <c r="J104" i="3"/>
  <c r="G59" i="3"/>
  <c r="F59" i="3"/>
  <c r="I59" i="3"/>
  <c r="E59" i="3"/>
  <c r="H59" i="3"/>
  <c r="L172" i="3" l="1"/>
  <c r="L159" i="3"/>
  <c r="K104" i="3"/>
  <c r="M172" i="3" l="1"/>
  <c r="M159" i="3"/>
  <c r="L104" i="3"/>
  <c r="N172" i="3" l="1"/>
  <c r="N159" i="3"/>
  <c r="M104" i="3"/>
  <c r="O172" i="3" l="1"/>
  <c r="O159" i="3"/>
  <c r="N104" i="3"/>
  <c r="P172" i="3" l="1"/>
  <c r="P159" i="3"/>
  <c r="D58" i="3"/>
  <c r="L58" i="3"/>
  <c r="Q58" i="3"/>
  <c r="E58" i="3"/>
  <c r="M58" i="3"/>
  <c r="K58" i="3"/>
  <c r="F58" i="3"/>
  <c r="N58" i="3"/>
  <c r="G58" i="3"/>
  <c r="O58" i="3"/>
  <c r="H58" i="3"/>
  <c r="P58" i="3"/>
  <c r="I58" i="3"/>
  <c r="S58" i="3"/>
  <c r="J58" i="3"/>
  <c r="R58" i="3"/>
  <c r="O104" i="3"/>
  <c r="Q172" i="3" l="1"/>
  <c r="Q159" i="3"/>
  <c r="P104" i="3"/>
  <c r="R172" i="3" l="1"/>
  <c r="R159" i="3"/>
  <c r="Q104" i="3"/>
  <c r="S172" i="3" l="1"/>
  <c r="S159" i="3"/>
  <c r="R104" i="3"/>
  <c r="S10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tc={385F2EE5-8062-4A41-9D20-E2545D733352}</author>
  </authors>
  <commentList>
    <comment ref="D95" authorId="0" shapeId="0" xr:uid="{385F2EE5-8062-4A41-9D20-E2545D733352}">
      <text>
        <t>[Threaded comment]
Your version of Excel allows you to read this threaded comment; however, any edits to it will get removed if the file is opened in a newer version of Excel. Learn more: https://go.microsoft.com/fwlink/?linkid=870924
Comment:
    [Mention was removed] it looks like this is a sharepoint link</t>
      </text>
    </comment>
  </commentList>
</comments>
</file>

<file path=xl/sharedStrings.xml><?xml version="1.0" encoding="utf-8"?>
<sst xmlns="http://schemas.openxmlformats.org/spreadsheetml/2006/main" count="957" uniqueCount="534">
  <si>
    <r>
      <rPr>
        <b/>
        <sz val="20"/>
        <color theme="1"/>
        <rFont val="Arial"/>
        <family val="2"/>
      </rPr>
      <t>Welcome to the Climate Metric Tracker.</t>
    </r>
    <r>
      <rPr>
        <sz val="20"/>
        <color theme="1"/>
        <rFont val="Arial"/>
        <family val="2"/>
      </rPr>
      <t xml:space="preserve"> The purpose of this spreadsheet is to provide a place for communities engaging in climate action to track additional, deeper climate metrics over time. The spreadsheet also serves as a place to house information, and it also generates graphic visualizations for some of the metrics. </t>
    </r>
  </si>
  <si>
    <t>Introduction</t>
  </si>
  <si>
    <t xml:space="preserve">This worksheet is intended to be used by communities to establish a data and metric tracking system for climate and emissions trends in their community. The worksheet outlines a suite of climate metrics that follow the traditional sectors - commercial and industrial, residential, transportation, and waste - as well as two additional sectors: renewable energy and resilience. Communities can set their baseline data year, and establish a workflow for measuring progress across sectors over time. There is also opportunity to input community goals for metrics like emissions or energy use reduction, as well as others, against which communities can benchmark. </t>
  </si>
  <si>
    <r>
      <rPr>
        <sz val="16"/>
        <rFont val="Arial"/>
        <family val="2"/>
      </rPr>
      <t xml:space="preserve">This project was originally possible through funding from the </t>
    </r>
    <r>
      <rPr>
        <u/>
        <sz val="16"/>
        <color theme="4"/>
        <rFont val="Arial"/>
        <family val="2"/>
      </rPr>
      <t>Carolyn Foundation.</t>
    </r>
  </si>
  <si>
    <r>
      <t xml:space="preserve">The work itself was completed by staff at the </t>
    </r>
    <r>
      <rPr>
        <u/>
        <sz val="16"/>
        <color theme="4"/>
        <rFont val="Arial"/>
        <family val="2"/>
      </rPr>
      <t>Great Plains Institute</t>
    </r>
    <r>
      <rPr>
        <sz val="16"/>
        <color theme="4"/>
        <rFont val="Arial"/>
        <family val="2"/>
      </rPr>
      <t>.</t>
    </r>
  </si>
  <si>
    <t>With questions on this document or how to use it, please contact Jessi Wyatt (jwyatt@gpisd.net) or Abby Finis (afinis@gpisd.net).</t>
  </si>
  <si>
    <t>Data</t>
  </si>
  <si>
    <t>Sector</t>
  </si>
  <si>
    <t>Description</t>
  </si>
  <si>
    <t>Climate Metrics</t>
  </si>
  <si>
    <t xml:space="preserve">This is the main tab on which users will input data. The sheet captures data for over 100 metrics from the baseline year (set by user) through 2030. For entries shaded, values should autopopulate as users provide input data. White (or unshaded) cells require manual data inputs. At the far right there are links to where the data can be found (in addition to the "All Data Collection" tab), as well as a section to document notes as you fill out the sheet. </t>
  </si>
  <si>
    <t>Community Emissions Snapshot</t>
  </si>
  <si>
    <t>This tab provides a snapshot of community emissions. Data visualizations provided look at emissions and trends over time for various sectors, as well as how emissions compare against any community goals. There should be not data input on this tab; it will autopopulate from the "Climate Metrics" tab.</t>
  </si>
  <si>
    <t>Action Progress Dashboard</t>
  </si>
  <si>
    <t xml:space="preserve">The Action Progress Dashboard provides additional visualization of key metrics across sectors. There should be no data input on this tab; it will autopopulate from the "Climate Metrics" tab. </t>
  </si>
  <si>
    <t>City Operations GHG Inventory</t>
  </si>
  <si>
    <t xml:space="preserve">The City Operations GHG Inventory provides a snapshot of emissions associated with a community's city operations. Data must be manually entered where available. </t>
  </si>
  <si>
    <t>All Data Collection</t>
  </si>
  <si>
    <t>The All Data Collection tab provides a detailed summary on where data is available for various metrics, included in the Climate Metrics tab, as well as additional data pieces pertinent to climate and energy planning for communities.</t>
  </si>
  <si>
    <t>Raw Data</t>
  </si>
  <si>
    <t xml:space="preserve">The Raw Data tab provides a clean table of the Climate Metric inputs; this tab can easily be exported to a standalone .csv or other file format for integration or upload to other data dashboard platforms, such as Tableau. Make sure to copy and paste values (not the current formulas) to export to .csv so that the content of the cells are preserved. </t>
  </si>
  <si>
    <t>Date of Last Update:</t>
  </si>
  <si>
    <t>15 November 2021</t>
  </si>
  <si>
    <t>Note* password for locked ranges: carolyn</t>
  </si>
  <si>
    <t>Communitywide Goals</t>
  </si>
  <si>
    <t>What is your City?</t>
  </si>
  <si>
    <t>Type City Name Here</t>
  </si>
  <si>
    <t xml:space="preserve">What is your baseline year? (2000 - 2015): </t>
  </si>
  <si>
    <t>Fill in your Communitywide Goals</t>
  </si>
  <si>
    <t>Percent Reduction</t>
  </si>
  <si>
    <t>Year</t>
  </si>
  <si>
    <t>tonnes CO2e</t>
  </si>
  <si>
    <t xml:space="preserve">Emissions Reduction Goal </t>
  </si>
  <si>
    <t xml:space="preserve">by </t>
  </si>
  <si>
    <t>Emissions of Baseline Year</t>
  </si>
  <si>
    <t>Total Reduction (MMBtu)</t>
  </si>
  <si>
    <t>MMBtu</t>
  </si>
  <si>
    <t xml:space="preserve">Energy Use Reduction Goal </t>
  </si>
  <si>
    <t>Energy Use of Baseline Year</t>
  </si>
  <si>
    <t>(if percent reduction, fill in percent reduction here instead of the MMBtu above, otherwise the percentage will autopopulate):</t>
  </si>
  <si>
    <t>Fill in your Community Data in the Tables Below</t>
  </si>
  <si>
    <t>indicates a required cell</t>
  </si>
  <si>
    <t>cells that are shaded represent cells that will autopopulate as you start to infill data</t>
  </si>
  <si>
    <t>white cells represent where data needs to be manually entered</t>
  </si>
  <si>
    <t>Communitywide Emissions</t>
  </si>
  <si>
    <t>Where to Get the Data</t>
  </si>
  <si>
    <t>Notes</t>
  </si>
  <si>
    <t>Unit</t>
  </si>
  <si>
    <t>Baseline Year</t>
  </si>
  <si>
    <t>Total</t>
  </si>
  <si>
    <t>Commercial / Industrial</t>
  </si>
  <si>
    <t>Residential</t>
  </si>
  <si>
    <t>Transportation and Mobility</t>
  </si>
  <si>
    <t>Waste</t>
  </si>
  <si>
    <r>
      <t xml:space="preserve">Communitywide Emission Reduction Goal </t>
    </r>
    <r>
      <rPr>
        <b/>
        <i/>
        <sz val="11"/>
        <color theme="1"/>
        <rFont val="Arial"/>
        <family val="2"/>
      </rPr>
      <t>(shown as annual)</t>
    </r>
  </si>
  <si>
    <t>Demographics</t>
  </si>
  <si>
    <t>Metric</t>
  </si>
  <si>
    <t>Population</t>
  </si>
  <si>
    <t>Count</t>
  </si>
  <si>
    <t>Estimates of total households by geography are available through:</t>
  </si>
  <si>
    <t>Jobs</t>
  </si>
  <si>
    <t>• The U.S. Census</t>
  </si>
  <si>
    <t>Households</t>
  </si>
  <si>
    <t>•SLOPE: State and Local Planning for Energy through the National Renewable Energy Laboratory (NREL)</t>
  </si>
  <si>
    <t>Commercial / Industrial Building Energy</t>
  </si>
  <si>
    <t>Total Commercial / Industrial Buildings</t>
  </si>
  <si>
    <t xml:space="preserve">Building count is either available through building inventory or parcel data housed by the City. </t>
  </si>
  <si>
    <t>Electric Emissions</t>
  </si>
  <si>
    <t>For electricity, natural gas, and liquid or delivered fuels consumption estimates data is available:</t>
  </si>
  <si>
    <t>Electric Energy Use</t>
  </si>
  <si>
    <t>KWh</t>
  </si>
  <si>
    <t xml:space="preserve">• Directly through the Utility (for example, Xcel Energy publishes community energy reports) </t>
  </si>
  <si>
    <t>• From the Regional Indicators Initiative if your community is included</t>
  </si>
  <si>
    <t>Natural Gas Emissions</t>
  </si>
  <si>
    <t xml:space="preserve">For communities where neither of the above options, see the "All Data Collection" tab for additional calculation options. </t>
  </si>
  <si>
    <t>Natural Gas Energy Use</t>
  </si>
  <si>
    <t>therms</t>
  </si>
  <si>
    <t>Delivered Fuels (liquid propane / fuel oil) Emissions</t>
  </si>
  <si>
    <t>Delivered Fuels (liquid propane / fuel oil) Energy Use</t>
  </si>
  <si>
    <t>Gallons</t>
  </si>
  <si>
    <t>Total Energy Emissions</t>
  </si>
  <si>
    <t>Total Energy Use</t>
  </si>
  <si>
    <t>Energy Consumption Reduction Goal</t>
  </si>
  <si>
    <t>Goal for Commercial / Industrial Participation in Energy Efficiency Programs (e.g., retrofits, PACE)</t>
  </si>
  <si>
    <t>Count (Businesses)</t>
  </si>
  <si>
    <t>Commercial / Industrial Building Area</t>
  </si>
  <si>
    <t>Square Feet</t>
  </si>
  <si>
    <t>• Check with the City, to see if they have an inventory of buildings.</t>
  </si>
  <si>
    <t>Commercial / Industrial Building Energy Use</t>
  </si>
  <si>
    <t>KBTU per square foot</t>
  </si>
  <si>
    <t xml:space="preserve">If a city participates in B3 or another building benchmarking program, information will be available through the reporting platform. </t>
  </si>
  <si>
    <t>Buildings Benchmarked</t>
  </si>
  <si>
    <t xml:space="preserve">See the "All Data Collection" tab for additional data collection options. </t>
  </si>
  <si>
    <t>Energy Retrofits</t>
  </si>
  <si>
    <t>PACE projects</t>
  </si>
  <si>
    <t>Participation in Utility Energy Efficiency Programs</t>
  </si>
  <si>
    <t>Therms</t>
  </si>
  <si>
    <t>Residential Building Energy</t>
  </si>
  <si>
    <t>Total Residential Buildings</t>
  </si>
  <si>
    <t>Per Capita Electric Energy Use</t>
  </si>
  <si>
    <t>Kwh / person</t>
  </si>
  <si>
    <t>Per Capita Natural Gas Energy Use</t>
  </si>
  <si>
    <t>therms / person</t>
  </si>
  <si>
    <t>Per Capita Delivered Fuels Energy Use</t>
  </si>
  <si>
    <t>Gallons / person</t>
  </si>
  <si>
    <t>Per Capita Residential Energy Emissions</t>
  </si>
  <si>
    <t>tonnes CO2e / person</t>
  </si>
  <si>
    <t>Average Household Energy Emissions</t>
  </si>
  <si>
    <t>tonnes CO2e / household</t>
  </si>
  <si>
    <t>Goal for Residential Participation in Energy Efficiency Programs (e.g., retrofits, PACE)</t>
  </si>
  <si>
    <t>Count (Households)</t>
  </si>
  <si>
    <t>Home Heating Type</t>
  </si>
  <si>
    <t>Utility Gas</t>
  </si>
  <si>
    <t>Household Count</t>
  </si>
  <si>
    <r>
      <t xml:space="preserve">American Community Survey estimates of "House Heating Fuel" for each year (ACS 5-Year Estimates) at </t>
    </r>
    <r>
      <rPr>
        <u/>
        <sz val="11"/>
        <color theme="4"/>
        <rFont val="Calibri"/>
        <family val="2"/>
        <scheme val="minor"/>
      </rPr>
      <t xml:space="preserve">https://data.census.gov/cedsci/table?q=heating%20fuel&amp;g=1600000US2724992&amp;tid=ACSDT5YSPT2010.B25040&amp;hidePreview=true </t>
    </r>
  </si>
  <si>
    <t>Bottled, tank, or LP gas</t>
  </si>
  <si>
    <t>Electricity</t>
  </si>
  <si>
    <t>Fuel oil, kerosene, etc.</t>
  </si>
  <si>
    <t>Coal or coke</t>
  </si>
  <si>
    <t>Wood</t>
  </si>
  <si>
    <t>Solar energy</t>
  </si>
  <si>
    <t>Other fuel</t>
  </si>
  <si>
    <t>No fuel used</t>
  </si>
  <si>
    <t>Residential Building Area</t>
  </si>
  <si>
    <t>Residential Building Energy Use</t>
  </si>
  <si>
    <t xml:space="preserve">• Check with the City, to see if they have an inventory of buildings. If a city participates in B3 or another building benchmarking program, information will be available through the reporting platform. </t>
  </si>
  <si>
    <t>Energy Burden</t>
  </si>
  <si>
    <t>Average Energy Burden</t>
  </si>
  <si>
    <t>Energy Burden (High)</t>
  </si>
  <si>
    <t>Number of households &gt;6%</t>
  </si>
  <si>
    <t>Total number of households</t>
  </si>
  <si>
    <t>Annual Participation in Utility Energy Efficiency Programs</t>
  </si>
  <si>
    <t>Annual Participation in Low-Income Heating Energy Assistance Program (LIHEAP)</t>
  </si>
  <si>
    <t>Annual Participation in Weatherization Assistance Program (WAP)</t>
  </si>
  <si>
    <t>Annual Electric Heating Systems</t>
  </si>
  <si>
    <t>Number</t>
  </si>
  <si>
    <t>Annual Electric Water Heaters</t>
  </si>
  <si>
    <t>Annual Electric Range Units</t>
  </si>
  <si>
    <t>Total Vehicle Miles Traveled (VMT)</t>
  </si>
  <si>
    <t>Miles</t>
  </si>
  <si>
    <t xml:space="preserve">• For communities in Minnesota, the Department of Transportation publishes VMT by city and county. </t>
  </si>
  <si>
    <t>Vehicle Emissions</t>
  </si>
  <si>
    <t>Tonnes CO2e</t>
  </si>
  <si>
    <t>Per Capita Vehicle Miles Traveled (VMT)</t>
  </si>
  <si>
    <t>Miles / person</t>
  </si>
  <si>
    <t>Per Capita Vehicle Emissions</t>
  </si>
  <si>
    <t>CO2 / person</t>
  </si>
  <si>
    <t>Bike Lanes</t>
  </si>
  <si>
    <t>Available through the City (department will vary by community).</t>
  </si>
  <si>
    <t>New Sidewalks and Trails</t>
  </si>
  <si>
    <t>Total Sidewalks and Trails</t>
  </si>
  <si>
    <t>EV Charging Stations (Total, All Types)</t>
  </si>
  <si>
    <t>EV Charging Stations (Level 1)</t>
  </si>
  <si>
    <t>Electric Vehicle Charging Stations are viewable on the Plugshare website.</t>
  </si>
  <si>
    <t>EV Charging Stations (Level 2)</t>
  </si>
  <si>
    <t>EV Charging Stations (DC Fast Chargers)</t>
  </si>
  <si>
    <t>Electric Vehicles</t>
  </si>
  <si>
    <t xml:space="preserve">Community electric vehicle registrations are available at Drive Electric Minnesota (DEMN) for communities, as well as by other geographies like zip code. </t>
  </si>
  <si>
    <t>Electric Vehicles per EV Charging Stations</t>
  </si>
  <si>
    <t>Ratio</t>
  </si>
  <si>
    <t>Transit Ridership</t>
  </si>
  <si>
    <t>Available through the public transit service provider; if within the 7-county metropolitan area, data may be available upon request from the Metropolitan Council.</t>
  </si>
  <si>
    <t>Average Vehicle CO2 per mile</t>
  </si>
  <si>
    <t>Grams CO2 / mile</t>
  </si>
  <si>
    <t>VMT Reduction Goal</t>
  </si>
  <si>
    <t>Percent VMT reduction</t>
  </si>
  <si>
    <t>by Year:</t>
  </si>
  <si>
    <t>Fleet Composition (Car and Truck)</t>
  </si>
  <si>
    <t>Diesel Vehicles</t>
  </si>
  <si>
    <t>Percentage</t>
  </si>
  <si>
    <t>Gasoline Vehicles</t>
  </si>
  <si>
    <t xml:space="preserve">Fleet composiiton is forthcoming through the State and Local Planning for Energy (SLOPE) portal in 2021. </t>
  </si>
  <si>
    <t>Hybrid Vehicles</t>
  </si>
  <si>
    <t>Biofuel Vehicles</t>
  </si>
  <si>
    <t>Commute Characteristics</t>
  </si>
  <si>
    <t>Single Occupancy Vehicle</t>
  </si>
  <si>
    <t xml:space="preserve">Commute characteristics are available through the US Census. </t>
  </si>
  <si>
    <t>Car / Van Pool / Ridesharing</t>
  </si>
  <si>
    <t>Transit</t>
  </si>
  <si>
    <t>Bike / Walk Commuters</t>
  </si>
  <si>
    <t>Total waste generated (annual)</t>
  </si>
  <si>
    <t>Tons</t>
  </si>
  <si>
    <t>Data is available through Regional Indicators Initiative (RII) if the community is included, otherwise</t>
  </si>
  <si>
    <t>Per capita waste generation</t>
  </si>
  <si>
    <t>Tons / person</t>
  </si>
  <si>
    <t xml:space="preserve">The county will likely have all waste generation data. See "All Data Collection" for additional information. </t>
  </si>
  <si>
    <t>Waste to landfill</t>
  </si>
  <si>
    <t>Percent</t>
  </si>
  <si>
    <t>Per capita waste to landfill</t>
  </si>
  <si>
    <t>Waste to incineration</t>
  </si>
  <si>
    <t>Per capita waste to incineration</t>
  </si>
  <si>
    <t>Waste to recycling</t>
  </si>
  <si>
    <t>Per capita waste to recycling</t>
  </si>
  <si>
    <t>Waste to organics</t>
  </si>
  <si>
    <t>Per capita waste to organics</t>
  </si>
  <si>
    <t>Waste Emissions</t>
  </si>
  <si>
    <t>Per capita waste emissions</t>
  </si>
  <si>
    <t>Tonnes  CO2e / person</t>
  </si>
  <si>
    <t>Average household waste emissions</t>
  </si>
  <si>
    <t>tonnes CO2ee / household</t>
  </si>
  <si>
    <t>Renewable Energy</t>
  </si>
  <si>
    <t>Installed Solar Capacity (Total)</t>
  </si>
  <si>
    <t>KW</t>
  </si>
  <si>
    <t xml:space="preserve">• Current solar generation will be available either through the utility or from individual solar installs in the geography. </t>
  </si>
  <si>
    <t>Installed Solar Capacity (Annual)</t>
  </si>
  <si>
    <t>See "All Data Collection" tab for additional data sources.</t>
  </si>
  <si>
    <t>Total Installed Residential Solar Capacity</t>
  </si>
  <si>
    <t>Installed Residential Solar Capacity (Annual)</t>
  </si>
  <si>
    <t>Total Installed Commercial Solar Capacity</t>
  </si>
  <si>
    <t>Installed Commercial Solar Capacity (Annual)</t>
  </si>
  <si>
    <t>Installed Wind Capacity</t>
  </si>
  <si>
    <t>• Current wind generation will be available either through the utility or from individual turbine installs in the geography.</t>
  </si>
  <si>
    <t>Goal for installed rooftop solar</t>
  </si>
  <si>
    <t>MW</t>
  </si>
  <si>
    <t>Total MW install</t>
  </si>
  <si>
    <t>Community Solar Garden Subscription(s)</t>
  </si>
  <si>
    <t>Community solar garden subscription(s) will be available through the local utility.</t>
  </si>
  <si>
    <t>Number of Subscriptions</t>
  </si>
  <si>
    <t>For example, Xcel provides counts for solar garden subscriptions in the Xcel Community Energy Reports that it prepares for communities.</t>
  </si>
  <si>
    <t>Residential Community Solar Garden Subscription(s)</t>
  </si>
  <si>
    <t>Commercial Community Solar Garden Subscription(s)</t>
  </si>
  <si>
    <t>Goal for Commercial / Industrial Participation in GPP Program(s)</t>
  </si>
  <si>
    <t>Goal for Residential Participation in GPP Program(s)</t>
  </si>
  <si>
    <t>Participation in Green Power Purchase (GPP) Programs</t>
  </si>
  <si>
    <t>Number of Participants</t>
  </si>
  <si>
    <t>Participation in GPP will be available through the local utility.</t>
  </si>
  <si>
    <t>Residential Participation in Green Power Purchase (GPP) Programs</t>
  </si>
  <si>
    <t>For example, Xcel provides estimates on GPP participation for it's programs in the Xcel Community Energy Reports that it prepares for communities.</t>
  </si>
  <si>
    <t>Commercial Participation in Green Power Purchase (GPP) Programs</t>
  </si>
  <si>
    <t>Resilience</t>
  </si>
  <si>
    <t>Tree Canopy Cover</t>
  </si>
  <si>
    <t>New Trees Planted</t>
  </si>
  <si>
    <t>Native Plant Cover</t>
  </si>
  <si>
    <t>Number of Heating Degree Days (HDD)</t>
  </si>
  <si>
    <t>EIA provides both heating degree and cooling degree day estimates for the EIA census regions (Minnesota is within the West North Central region).</t>
  </si>
  <si>
    <t>Number of Cooling Degree Days (CDD)</t>
  </si>
  <si>
    <t>Energy Consumption and Emissions for All Community-Wide Sectors</t>
  </si>
  <si>
    <t>Residential Electricity (kWh)</t>
  </si>
  <si>
    <t>Residential Natural Gas (Therms)</t>
  </si>
  <si>
    <t>C&amp;I Electricity (kWh)</t>
  </si>
  <si>
    <t>C&amp;I Natural Gas (Therms)</t>
  </si>
  <si>
    <t>Travel (VMT)</t>
  </si>
  <si>
    <t>Waste (Tons)</t>
  </si>
  <si>
    <t>Total Electricity (Tonnes CO2e)</t>
  </si>
  <si>
    <t>Total Natural Gas (Tonnes Co2e)</t>
  </si>
  <si>
    <t>Total Emissions</t>
  </si>
  <si>
    <t>Annual Carbon Budget</t>
  </si>
  <si>
    <t>Baseline</t>
  </si>
  <si>
    <t>Visualizations of Community Emissions</t>
  </si>
  <si>
    <t xml:space="preserve">To show additional years, right click, select data, then click on the years you want to add. </t>
  </si>
  <si>
    <t>Emissions Summary Tables for 2016 - 2020</t>
  </si>
  <si>
    <t>Commercial &amp; Industrial</t>
  </si>
  <si>
    <t>Travel</t>
  </si>
  <si>
    <t>Residential Natural Gas</t>
  </si>
  <si>
    <t>Commercial Natural Gas</t>
  </si>
  <si>
    <t>Total Natural Gas</t>
  </si>
  <si>
    <t>Residential Electricity</t>
  </si>
  <si>
    <t>Commercial Electricity</t>
  </si>
  <si>
    <t>Total Electricity</t>
  </si>
  <si>
    <t>Climate Metrics: Action Progress Dashboard for the City of</t>
  </si>
  <si>
    <t>Commercial / Industrial Electricity</t>
  </si>
  <si>
    <t>Commercial / Industrial Natural Gas</t>
  </si>
  <si>
    <t>Transportation</t>
  </si>
  <si>
    <t>Remaining Emissions</t>
  </si>
  <si>
    <t>Total Building Count</t>
  </si>
  <si>
    <t>Retrofits</t>
  </si>
  <si>
    <t>PACE Projects</t>
  </si>
  <si>
    <t>Participation in Utility Efficiency Program(s)</t>
  </si>
  <si>
    <t>GPP Commercial / Industrial Participation Goal</t>
  </si>
  <si>
    <t>Commercial Electricity Consumption</t>
  </si>
  <si>
    <t>Commercial Natural Gas Consumption</t>
  </si>
  <si>
    <t>Home Energy Squad Visits</t>
  </si>
  <si>
    <t>GPP Residential Participation Goal</t>
  </si>
  <si>
    <t>Participation in LIHEAP</t>
  </si>
  <si>
    <t>Participation in WAP</t>
  </si>
  <si>
    <t>Residential Electricity Consumption</t>
  </si>
  <si>
    <t>Residential Natural Gas Consumption</t>
  </si>
  <si>
    <t>VMT</t>
  </si>
  <si>
    <t>Per Capita VMT</t>
  </si>
  <si>
    <t>Total Vehicle Emissions</t>
  </si>
  <si>
    <t>EV Charging Stations - Level 1</t>
  </si>
  <si>
    <t>EV Charging Stations - Level 2</t>
  </si>
  <si>
    <t>EV Charging Stations - DCFC</t>
  </si>
  <si>
    <t>Landfilled</t>
  </si>
  <si>
    <t>Recycled</t>
  </si>
  <si>
    <t>Composted</t>
  </si>
  <si>
    <t>Incinerated</t>
  </si>
  <si>
    <t>Waste Generation (tons / person)</t>
  </si>
  <si>
    <t>Waste Emissions (tons CO2 / person)</t>
  </si>
  <si>
    <t>Installed Rooftop Solar Capacity</t>
  </si>
  <si>
    <t>Goal for Rooftop Solar Installation Capacity</t>
  </si>
  <si>
    <t>Installed Residential Rooftop Solar Capacity</t>
  </si>
  <si>
    <t>Installed Commercial Rooftop Solar Installation Capacity</t>
  </si>
  <si>
    <t>Residential GPP Participation Goal</t>
  </si>
  <si>
    <t>Residential Participation in Utility GPPs</t>
  </si>
  <si>
    <t>Residential Solar Garden Subscribers</t>
  </si>
  <si>
    <t>Commercial GPP Partcipation Goal</t>
  </si>
  <si>
    <t>Commercial Participation in Utility GPPs</t>
  </si>
  <si>
    <t>Commercial Solar Garden Subscribers</t>
  </si>
  <si>
    <t>Data Collection Process Guide</t>
  </si>
  <si>
    <t>Existing Conditions Component of Climate Action Workplans</t>
  </si>
  <si>
    <t>Sources and Optional Methods</t>
  </si>
  <si>
    <t>Buildings and Energy</t>
  </si>
  <si>
    <t>Total Electricity use (annually)</t>
  </si>
  <si>
    <t>Total annual electricity use is necessary to set use reduction targets and calculate GHG emissions (and set any targets or reductions)</t>
  </si>
  <si>
    <r>
      <rPr>
        <b/>
        <sz val="11"/>
        <color rgb="FFFF0000"/>
        <rFont val="Arial"/>
        <family val="2"/>
      </rPr>
      <t>Electric Utility -</t>
    </r>
    <r>
      <rPr>
        <sz val="11"/>
        <color theme="1"/>
        <rFont val="Arial"/>
        <family val="2"/>
      </rPr>
      <t xml:space="preserve"> Acquiring data directly through your local electric utility (or utilties if multiple utilities provide service within the community boundaries) is the best way to get metered electric use data for your community.  Utilities may suppress some data for data privacy reasons. If available, you can request sector-specific consumption data from your utility.</t>
    </r>
  </si>
  <si>
    <r>
      <rPr>
        <b/>
        <sz val="11"/>
        <color rgb="FFFF0000"/>
        <rFont val="Arial"/>
        <family val="2"/>
      </rPr>
      <t>Regional Governments -</t>
    </r>
    <r>
      <rPr>
        <sz val="11"/>
        <rFont val="Arial"/>
        <family val="2"/>
      </rPr>
      <t xml:space="preserve"> In some metropolitan areas, the regional governments have acquired utility data and may be able to provide a breakdown by community.  Delaware Valley in PA, Chicago metropolitan area planning, Metropolitan Council in MN, Metropolitan Washington COG, are examples.  </t>
    </r>
  </si>
  <si>
    <r>
      <rPr>
        <b/>
        <sz val="11"/>
        <color rgb="FFFF0000"/>
        <rFont val="Arial"/>
        <family val="2"/>
      </rPr>
      <t>State Energy Office, Public Utilities Commission -</t>
    </r>
    <r>
      <rPr>
        <sz val="11"/>
        <rFont val="Arial"/>
        <family val="2"/>
      </rPr>
      <t xml:space="preserve"> Some states require utilities to report energy data by community, for at least some subset of communities.  New York, Massachusetts have data at the community level.  State Energy Offices will collect electric sales data by geographic units, such as counties and sometimes cities.  </t>
    </r>
  </si>
  <si>
    <r>
      <t xml:space="preserve">The </t>
    </r>
    <r>
      <rPr>
        <b/>
        <sz val="11"/>
        <color rgb="FFFF0000"/>
        <rFont val="Arial"/>
        <family val="2"/>
      </rPr>
      <t xml:space="preserve">National Renewable Energy Laboratory </t>
    </r>
    <r>
      <rPr>
        <sz val="11"/>
        <rFont val="Arial"/>
        <family val="2"/>
      </rPr>
      <t xml:space="preserve">(NREL) developed the </t>
    </r>
    <r>
      <rPr>
        <u/>
        <sz val="11"/>
        <color theme="5"/>
        <rFont val="Arial"/>
        <family val="2"/>
      </rPr>
      <t>State and Local Planning for Energy Platform (SLOPE)</t>
    </r>
    <r>
      <rPr>
        <sz val="11"/>
        <rFont val="Arial"/>
        <family val="2"/>
      </rPr>
      <t>, which provides both state- and county-specific electricity consumption estimates (by sector) as well as dollars spent on electricity. Data is available for public download.</t>
    </r>
  </si>
  <si>
    <r>
      <rPr>
        <b/>
        <sz val="11"/>
        <color rgb="FFFF0000"/>
        <rFont val="Arial"/>
        <family val="2"/>
      </rPr>
      <t>The U.S. Department of Energy</t>
    </r>
    <r>
      <rPr>
        <sz val="11"/>
        <rFont val="Arial"/>
        <family val="2"/>
      </rPr>
      <t xml:space="preserve"> publishes estimates of energy use for geographies through their </t>
    </r>
    <r>
      <rPr>
        <u/>
        <sz val="11"/>
        <color theme="5"/>
        <rFont val="Arial"/>
        <family val="2"/>
      </rPr>
      <t xml:space="preserve">State and Local Energy data portal. </t>
    </r>
  </si>
  <si>
    <r>
      <rPr>
        <sz val="11"/>
        <rFont val="Arial"/>
        <family val="2"/>
      </rPr>
      <t xml:space="preserve">The </t>
    </r>
    <r>
      <rPr>
        <b/>
        <sz val="11"/>
        <color theme="2"/>
        <rFont val="Arial"/>
        <family val="2"/>
      </rPr>
      <t xml:space="preserve">U.S. Census </t>
    </r>
    <r>
      <rPr>
        <sz val="11"/>
        <rFont val="Arial"/>
        <family val="2"/>
      </rPr>
      <t xml:space="preserve">also provides some </t>
    </r>
    <r>
      <rPr>
        <u/>
        <sz val="11"/>
        <color theme="10"/>
        <rFont val="Arial"/>
        <family val="2"/>
      </rPr>
      <t>estimates</t>
    </r>
  </si>
  <si>
    <r>
      <t xml:space="preserve">If you’re going the route of extrapolation, you can reference the </t>
    </r>
    <r>
      <rPr>
        <u/>
        <sz val="11"/>
        <color theme="4"/>
        <rFont val="Arial"/>
        <family val="2"/>
      </rPr>
      <t>Annual Energy Outlook (AEO)</t>
    </r>
    <r>
      <rPr>
        <sz val="11"/>
        <rFont val="Arial"/>
        <family val="2"/>
      </rPr>
      <t xml:space="preserve"> annually from the </t>
    </r>
    <r>
      <rPr>
        <b/>
        <sz val="11"/>
        <color rgb="FFFF0000"/>
        <rFont val="Arial"/>
        <family val="2"/>
      </rPr>
      <t>Energy Information Administration (EIA</t>
    </r>
    <r>
      <rPr>
        <sz val="11"/>
        <color rgb="FFFF0000"/>
        <rFont val="Arial"/>
        <family val="2"/>
      </rPr>
      <t>)</t>
    </r>
    <r>
      <rPr>
        <sz val="11"/>
        <rFont val="Arial"/>
        <family val="2"/>
      </rPr>
      <t xml:space="preserve"> to check your numbers, though the AEO is national in scope.  </t>
    </r>
  </si>
  <si>
    <r>
      <t xml:space="preserve">as is the </t>
    </r>
    <r>
      <rPr>
        <b/>
        <sz val="11"/>
        <color rgb="FFFF0000"/>
        <rFont val="Arial"/>
        <family val="2"/>
      </rPr>
      <t>U.S. Energy Information Administration</t>
    </r>
    <r>
      <rPr>
        <sz val="11"/>
        <rFont val="Arial"/>
        <family val="2"/>
      </rPr>
      <t xml:space="preserve"> data on </t>
    </r>
    <r>
      <rPr>
        <u/>
        <sz val="11"/>
        <color theme="5"/>
        <rFont val="Arial"/>
        <family val="2"/>
      </rPr>
      <t>average U.S. residential utility customer consumption</t>
    </r>
  </si>
  <si>
    <t>Total Natural Gas use (annually)</t>
  </si>
  <si>
    <t>Total annual natural gas use is necessary to set use reduction targets and calculate GHG emissions (and set any targets or reductions)</t>
  </si>
  <si>
    <r>
      <t xml:space="preserve">Acquiring data directly through your </t>
    </r>
    <r>
      <rPr>
        <b/>
        <sz val="11"/>
        <color rgb="FFFF0000"/>
        <rFont val="Arial"/>
        <family val="2"/>
      </rPr>
      <t>local natural gas utility</t>
    </r>
    <r>
      <rPr>
        <sz val="11"/>
        <color theme="1"/>
        <rFont val="Arial"/>
        <family val="2"/>
      </rPr>
      <t xml:space="preserve"> (or utilties if multiple utilities provide service within the community boundaries) is the best way to get complete use data for your community. When requesting natural gas consumption data by sector, utilities can provide a breakdown of residential, commercial, and industrial annual natural gas usage, typically measured in therms or MMBtu.</t>
    </r>
  </si>
  <si>
    <r>
      <rPr>
        <b/>
        <sz val="11"/>
        <color rgb="FFFF0000"/>
        <rFont val="Arial"/>
        <family val="2"/>
      </rPr>
      <t>State Energy Office, Public Utilities Commission</t>
    </r>
    <r>
      <rPr>
        <sz val="11"/>
        <rFont val="Arial"/>
        <family val="2"/>
      </rPr>
      <t xml:space="preserve"> - Some states require utilities to report energy data by community, for at least some subset of communities.  New York, Massachusetts have data at the community level.  State Energy Offices will collect electric sales data by geographic units, such as counties and sometimes cities.  For communities where utilities refuse to share data, you can get estimates on the number of households and commercial / industrial facilities and multiply by a constant use threshold. </t>
    </r>
  </si>
  <si>
    <r>
      <t xml:space="preserve">Otherwise, the </t>
    </r>
    <r>
      <rPr>
        <b/>
        <sz val="11"/>
        <color rgb="FFFF0000"/>
        <rFont val="Arial"/>
        <family val="2"/>
      </rPr>
      <t>National Renewable Energy Laboratory (NREL)</t>
    </r>
    <r>
      <rPr>
        <sz val="11"/>
        <rFont val="Arial"/>
        <family val="2"/>
      </rPr>
      <t xml:space="preserve"> developed the </t>
    </r>
    <r>
      <rPr>
        <u/>
        <sz val="11"/>
        <color theme="5"/>
        <rFont val="Arial"/>
        <family val="2"/>
      </rPr>
      <t>State and Local Planning for Energy Platform (SLOPE)</t>
    </r>
    <r>
      <rPr>
        <sz val="11"/>
        <rFont val="Arial"/>
        <family val="2"/>
      </rPr>
      <t xml:space="preserve">, which provides both state- and county-specific natural gas consumption estimates (by sector).  It also includes estimates on dollars spent on natural gas by sector. Data is available for public download. </t>
    </r>
  </si>
  <si>
    <r>
      <t>The</t>
    </r>
    <r>
      <rPr>
        <b/>
        <sz val="11"/>
        <color rgb="FFFF0000"/>
        <rFont val="Arial"/>
        <family val="2"/>
      </rPr>
      <t xml:space="preserve"> U.S. Department of Energy</t>
    </r>
    <r>
      <rPr>
        <sz val="11"/>
        <rFont val="Arial"/>
        <family val="2"/>
      </rPr>
      <t xml:space="preserve"> publishes estimates of energy use for geographies through their </t>
    </r>
    <r>
      <rPr>
        <u/>
        <sz val="11"/>
        <color theme="5"/>
        <rFont val="Arial"/>
        <family val="2"/>
      </rPr>
      <t xml:space="preserve">State and Local Energy data portal. </t>
    </r>
  </si>
  <si>
    <r>
      <rPr>
        <sz val="11"/>
        <rFont val="Arial"/>
        <family val="2"/>
      </rPr>
      <t xml:space="preserve">The </t>
    </r>
    <r>
      <rPr>
        <b/>
        <sz val="11"/>
        <color theme="8"/>
        <rFont val="Arial"/>
        <family val="2"/>
      </rPr>
      <t xml:space="preserve">U.S. Census </t>
    </r>
    <r>
      <rPr>
        <sz val="11"/>
        <rFont val="Arial"/>
        <family val="2"/>
      </rPr>
      <t xml:space="preserve">also provides some </t>
    </r>
    <r>
      <rPr>
        <u/>
        <sz val="11"/>
        <color theme="10"/>
        <rFont val="Arial"/>
        <family val="2"/>
      </rPr>
      <t>estimates</t>
    </r>
  </si>
  <si>
    <r>
      <t xml:space="preserve">If you’re going the route of extrapolation, you can reference the </t>
    </r>
    <r>
      <rPr>
        <u/>
        <sz val="11"/>
        <color theme="5"/>
        <rFont val="Arial"/>
        <family val="2"/>
      </rPr>
      <t>Annual Energy Outlook (AEO)</t>
    </r>
    <r>
      <rPr>
        <sz val="11"/>
        <rFont val="Arial"/>
        <family val="2"/>
      </rPr>
      <t xml:space="preserve"> annually from the </t>
    </r>
    <r>
      <rPr>
        <b/>
        <sz val="11"/>
        <color rgb="FFFF0000"/>
        <rFont val="Arial"/>
        <family val="2"/>
      </rPr>
      <t>Energy Information Administration EIA)</t>
    </r>
    <r>
      <rPr>
        <sz val="11"/>
        <rFont val="Arial"/>
        <family val="2"/>
      </rPr>
      <t xml:space="preserve"> to check your numbers, though the AEO is national in scope.  </t>
    </r>
  </si>
  <si>
    <t xml:space="preserve">Utility Generation and Emissions Factor </t>
  </si>
  <si>
    <t xml:space="preserve">The generation mix includes the input of energy sources that are used to generate electricity for the utility that serves your community. The generation mix is used to calculate the emissions factor to determine the greenhouse gas emissions that result from electricty consumption.  This information may be available from your utility or the generation and transmission entity that your utility purchases electrcity from. There are additional resources for this information in situtations where it's not available. </t>
  </si>
  <si>
    <t>Utility service territory data may be available through:</t>
  </si>
  <si>
    <r>
      <t xml:space="preserve">• the </t>
    </r>
    <r>
      <rPr>
        <b/>
        <sz val="11"/>
        <color rgb="FFFF0000"/>
        <rFont val="Arial"/>
        <family val="2"/>
      </rPr>
      <t>state's Utilities Commission</t>
    </r>
  </si>
  <si>
    <t>• or as a state-specifc utility territory GIS file; host for shapefile may vary by state.</t>
  </si>
  <si>
    <r>
      <t xml:space="preserve">Emission factors for a given utility can be calculated using the reported generation mix (% by fuel composition and heat factors for various fuel types). Detailed state-level information on the </t>
    </r>
    <r>
      <rPr>
        <u/>
        <sz val="11"/>
        <color theme="5"/>
        <rFont val="Arial"/>
        <family val="2"/>
      </rPr>
      <t>mix of generation fuels by state</t>
    </r>
    <r>
      <rPr>
        <sz val="11"/>
        <rFont val="Arial"/>
        <family val="2"/>
      </rPr>
      <t xml:space="preserve"> can be found through the </t>
    </r>
    <r>
      <rPr>
        <b/>
        <sz val="11"/>
        <color rgb="FFFF0000"/>
        <rFont val="Arial"/>
        <family val="2"/>
      </rPr>
      <t>U.S. Energy Information Administration</t>
    </r>
    <r>
      <rPr>
        <sz val="11"/>
        <rFont val="Arial"/>
        <family val="2"/>
      </rPr>
      <t xml:space="preserve">. That mix can be used to calculate the an emission factor for the state by multiplying the ratio of each fuel type to the greenhouse gas equivalency of that fuel. </t>
    </r>
  </si>
  <si>
    <r>
      <t>•</t>
    </r>
    <r>
      <rPr>
        <b/>
        <sz val="11"/>
        <color theme="8"/>
        <rFont val="Arial"/>
        <family val="2"/>
      </rPr>
      <t xml:space="preserve"> </t>
    </r>
    <r>
      <rPr>
        <b/>
        <sz val="11"/>
        <color theme="2"/>
        <rFont val="Arial"/>
        <family val="2"/>
      </rPr>
      <t>Rocky Mountain Institute</t>
    </r>
    <r>
      <rPr>
        <sz val="11"/>
        <color theme="2"/>
        <rFont val="Arial"/>
        <family val="2"/>
      </rPr>
      <t xml:space="preserve"> </t>
    </r>
    <r>
      <rPr>
        <sz val="11"/>
        <rFont val="Arial"/>
        <family val="2"/>
      </rPr>
      <t xml:space="preserve">has also created a </t>
    </r>
    <r>
      <rPr>
        <u/>
        <sz val="11"/>
        <color theme="5"/>
        <rFont val="Arial"/>
        <family val="2"/>
      </rPr>
      <t>Utility Transition Hub</t>
    </r>
    <r>
      <rPr>
        <sz val="11"/>
        <rFont val="Arial"/>
        <family val="2"/>
      </rPr>
      <t>, which provides data available for download (including customer sales information and generation mix), as well as an interactive portal to explore utility-specific emissions.</t>
    </r>
  </si>
  <si>
    <r>
      <t xml:space="preserve">The </t>
    </r>
    <r>
      <rPr>
        <u/>
        <sz val="11"/>
        <color theme="5"/>
        <rFont val="Arial"/>
        <family val="2"/>
      </rPr>
      <t>greenhouse gas equivalency</t>
    </r>
    <r>
      <rPr>
        <sz val="11"/>
        <rFont val="Arial"/>
        <family val="2"/>
      </rPr>
      <t xml:space="preserve"> for a given fuel can be found through the </t>
    </r>
    <r>
      <rPr>
        <b/>
        <sz val="11"/>
        <color rgb="FFFF0000"/>
        <rFont val="Arial"/>
        <family val="2"/>
      </rPr>
      <t xml:space="preserve">U.S. EPA. </t>
    </r>
  </si>
  <si>
    <r>
      <t xml:space="preserve">There are also datasets available through </t>
    </r>
    <r>
      <rPr>
        <b/>
        <sz val="11"/>
        <color rgb="FFFF0000"/>
        <rFont val="Arial"/>
        <family val="2"/>
      </rPr>
      <t>EIA</t>
    </r>
    <r>
      <rPr>
        <sz val="11"/>
        <rFont val="Arial"/>
        <family val="2"/>
      </rPr>
      <t xml:space="preserve"> that detail the </t>
    </r>
    <r>
      <rPr>
        <u/>
        <sz val="11"/>
        <color theme="5"/>
        <rFont val="Arial"/>
        <family val="2"/>
      </rPr>
      <t>U.S. Electric Power Industry Estimated Emissions by State</t>
    </r>
    <r>
      <rPr>
        <sz val="11"/>
        <rFont val="Arial"/>
        <family val="2"/>
      </rPr>
      <t xml:space="preserve">, as well as the </t>
    </r>
    <r>
      <rPr>
        <u/>
        <sz val="11"/>
        <color theme="5"/>
        <rFont val="Arial"/>
        <family val="2"/>
      </rPr>
      <t>Net Generation by State by Type of Producer by Energy Source</t>
    </r>
    <r>
      <rPr>
        <sz val="11"/>
        <rFont val="Arial"/>
        <family val="2"/>
      </rPr>
      <t xml:space="preserve"> which can be used as a similar proxy for emissions factor, and may allow a community to aggregate fuel production within their specific utility territory.</t>
    </r>
  </si>
  <si>
    <r>
      <rPr>
        <u/>
        <sz val="11"/>
        <color theme="5"/>
        <rFont val="Arial"/>
        <family val="2"/>
      </rPr>
      <t>Electric substation data</t>
    </r>
    <r>
      <rPr>
        <sz val="11"/>
        <rFont val="Arial"/>
        <family val="2"/>
      </rPr>
      <t xml:space="preserve"> is also available through </t>
    </r>
    <r>
      <rPr>
        <b/>
        <sz val="11"/>
        <color rgb="FFFF0000"/>
        <rFont val="Arial"/>
        <family val="2"/>
      </rPr>
      <t xml:space="preserve">HIFLD. </t>
    </r>
  </si>
  <si>
    <r>
      <t xml:space="preserve">If you need more advanced electric transmission or infrastructure data because the community is, for example, exploring utility-scale renewable energy deployment, or wants to assess proximity to energy infrastructure, </t>
    </r>
    <r>
      <rPr>
        <u/>
        <sz val="11"/>
        <color theme="5"/>
        <rFont val="Arial"/>
        <family val="2"/>
      </rPr>
      <t>electric power tranmission line data</t>
    </r>
    <r>
      <rPr>
        <sz val="11"/>
        <rFont val="Arial"/>
        <family val="2"/>
      </rPr>
      <t xml:space="preserve"> is available through the </t>
    </r>
    <r>
      <rPr>
        <b/>
        <sz val="11"/>
        <color rgb="FFFF0000"/>
        <rFont val="Arial"/>
        <family val="2"/>
      </rPr>
      <t>Homeland Infrastructure Foundation-Level Data (HIFLD)</t>
    </r>
  </si>
  <si>
    <t>Current Solar Generation</t>
  </si>
  <si>
    <t xml:space="preserve">Knowing the in-boundary solar generation can be used to offset emission calculations for total electricity consumption if the community chooses to do so. </t>
  </si>
  <si>
    <r>
      <t xml:space="preserve">Current solar generation will be available either through the </t>
    </r>
    <r>
      <rPr>
        <b/>
        <sz val="11"/>
        <color rgb="FFFF0000"/>
        <rFont val="Arial"/>
        <family val="2"/>
      </rPr>
      <t>utility</t>
    </r>
    <r>
      <rPr>
        <sz val="11"/>
        <color theme="1"/>
        <rFont val="Arial"/>
        <family val="2"/>
      </rPr>
      <t xml:space="preserve"> or from individual solar installs in the community. This data may require sleuthing if the utility is not forthcoming.</t>
    </r>
  </si>
  <si>
    <r>
      <rPr>
        <b/>
        <sz val="11"/>
        <color rgb="FFFF0000"/>
        <rFont val="Arial"/>
        <family val="2"/>
      </rPr>
      <t>EIA</t>
    </r>
    <r>
      <rPr>
        <sz val="11"/>
        <rFont val="Arial"/>
        <family val="2"/>
      </rPr>
      <t xml:space="preserve"> publishes </t>
    </r>
    <r>
      <rPr>
        <u/>
        <sz val="11"/>
        <color theme="5"/>
        <rFont val="Arial"/>
        <family val="2"/>
      </rPr>
      <t>annual electricity data</t>
    </r>
    <r>
      <rPr>
        <sz val="11"/>
        <rFont val="Arial"/>
        <family val="2"/>
      </rPr>
      <t xml:space="preserve"> reporting (form 860), which includes specific power generation data, including solar. Identify which power generators are within the boundary of your geography and sum their total generation for that year. </t>
    </r>
  </si>
  <si>
    <t xml:space="preserve">Estimate the acreage covered by panels in the community (using aerial imagery and GIS), and assume a constant panel coverage and solar electricity generation output per panel; multiply. A coarse estimate but better than nothing. </t>
  </si>
  <si>
    <t>Current Wind Generation</t>
  </si>
  <si>
    <t xml:space="preserve">Knowing the in-boundary wind generation can be used to offset emission calculations for total electricity consumption if the community chooses to do so. </t>
  </si>
  <si>
    <r>
      <t xml:space="preserve">Current wind generation will be available either through the </t>
    </r>
    <r>
      <rPr>
        <b/>
        <sz val="11"/>
        <color rgb="FFFF0000"/>
        <rFont val="Arial"/>
        <family val="2"/>
      </rPr>
      <t>utility</t>
    </r>
    <r>
      <rPr>
        <sz val="11"/>
        <color theme="1"/>
        <rFont val="Arial"/>
        <family val="2"/>
      </rPr>
      <t xml:space="preserve"> or from individual turbine installs in the geography. This data may require sleuthing if the utility is not forthcoming.</t>
    </r>
  </si>
  <si>
    <r>
      <rPr>
        <b/>
        <sz val="11"/>
        <color rgb="FFFF0000"/>
        <rFont val="Arial"/>
        <family val="2"/>
      </rPr>
      <t>EIA</t>
    </r>
    <r>
      <rPr>
        <sz val="11"/>
        <rFont val="Arial"/>
        <family val="2"/>
      </rPr>
      <t xml:space="preserve"> publishes </t>
    </r>
    <r>
      <rPr>
        <u/>
        <sz val="11"/>
        <color theme="5"/>
        <rFont val="Arial"/>
        <family val="2"/>
      </rPr>
      <t>annual electricity data</t>
    </r>
    <r>
      <rPr>
        <sz val="11"/>
        <rFont val="Arial"/>
        <family val="2"/>
      </rPr>
      <t xml:space="preserve"> reporting (form 860), which includes specific power generation data, including wind. Identify which power generators are within the boundary of your geography and sum their total generation for that year. </t>
    </r>
  </si>
  <si>
    <t xml:space="preserve">Count the number of turbines and estimate a constant generation across turbines; multiply these two. A coarse estimate, but better than nothing. </t>
  </si>
  <si>
    <t>Energy Efficiency Potential</t>
  </si>
  <si>
    <t>Understanding the margin of potential energy consumption reduction from energy efficiency can help define realistic consumption and emissions reduction goal(s).</t>
  </si>
  <si>
    <r>
      <t xml:space="preserve">The </t>
    </r>
    <r>
      <rPr>
        <b/>
        <sz val="11"/>
        <color rgb="FFFF0000"/>
        <rFont val="Arial"/>
        <family val="2"/>
      </rPr>
      <t>National Renewable Energy Laboratory</t>
    </r>
    <r>
      <rPr>
        <sz val="11"/>
        <rFont val="Arial"/>
        <family val="2"/>
      </rPr>
      <t xml:space="preserve"> estimates energy efficiency - in terms of economic potential, high achievable potential, single family home electric savings potential, and single family home fuel savings potential - in the </t>
    </r>
    <r>
      <rPr>
        <u/>
        <sz val="11"/>
        <color theme="5"/>
        <rFont val="Arial"/>
        <family val="2"/>
      </rPr>
      <t xml:space="preserve">State and Local Planning for Energy (SLOPE) </t>
    </r>
    <r>
      <rPr>
        <sz val="11"/>
        <rFont val="Arial"/>
        <family val="2"/>
      </rPr>
      <t xml:space="preserve">Platform. Using either an estimate or actual proportion of the buildings and/or single family homes within the study community, it is possible to extrapolate the energy efficiency potential for that community by multiplying the total savings potential by that ratio. All data is available for public download. </t>
    </r>
  </si>
  <si>
    <t>Permitted Facilities</t>
  </si>
  <si>
    <t>Some building data may be suppressed from utility estimates if it is the only facility in a sector, for example.</t>
  </si>
  <si>
    <t xml:space="preserve">In some states, permitted facilities are registered under the pollution or air regulatory agency and is sometimes made public. If permitted facilities are made public, that data can be used to supplement estimates of community energy use and emissions, especially if utilities suppress meter or usage data to protect privacy interests. </t>
  </si>
  <si>
    <t>Building Total Square Footage</t>
  </si>
  <si>
    <t>Total square footage of building space is important for developing a community building energy policy - however for any building energy building energy policy it is important to distinguish between residential building square footage and commercial bulding square footage. The data also gives insights into the opportunity heating/cooling energy efficiency improvements, deep retrofits, and is necessary to provide some energy use ratios, like natural gas / sq. footage building area. Often this data is difficult to acquire because you may have building footprint data, but no height component.</t>
  </si>
  <si>
    <r>
      <t xml:space="preserve">City building inventory by type or sector.  Check with the City to see whether they have an inventory of buildings. If a city participates in a building benchmarking program, some building information will be available through the reporting platform.  The </t>
    </r>
    <r>
      <rPr>
        <u/>
        <sz val="11"/>
        <color theme="4"/>
        <rFont val="Arial"/>
        <family val="2"/>
      </rPr>
      <t>B3 benchmarking program</t>
    </r>
    <r>
      <rPr>
        <sz val="11"/>
        <rFont val="Arial"/>
        <family val="2"/>
      </rPr>
      <t xml:space="preserve"> in Minnesota is an example of a benchmarking platform that some cities use.</t>
    </r>
  </si>
  <si>
    <r>
      <t xml:space="preserve">Using GIS, analyze the total square footage of the community's building footprints. Building footprint shapefiles are available either through the city or it’s county, through the metropolitan council if the community is within the 7-county metro, or through open-source building footprint data. Microsoft made a </t>
    </r>
    <r>
      <rPr>
        <u/>
        <sz val="11"/>
        <color theme="5"/>
        <rFont val="Arial"/>
        <family val="2"/>
      </rPr>
      <t>national building footprint datafile</t>
    </r>
    <r>
      <rPr>
        <sz val="11"/>
        <rFont val="Arial"/>
        <family val="2"/>
      </rPr>
      <t xml:space="preserve"> available on Github. The file format, however, requires third party conversion to use in common geospatial software applications (like ESRI ArcMap), and requires extraction of building footprints for individual communities. </t>
    </r>
  </si>
  <si>
    <t xml:space="preserve">Alternatively, parcel data can be used as a proxy for reported square footage where data is complete and available. For communities where parcel data only contains floor coverage, but not total building square footage, a multiplier can be used to estimate total square footage based on zoning designation. This process, however, requires some advanced geospatial analysis and capabilities. </t>
  </si>
  <si>
    <r>
      <t xml:space="preserve">If none of these options are available, explore using </t>
    </r>
    <r>
      <rPr>
        <u/>
        <sz val="11"/>
        <color theme="5"/>
        <rFont val="Arial"/>
        <family val="2"/>
      </rPr>
      <t>LiDAR data and ESRI ArcMap</t>
    </r>
    <r>
      <rPr>
        <sz val="11"/>
        <rFont val="Arial"/>
        <family val="2"/>
      </rPr>
      <t xml:space="preserve"> software to extract building footprints to calculate the estimated area. Pursuing the third options opens greater opportunity to estimate the corresponding height of buildings to give a better estimation of total area versus footprint but is also the most time-consuming method. </t>
    </r>
  </si>
  <si>
    <r>
      <rPr>
        <sz val="11"/>
        <rFont val="Arial"/>
        <family val="2"/>
      </rPr>
      <t xml:space="preserve">You can look to total household estimates, assume a constant household square footage, and multiply the two. Use the same process to calculate commercial and industrial building square footage. Estimates of total households by geography are available through  the </t>
    </r>
    <r>
      <rPr>
        <u/>
        <sz val="11"/>
        <color theme="5"/>
        <rFont val="Arial"/>
        <family val="2"/>
      </rPr>
      <t>U.S. Census.</t>
    </r>
  </si>
  <si>
    <t xml:space="preserve">Once you have acquired building square footage, it's important to distinguish total square footage for commercial versus residential buildings (especially for development of a building energy policy). There is one primary methods for assigning building sector class to buliding square footage. Using GIS, you can either assign zoning designation or parcel land use classification to the building using a spatial join and estimate total square footage by each zoning designation / land use classification. If the data is not geospatial, you can use a geocoder to create a spatial file of the building addresses, and the navigate the join described above. </t>
  </si>
  <si>
    <r>
      <rPr>
        <b/>
        <sz val="11"/>
        <color theme="2"/>
        <rFont val="Arial"/>
        <family val="2"/>
      </rPr>
      <t>NREL's</t>
    </r>
    <r>
      <rPr>
        <u/>
        <sz val="11"/>
        <color theme="2"/>
        <rFont val="Arial"/>
        <family val="2"/>
      </rPr>
      <t xml:space="preserve"> </t>
    </r>
    <r>
      <rPr>
        <u/>
        <sz val="11"/>
        <color theme="5"/>
        <rFont val="Arial"/>
        <family val="2"/>
      </rPr>
      <t>State and Local Planning for Energy (SLOPE)</t>
    </r>
    <r>
      <rPr>
        <u/>
        <sz val="11"/>
        <color theme="10"/>
        <rFont val="Arial"/>
        <family val="2"/>
      </rPr>
      <t xml:space="preserve"> </t>
    </r>
    <r>
      <rPr>
        <sz val="11"/>
        <color theme="10"/>
        <rFont val="Arial"/>
        <family val="2"/>
      </rPr>
      <t>platform</t>
    </r>
    <r>
      <rPr>
        <u/>
        <sz val="11"/>
        <color theme="10"/>
        <rFont val="Arial"/>
        <family val="2"/>
      </rPr>
      <t xml:space="preserve"> </t>
    </r>
    <r>
      <rPr>
        <sz val="11"/>
        <rFont val="Arial"/>
        <family val="2"/>
      </rPr>
      <t>provides estimates on building square footage (by sector breakdown of commercial and industrial and residential).</t>
    </r>
  </si>
  <si>
    <t>Renewable Resources</t>
  </si>
  <si>
    <t>Solar Resource</t>
  </si>
  <si>
    <t>Solar resource provides an overview of the solar insolation potential for a community. This can be done at the community scale, or by specific community features (e.g. building rooftops, brownfields, parking lots, etc.).</t>
  </si>
  <si>
    <r>
      <t xml:space="preserve">Solar insolation raster data is already available for many communities. It may be housed at the community or county level, but is likely contained in a state geospatial file that will be available through </t>
    </r>
    <r>
      <rPr>
        <b/>
        <sz val="11"/>
        <color rgb="FFFF0000"/>
        <rFont val="Arial"/>
        <family val="2"/>
      </rPr>
      <t>local GIS experts</t>
    </r>
    <r>
      <rPr>
        <sz val="11"/>
        <rFont val="Arial"/>
        <family val="2"/>
      </rPr>
      <t xml:space="preserve">, or a </t>
    </r>
    <r>
      <rPr>
        <b/>
        <sz val="11"/>
        <color rgb="FFFF0000"/>
        <rFont val="Arial"/>
        <family val="2"/>
      </rPr>
      <t>state geospatial website</t>
    </r>
    <r>
      <rPr>
        <sz val="11"/>
        <rFont val="Arial"/>
        <family val="2"/>
      </rPr>
      <t xml:space="preserve">. The granularity of the data available will determine the ability to estimate solar potental for smaller areas, including, for example, building rooftops. However, even community-wide estimates can still be helpful. </t>
    </r>
  </si>
  <si>
    <r>
      <t xml:space="preserve">Alternatively, the </t>
    </r>
    <r>
      <rPr>
        <b/>
        <sz val="11"/>
        <color rgb="FFFF0000"/>
        <rFont val="Arial"/>
        <family val="2"/>
      </rPr>
      <t>National Renewable Energy Laboratory</t>
    </r>
    <r>
      <rPr>
        <sz val="11"/>
        <rFont val="Arial"/>
        <family val="2"/>
      </rPr>
      <t xml:space="preserve"> has created </t>
    </r>
    <r>
      <rPr>
        <u/>
        <sz val="11"/>
        <color theme="5"/>
        <rFont val="Arial"/>
        <family val="2"/>
      </rPr>
      <t>a repository of solar resource data, tools, and maps</t>
    </r>
    <r>
      <rPr>
        <sz val="11"/>
        <rFont val="Arial"/>
        <family val="2"/>
      </rPr>
      <t xml:space="preserve"> for the country. </t>
    </r>
  </si>
  <si>
    <r>
      <t xml:space="preserve">This includes geospatial data on solar potential at a standardized point estimation. Data is available for public download through </t>
    </r>
    <r>
      <rPr>
        <u/>
        <sz val="11"/>
        <color theme="5"/>
        <rFont val="Arial"/>
        <family val="2"/>
      </rPr>
      <t>NREL's National Solar Radiation DataBase (NSRDB).</t>
    </r>
  </si>
  <si>
    <r>
      <t xml:space="preserve">Once you have acquired solar spatial data, it's relatively straightforward to use geospatial analysis to estimate solar potential for building rooftops, parking lots, or open areas. See </t>
    </r>
    <r>
      <rPr>
        <u/>
        <sz val="11"/>
        <color theme="5"/>
        <rFont val="Arial"/>
        <family val="2"/>
      </rPr>
      <t>separate solar insolation potential methodology worksheet</t>
    </r>
    <r>
      <rPr>
        <sz val="11"/>
        <rFont val="Arial"/>
        <family val="2"/>
      </rPr>
      <t xml:space="preserve"> for detail on how to calculate solar resource potential. </t>
    </r>
  </si>
  <si>
    <r>
      <t xml:space="preserve">Specific geography delineations (e.g. rooftops, landfills, etc.) will rely on community-specific data. </t>
    </r>
    <r>
      <rPr>
        <b/>
        <sz val="11"/>
        <color rgb="FFFF0000"/>
        <rFont val="Arial"/>
        <family val="2"/>
      </rPr>
      <t>See Building Total Square Footage</t>
    </r>
    <r>
      <rPr>
        <sz val="11"/>
        <rFont val="Arial"/>
        <family val="2"/>
      </rPr>
      <t xml:space="preserve"> for direction on acquiring building footprints. </t>
    </r>
  </si>
  <si>
    <r>
      <t xml:space="preserve">For quick estimates or general reference, the </t>
    </r>
    <r>
      <rPr>
        <b/>
        <sz val="11"/>
        <color rgb="FFFF0000"/>
        <rFont val="Arial"/>
        <family val="2"/>
      </rPr>
      <t>U.S. Department of Energy</t>
    </r>
    <r>
      <rPr>
        <sz val="11"/>
        <rFont val="Arial"/>
        <family val="2"/>
      </rPr>
      <t xml:space="preserve"> has created an</t>
    </r>
    <r>
      <rPr>
        <u/>
        <sz val="11"/>
        <color theme="5"/>
        <rFont val="Arial"/>
        <family val="2"/>
      </rPr>
      <t xml:space="preserve"> interactive Solar Energy Potential map</t>
    </r>
    <r>
      <rPr>
        <sz val="11"/>
        <rFont val="Arial"/>
        <family val="2"/>
      </rPr>
      <t xml:space="preserve"> that provides estimates of watt hours / ft^2 / day at a granularity of 100,000 square feet of solar panel surface. </t>
    </r>
  </si>
  <si>
    <r>
      <rPr>
        <b/>
        <sz val="11"/>
        <color rgb="FFFF0000"/>
        <rFont val="Arial"/>
        <family val="2"/>
      </rPr>
      <t>The Solar Energy Industries Association</t>
    </r>
    <r>
      <rPr>
        <sz val="11"/>
        <rFont val="Arial"/>
        <family val="2"/>
      </rPr>
      <t xml:space="preserve"> also has</t>
    </r>
    <r>
      <rPr>
        <u/>
        <sz val="11"/>
        <color theme="5"/>
        <rFont val="Arial"/>
        <family val="2"/>
      </rPr>
      <t xml:space="preserve"> resource estimates at the state level,</t>
    </r>
    <r>
      <rPr>
        <sz val="11"/>
        <rFont val="Arial"/>
        <family val="2"/>
      </rPr>
      <t xml:space="preserve"> with resource characterization estimations. </t>
    </r>
  </si>
  <si>
    <r>
      <t xml:space="preserve">For some communities, estimates for solar potential and rooftop solar potential are available via </t>
    </r>
    <r>
      <rPr>
        <b/>
        <sz val="11"/>
        <color rgb="FFFF0000"/>
        <rFont val="Arial"/>
        <family val="2"/>
      </rPr>
      <t>Google's</t>
    </r>
    <r>
      <rPr>
        <sz val="11"/>
        <rFont val="Arial"/>
        <family val="2"/>
      </rPr>
      <t xml:space="preserve"> </t>
    </r>
    <r>
      <rPr>
        <u/>
        <sz val="11"/>
        <color theme="5"/>
        <rFont val="Arial"/>
        <family val="2"/>
      </rPr>
      <t>Environmental Insights Explorer</t>
    </r>
    <r>
      <rPr>
        <sz val="11"/>
        <rFont val="Arial"/>
        <family val="2"/>
      </rPr>
      <t>, which currently includes 73 north american cities.</t>
    </r>
  </si>
  <si>
    <r>
      <rPr>
        <b/>
        <sz val="11"/>
        <color rgb="FFFF0000"/>
        <rFont val="Arial"/>
        <family val="2"/>
      </rPr>
      <t>NREL</t>
    </r>
    <r>
      <rPr>
        <sz val="11"/>
        <rFont val="Arial"/>
        <family val="2"/>
      </rPr>
      <t xml:space="preserve"> also translates solar resource to a </t>
    </r>
    <r>
      <rPr>
        <u/>
        <sz val="11"/>
        <color theme="5"/>
        <rFont val="Arial"/>
        <family val="2"/>
      </rPr>
      <t>solar technical generation potential estimate</t>
    </r>
    <r>
      <rPr>
        <sz val="11"/>
        <rFont val="Arial"/>
        <family val="2"/>
      </rPr>
      <t xml:space="preserve"> in the State and Local Planning for Energy (SLOPE) Platform. </t>
    </r>
  </si>
  <si>
    <t xml:space="preserve">Wind Resource </t>
  </si>
  <si>
    <t xml:space="preserve">Wind resource provides an overview of the wind generation potential in the community (by wind speed). </t>
  </si>
  <si>
    <t>The granularity of the wind speed dataset is quite high-level (2km x 2km grid cells) – so it is best used to estimate wind resource potential for a large area. It’s important to note that this does not substitute site-specific assessments.</t>
  </si>
  <si>
    <r>
      <rPr>
        <sz val="11"/>
        <rFont val="Arial"/>
        <family val="2"/>
      </rPr>
      <t xml:space="preserve">The </t>
    </r>
    <r>
      <rPr>
        <b/>
        <sz val="11"/>
        <color theme="2"/>
        <rFont val="Arial"/>
        <family val="2"/>
      </rPr>
      <t>National Renewable Energy Laboratory (NREL)</t>
    </r>
    <r>
      <rPr>
        <sz val="11"/>
        <color theme="2"/>
        <rFont val="Arial"/>
        <family val="2"/>
      </rPr>
      <t xml:space="preserve"> </t>
    </r>
    <r>
      <rPr>
        <sz val="11"/>
        <rFont val="Arial"/>
        <family val="2"/>
      </rPr>
      <t xml:space="preserve">provides data for various heights by state through their </t>
    </r>
    <r>
      <rPr>
        <u/>
        <sz val="11"/>
        <color theme="10"/>
        <rFont val="Arial"/>
        <family val="2"/>
      </rPr>
      <t>WindExchange program resources.</t>
    </r>
  </si>
  <si>
    <r>
      <rPr>
        <b/>
        <sz val="11"/>
        <color rgb="FFFF0000"/>
        <rFont val="Arial"/>
        <family val="2"/>
      </rPr>
      <t>GPI</t>
    </r>
    <r>
      <rPr>
        <sz val="11"/>
        <rFont val="Arial"/>
        <family val="2"/>
      </rPr>
      <t xml:space="preserve"> houses the 80-meter and 100-meter wind speed data for the U.S. but for other heights, </t>
    </r>
    <r>
      <rPr>
        <b/>
        <sz val="11"/>
        <color rgb="FFFF0000"/>
        <rFont val="Arial"/>
        <family val="2"/>
      </rPr>
      <t>NREL</t>
    </r>
    <r>
      <rPr>
        <sz val="11"/>
        <rFont val="Arial"/>
        <family val="2"/>
      </rPr>
      <t xml:space="preserve"> also has a</t>
    </r>
    <r>
      <rPr>
        <u/>
        <sz val="11"/>
        <color theme="5"/>
        <rFont val="Arial"/>
        <family val="2"/>
      </rPr>
      <t xml:space="preserve"> downloadable Wind Toolkit Scalable Data Service</t>
    </r>
    <r>
      <rPr>
        <sz val="11"/>
        <rFont val="Arial"/>
        <family val="2"/>
      </rPr>
      <t>.</t>
    </r>
  </si>
  <si>
    <r>
      <t xml:space="preserve">For other heights, </t>
    </r>
    <r>
      <rPr>
        <b/>
        <sz val="11"/>
        <color rgb="FFFF0000"/>
        <rFont val="Arial"/>
        <family val="2"/>
      </rPr>
      <t>NREL</t>
    </r>
    <r>
      <rPr>
        <sz val="11"/>
        <rFont val="Arial"/>
        <family val="2"/>
      </rPr>
      <t xml:space="preserve"> also has an</t>
    </r>
    <r>
      <rPr>
        <u/>
        <sz val="11"/>
        <color theme="5"/>
        <rFont val="Arial"/>
        <family val="2"/>
      </rPr>
      <t xml:space="preserve"> open-source command prompt portal.</t>
    </r>
    <r>
      <rPr>
        <sz val="11"/>
        <rFont val="Arial"/>
        <family val="2"/>
      </rPr>
      <t xml:space="preserve"> Use of the command prompt portal requires an API to access, but is available upon request by NREL.</t>
    </r>
  </si>
  <si>
    <r>
      <rPr>
        <sz val="11"/>
        <rFont val="Arial"/>
        <family val="2"/>
      </rPr>
      <t xml:space="preserve">For high level, static estimates, </t>
    </r>
    <r>
      <rPr>
        <b/>
        <sz val="11"/>
        <color rgb="FFFF0000"/>
        <rFont val="Arial"/>
        <family val="2"/>
      </rPr>
      <t>NREL</t>
    </r>
    <r>
      <rPr>
        <sz val="11"/>
        <rFont val="Arial"/>
        <family val="2"/>
      </rPr>
      <t xml:space="preserve"> also has a </t>
    </r>
    <r>
      <rPr>
        <u/>
        <sz val="11"/>
        <color theme="5"/>
        <rFont val="Arial"/>
        <family val="2"/>
      </rPr>
      <t>Wind Prospector.</t>
    </r>
    <r>
      <rPr>
        <sz val="11"/>
        <rFont val="Arial"/>
        <family val="2"/>
      </rPr>
      <t xml:space="preserve"> </t>
    </r>
  </si>
  <si>
    <r>
      <rPr>
        <b/>
        <sz val="11"/>
        <color rgb="FFFF0000"/>
        <rFont val="Arial"/>
        <family val="2"/>
      </rPr>
      <t>NREL</t>
    </r>
    <r>
      <rPr>
        <sz val="11"/>
        <rFont val="Arial"/>
        <family val="2"/>
      </rPr>
      <t xml:space="preserve"> also translates wind resource to </t>
    </r>
    <r>
      <rPr>
        <u/>
        <sz val="11"/>
        <color theme="5"/>
        <rFont val="Arial"/>
        <family val="2"/>
      </rPr>
      <t>land-based wind technical generation potential estimate</t>
    </r>
    <r>
      <rPr>
        <sz val="11"/>
        <rFont val="Arial"/>
        <family val="2"/>
      </rPr>
      <t xml:space="preserve"> in the State and Local Planning for Energy (SLOPE) Platform. </t>
    </r>
  </si>
  <si>
    <t>Electric System Infrastructure</t>
  </si>
  <si>
    <t xml:space="preserve">Understanding where electric transmission and distribution infrastructure is located within your community can be important for thinking about energy project development and siting. </t>
  </si>
  <si>
    <t>Battery Storage Potential</t>
  </si>
  <si>
    <t>Estimates on the cost of battery storage can inform feasibility and whether storage should be included in community efforts.</t>
  </si>
  <si>
    <r>
      <t xml:space="preserve">The </t>
    </r>
    <r>
      <rPr>
        <b/>
        <sz val="11"/>
        <color rgb="FFFF0000"/>
        <rFont val="Arial"/>
        <family val="2"/>
      </rPr>
      <t>National Renewable Energy Laboratory</t>
    </r>
    <r>
      <rPr>
        <sz val="11"/>
        <rFont val="Arial"/>
        <family val="2"/>
      </rPr>
      <t xml:space="preserve"> estimates the </t>
    </r>
    <r>
      <rPr>
        <u/>
        <sz val="11"/>
        <color theme="5"/>
        <rFont val="Arial"/>
        <family val="2"/>
      </rPr>
      <t>battery storage capital costs for both states and counties.</t>
    </r>
    <r>
      <rPr>
        <sz val="11"/>
        <rFont val="Arial"/>
        <family val="2"/>
      </rPr>
      <t xml:space="preserve"> All data is available for public download. </t>
    </r>
  </si>
  <si>
    <t>Vehicle Miles Traveled (VMT)</t>
  </si>
  <si>
    <t xml:space="preserve">Vehicle use is a significant contributor to GHG emissions. Understanding how far vehicles travel in the community is useful for estimating emissions but also setting targets to reduce vehicle use. </t>
  </si>
  <si>
    <r>
      <rPr>
        <b/>
        <sz val="11"/>
        <color rgb="FFFF0000"/>
        <rFont val="Arial"/>
        <family val="2"/>
      </rPr>
      <t>State transportation departments</t>
    </r>
    <r>
      <rPr>
        <sz val="11"/>
        <color theme="1"/>
        <rFont val="Arial"/>
        <family val="2"/>
      </rPr>
      <t xml:space="preserve"> collect VMT data. </t>
    </r>
    <r>
      <rPr>
        <b/>
        <sz val="11"/>
        <color rgb="FFFF0000"/>
        <rFont val="Arial"/>
        <family val="2"/>
      </rPr>
      <t>Metropolitan or regional planning agencies</t>
    </r>
    <r>
      <rPr>
        <sz val="11"/>
        <color theme="1"/>
        <rFont val="Arial"/>
        <family val="2"/>
      </rPr>
      <t xml:space="preserve"> may also have VMT information. For communities that don't have access to VMT data, </t>
    </r>
  </si>
  <si>
    <r>
      <rPr>
        <b/>
        <sz val="11"/>
        <color rgb="FFFF0000"/>
        <rFont val="Arial"/>
        <family val="2"/>
      </rPr>
      <t xml:space="preserve">NREL's </t>
    </r>
    <r>
      <rPr>
        <u/>
        <sz val="11"/>
        <color theme="5"/>
        <rFont val="Arial"/>
        <family val="2"/>
      </rPr>
      <t>State and Local Planning for Energy (SLOPE)</t>
    </r>
    <r>
      <rPr>
        <sz val="11"/>
        <color rgb="FFFF0000"/>
        <rFont val="Arial"/>
        <family val="2"/>
      </rPr>
      <t xml:space="preserve"> </t>
    </r>
    <r>
      <rPr>
        <sz val="11"/>
        <rFont val="Arial"/>
        <family val="2"/>
      </rPr>
      <t>platform estimates, can be used instead, or it can be used to corroborate VMT data gathered (especially to account for year data gaps, or to help with projections).</t>
    </r>
  </si>
  <si>
    <t>Fleet Size and Composition</t>
  </si>
  <si>
    <t xml:space="preserve">How efficient the vehicle fleet is – typically as fuel type and MPG – is also an important baseline metric for reducing transportation emissions. </t>
  </si>
  <si>
    <r>
      <t xml:space="preserve">Fleet size and composition may be available communities, especially if </t>
    </r>
    <r>
      <rPr>
        <b/>
        <sz val="11"/>
        <color rgb="FFFF0000"/>
        <rFont val="Arial"/>
        <family val="2"/>
      </rPr>
      <t>state DMV</t>
    </r>
    <r>
      <rPr>
        <sz val="11"/>
        <color theme="1"/>
        <rFont val="Arial"/>
        <family val="2"/>
      </rPr>
      <t xml:space="preserve"> data is accessible or available. Vehicle registrations are the best way to estimate fleet composition. However, for communities where this data is inaccessible, </t>
    </r>
  </si>
  <si>
    <r>
      <rPr>
        <b/>
        <sz val="11"/>
        <color rgb="FFFF0000"/>
        <rFont val="Arial"/>
        <family val="2"/>
      </rPr>
      <t>NREL's</t>
    </r>
    <r>
      <rPr>
        <sz val="11"/>
        <color rgb="FFFF0000"/>
        <rFont val="Arial"/>
        <family val="2"/>
      </rPr>
      <t xml:space="preserve"> </t>
    </r>
    <r>
      <rPr>
        <u/>
        <sz val="11"/>
        <color theme="5"/>
        <rFont val="Arial"/>
        <family val="2"/>
      </rPr>
      <t>State and Local Planning for Energy (SLOPE)</t>
    </r>
    <r>
      <rPr>
        <sz val="11"/>
        <color rgb="FFFF0000"/>
        <rFont val="Arial"/>
        <family val="2"/>
      </rPr>
      <t xml:space="preserve"> </t>
    </r>
    <r>
      <rPr>
        <sz val="11"/>
        <rFont val="Arial"/>
        <family val="2"/>
      </rPr>
      <t xml:space="preserve">platform publishes fleet composition by fuel type, as well as estimates of total vehicles – but hasn’t been updated since 2016. </t>
    </r>
  </si>
  <si>
    <t xml:space="preserve">EVs </t>
  </si>
  <si>
    <t xml:space="preserve">Electric vehicles are important tools for transitioning away from conventional fossil fuel dependence. </t>
  </si>
  <si>
    <t>Electric Vehicle Supply Equipment (EVSE)</t>
  </si>
  <si>
    <t xml:space="preserve">Charging stations are important tools to support EV adoption. </t>
  </si>
  <si>
    <r>
      <rPr>
        <b/>
        <sz val="11"/>
        <color rgb="FFFF0000"/>
        <rFont val="Arial"/>
        <family val="2"/>
      </rPr>
      <t>Alternative Fuels Data Center (DOE)</t>
    </r>
    <r>
      <rPr>
        <sz val="11"/>
        <rFont val="Arial"/>
        <family val="2"/>
      </rPr>
      <t xml:space="preserve"> publishes all</t>
    </r>
    <r>
      <rPr>
        <u/>
        <sz val="11"/>
        <color theme="5"/>
        <rFont val="Arial"/>
        <family val="2"/>
      </rPr>
      <t xml:space="preserve"> Electric Vehicle Charging Station Locations</t>
    </r>
    <r>
      <rPr>
        <sz val="11"/>
        <rFont val="Arial"/>
        <family val="2"/>
      </rPr>
      <t xml:space="preserve"> across the country, which can be filtered by type of charger.</t>
    </r>
  </si>
  <si>
    <r>
      <rPr>
        <b/>
        <u/>
        <sz val="11"/>
        <color rgb="FFFF0000"/>
        <rFont val="Arial"/>
        <family val="2"/>
      </rPr>
      <t>ChargePoint</t>
    </r>
    <r>
      <rPr>
        <sz val="11"/>
        <rFont val="Arial"/>
        <family val="2"/>
      </rPr>
      <t xml:space="preserve"> publishes all EV charging station locations across the U.S. in a</t>
    </r>
    <r>
      <rPr>
        <u/>
        <sz val="11"/>
        <color theme="4"/>
        <rFont val="Arial"/>
        <family val="2"/>
      </rPr>
      <t xml:space="preserve"> dynamic online web map.</t>
    </r>
    <r>
      <rPr>
        <sz val="11"/>
        <color theme="4"/>
        <rFont val="Arial"/>
        <family val="2"/>
      </rPr>
      <t xml:space="preserve"> </t>
    </r>
  </si>
  <si>
    <r>
      <rPr>
        <b/>
        <u/>
        <sz val="11"/>
        <color rgb="FFFF0000"/>
        <rFont val="Arial"/>
        <family val="2"/>
      </rPr>
      <t>PlugShare</t>
    </r>
    <r>
      <rPr>
        <sz val="11"/>
        <rFont val="Arial"/>
        <family val="2"/>
      </rPr>
      <t xml:space="preserve"> also has an EV charging station </t>
    </r>
    <r>
      <rPr>
        <u/>
        <sz val="11"/>
        <color theme="4"/>
        <rFont val="Arial"/>
        <family val="2"/>
      </rPr>
      <t>online web map</t>
    </r>
    <r>
      <rPr>
        <sz val="11"/>
        <color theme="4"/>
        <rFont val="Arial"/>
        <family val="2"/>
      </rPr>
      <t xml:space="preserve">. </t>
    </r>
  </si>
  <si>
    <t>Alternative Fuel Stations</t>
  </si>
  <si>
    <t>For some communities, alternative fueling stations (biodiesel, CNG, E85, etc.) may be equally or more important than EVSE</t>
  </si>
  <si>
    <r>
      <rPr>
        <b/>
        <sz val="11"/>
        <color rgb="FFFF0000"/>
        <rFont val="Arial"/>
        <family val="2"/>
      </rPr>
      <t>Alternative Fuels Data Center (DOE)</t>
    </r>
    <r>
      <rPr>
        <sz val="11"/>
        <rFont val="Arial"/>
        <family val="2"/>
      </rPr>
      <t xml:space="preserve"> publishes all</t>
    </r>
    <r>
      <rPr>
        <u/>
        <sz val="11"/>
        <color theme="5"/>
        <rFont val="Arial"/>
        <family val="2"/>
      </rPr>
      <t xml:space="preserve"> Alternative Fuel Stations </t>
    </r>
    <r>
      <rPr>
        <sz val="11"/>
        <rFont val="Arial"/>
        <family val="2"/>
      </rPr>
      <t>across the country, which can be filtered by type of fuel.</t>
    </r>
  </si>
  <si>
    <t>Origin-Desintation Data</t>
  </si>
  <si>
    <t>Understanding the proportion of travel that occurs within community boundaries, versus cross-boundary, is useful to isolate in-boundary transportation emissions, over which the community has authority to impact.</t>
  </si>
  <si>
    <r>
      <t xml:space="preserve">The </t>
    </r>
    <r>
      <rPr>
        <b/>
        <sz val="11"/>
        <color rgb="FFFF0000"/>
        <rFont val="Arial"/>
        <family val="2"/>
      </rPr>
      <t>U.S. Census</t>
    </r>
    <r>
      <rPr>
        <sz val="11"/>
        <rFont val="Arial"/>
        <family val="2"/>
      </rPr>
      <t xml:space="preserve"> provides estimates on origin-desintation travel through their </t>
    </r>
    <r>
      <rPr>
        <u/>
        <sz val="11"/>
        <color theme="5"/>
        <rFont val="Arial"/>
        <family val="2"/>
      </rPr>
      <t>OnTheMap interactive online mapping and analytics platform</t>
    </r>
    <r>
      <rPr>
        <sz val="11"/>
        <rFont val="Arial"/>
        <family val="2"/>
      </rPr>
      <t xml:space="preserve">. The tool allows users to input a study geography and gather insights on transportation patterns of commuters, and has helpful, interactive guidance on how to use it already built in. </t>
    </r>
  </si>
  <si>
    <t>Transit Accessibility</t>
  </si>
  <si>
    <t>Analyzing areas where residents have fewer or no transit or public transportation options can provide insights into both transportation gaps but also opportunities to enhance equity in the community.</t>
  </si>
  <si>
    <t>Utilizing GIS software, communities can conduct standard gap analyses for a variety of transportation modes, including:</t>
  </si>
  <si>
    <r>
      <rPr>
        <sz val="11"/>
        <rFont val="Arial"/>
        <family val="2"/>
      </rPr>
      <t xml:space="preserve">analysis of various types of mobility like </t>
    </r>
    <r>
      <rPr>
        <u/>
        <sz val="11"/>
        <color theme="10"/>
        <rFont val="Arial"/>
        <family val="2"/>
      </rPr>
      <t xml:space="preserve">bike share programs, </t>
    </r>
    <r>
      <rPr>
        <sz val="11"/>
        <rFont val="Arial"/>
        <family val="2"/>
      </rPr>
      <t>as well as public transportation (like buses or light rail) can shed light on areas where car dependency has become the most convenient or practical option for community members</t>
    </r>
  </si>
  <si>
    <t xml:space="preserve">Identifying the proportion of commuters using various transportation modes can help shape priority action and identify the greatest contributions to the emissions portfolio. </t>
  </si>
  <si>
    <r>
      <t xml:space="preserve">The </t>
    </r>
    <r>
      <rPr>
        <b/>
        <sz val="11"/>
        <color rgb="FFFF0000"/>
        <rFont val="Arial"/>
        <family val="2"/>
      </rPr>
      <t>U.S. Census Bureau</t>
    </r>
    <r>
      <rPr>
        <sz val="11"/>
        <rFont val="Arial"/>
        <family val="2"/>
      </rPr>
      <t xml:space="preserve"> provides </t>
    </r>
    <r>
      <rPr>
        <u/>
        <sz val="11"/>
        <color theme="5"/>
        <rFont val="Arial"/>
        <family val="2"/>
      </rPr>
      <t>estimates on commuting - or journey to work - data for communities</t>
    </r>
    <r>
      <rPr>
        <sz val="11"/>
        <rFont val="Arial"/>
        <family val="2"/>
      </rPr>
      <t xml:space="preserve">. This includes a profile of the modes of transportation commuters in each community utilize, as well as the ability to cross-reference commuting behavior with other demographic information. </t>
    </r>
  </si>
  <si>
    <t>Miles of Bike and Trail Infrastructure (optional)</t>
  </si>
  <si>
    <t>Knowing the extent of alternative transportation infrastructure is an important data point when setting goals for reducing vehicle dependence.</t>
  </si>
  <si>
    <r>
      <t xml:space="preserve">The city or county likely has GIS data for their trail infrastructure. If not housed with </t>
    </r>
    <r>
      <rPr>
        <b/>
        <sz val="11"/>
        <color rgb="FFFF0000"/>
        <rFont val="Arial"/>
        <family val="2"/>
      </rPr>
      <t>Transportation staff</t>
    </r>
    <r>
      <rPr>
        <sz val="11"/>
        <color theme="1"/>
        <rFont val="Arial"/>
        <family val="2"/>
      </rPr>
      <t xml:space="preserve">, check with </t>
    </r>
    <r>
      <rPr>
        <b/>
        <sz val="11"/>
        <color rgb="FFFF0000"/>
        <rFont val="Arial"/>
        <family val="2"/>
      </rPr>
      <t>Parks and Trails or the Natural Resources staff</t>
    </r>
    <r>
      <rPr>
        <sz val="11"/>
        <color theme="1"/>
        <rFont val="Arial"/>
        <family val="2"/>
      </rPr>
      <t xml:space="preserve">. It can also be useful to request planned or programmed infrastructure. </t>
    </r>
  </si>
  <si>
    <r>
      <t xml:space="preserve">If the </t>
    </r>
    <r>
      <rPr>
        <b/>
        <sz val="11"/>
        <color rgb="FFFF0000"/>
        <rFont val="Arial"/>
        <family val="2"/>
      </rPr>
      <t>city or county</t>
    </r>
    <r>
      <rPr>
        <sz val="11"/>
        <color theme="1"/>
        <rFont val="Arial"/>
        <family val="2"/>
      </rPr>
      <t xml:space="preserve"> has already completed a pedestrian gap analysis, you can additionally request and include that information. </t>
    </r>
  </si>
  <si>
    <t>Demographic Information</t>
  </si>
  <si>
    <t>Population and Households</t>
  </si>
  <si>
    <t>Important baseline data for establishing per household or per person metrics for many of the other data pieces collected (energy use, VMT, etc.)</t>
  </si>
  <si>
    <r>
      <t xml:space="preserve">The </t>
    </r>
    <r>
      <rPr>
        <b/>
        <u/>
        <sz val="11"/>
        <color theme="2"/>
        <rFont val="Arial"/>
        <family val="2"/>
      </rPr>
      <t>U.S. Census</t>
    </r>
    <r>
      <rPr>
        <sz val="11"/>
        <color theme="2"/>
        <rFont val="Arial"/>
        <family val="2"/>
      </rPr>
      <t xml:space="preserve"> </t>
    </r>
    <r>
      <rPr>
        <sz val="11"/>
        <rFont val="Arial"/>
        <family val="2"/>
      </rPr>
      <t>or through</t>
    </r>
  </si>
  <si>
    <r>
      <rPr>
        <b/>
        <sz val="11"/>
        <color rgb="FFFF0000"/>
        <rFont val="Arial"/>
        <family val="2"/>
      </rPr>
      <t>NREL's</t>
    </r>
    <r>
      <rPr>
        <sz val="11"/>
        <color rgb="FFFF0000"/>
        <rFont val="Arial"/>
        <family val="2"/>
      </rPr>
      <t xml:space="preserve"> </t>
    </r>
    <r>
      <rPr>
        <u/>
        <sz val="11"/>
        <color theme="5"/>
        <rFont val="Arial"/>
        <family val="2"/>
      </rPr>
      <t>State and Local Planning for Energy (SLOPE)</t>
    </r>
    <r>
      <rPr>
        <sz val="11"/>
        <color rgb="FFFF0000"/>
        <rFont val="Arial"/>
        <family val="2"/>
      </rPr>
      <t xml:space="preserve"> </t>
    </r>
    <r>
      <rPr>
        <sz val="11"/>
        <rFont val="Arial"/>
        <family val="2"/>
      </rPr>
      <t>platform.</t>
    </r>
  </si>
  <si>
    <t>Income</t>
  </si>
  <si>
    <t xml:space="preserve">Understanding the income distribution of the community helps set strategies and targets. </t>
  </si>
  <si>
    <r>
      <t>Estimates of income by geography are available through either the</t>
    </r>
    <r>
      <rPr>
        <b/>
        <u/>
        <sz val="11"/>
        <color theme="8"/>
        <rFont val="Arial"/>
        <family val="2"/>
      </rPr>
      <t xml:space="preserve"> </t>
    </r>
    <r>
      <rPr>
        <b/>
        <sz val="11"/>
        <color theme="2"/>
        <rFont val="Arial"/>
        <family val="2"/>
      </rPr>
      <t>U.S. Census</t>
    </r>
    <r>
      <rPr>
        <b/>
        <sz val="11"/>
        <color theme="8"/>
        <rFont val="Arial"/>
        <family val="2"/>
      </rPr>
      <t xml:space="preserve"> </t>
    </r>
    <r>
      <rPr>
        <u/>
        <sz val="11"/>
        <color theme="5"/>
        <rFont val="Arial"/>
        <family val="2"/>
      </rPr>
      <t>/ American Community Survey</t>
    </r>
  </si>
  <si>
    <t>Education</t>
  </si>
  <si>
    <r>
      <t xml:space="preserve">Estimates of education by geography are available through either the </t>
    </r>
    <r>
      <rPr>
        <b/>
        <sz val="11"/>
        <color theme="2"/>
        <rFont val="Arial"/>
        <family val="2"/>
      </rPr>
      <t>U.S. Census</t>
    </r>
    <r>
      <rPr>
        <b/>
        <sz val="11"/>
        <color theme="8"/>
        <rFont val="Arial"/>
        <family val="2"/>
      </rPr>
      <t xml:space="preserve"> </t>
    </r>
    <r>
      <rPr>
        <u/>
        <sz val="11"/>
        <color theme="5"/>
        <rFont val="Arial"/>
        <family val="2"/>
      </rPr>
      <t>/ American Community Survey</t>
    </r>
  </si>
  <si>
    <t xml:space="preserve">Energy burden is calculated as the household income spent on energy utilities over total income. ACEEE defines a household as experiencing high energy burden if more than 6% of total household income is spent on energy costs. Households spending over 10% of household income on energy costs are experiencing severe energy burden. This information can be used to set targets to reduce energy burden. </t>
  </si>
  <si>
    <r>
      <t xml:space="preserve">The </t>
    </r>
    <r>
      <rPr>
        <b/>
        <sz val="11"/>
        <color rgb="FFFF0000"/>
        <rFont val="Arial"/>
        <family val="2"/>
      </rPr>
      <t>U.S. Department of Energy</t>
    </r>
    <r>
      <rPr>
        <sz val="11"/>
        <rFont val="Arial"/>
        <family val="2"/>
      </rPr>
      <t xml:space="preserve"> created the Cities-LEAP program, through which communities can access, called the </t>
    </r>
  </si>
  <si>
    <r>
      <rPr>
        <u/>
        <sz val="11"/>
        <color theme="5"/>
        <rFont val="Arial"/>
        <family val="2"/>
      </rPr>
      <t>Low-Income Energy Affordability Data (LEAD) tool</t>
    </r>
    <r>
      <rPr>
        <sz val="11"/>
        <rFont val="Arial"/>
        <family val="2"/>
      </rPr>
      <t xml:space="preserve">. The tool provides estimates on the proportion of community members experiencing energy burden, average energy burden, as well as the option to cross-reference these insights with consideration for fuel type, tenure (renters versus owners), and compare to other geographies. </t>
    </r>
  </si>
  <si>
    <r>
      <t>Otherwise, to calculate energy burden manually, identify the percentage of the population for whom energy bills account for &gt;= 30% their annual income. Estimates of household expenditures on utilities and annual income by geography are available through either the</t>
    </r>
    <r>
      <rPr>
        <sz val="11"/>
        <color theme="2"/>
        <rFont val="Arial"/>
        <family val="2"/>
      </rPr>
      <t xml:space="preserve"> </t>
    </r>
    <r>
      <rPr>
        <b/>
        <sz val="11"/>
        <color theme="2"/>
        <rFont val="Arial"/>
        <family val="2"/>
      </rPr>
      <t>U.S. Census</t>
    </r>
    <r>
      <rPr>
        <b/>
        <sz val="11"/>
        <rFont val="Arial"/>
        <family val="2"/>
      </rPr>
      <t xml:space="preserve"> / </t>
    </r>
    <r>
      <rPr>
        <u/>
        <sz val="11"/>
        <color theme="4"/>
        <rFont val="Arial"/>
        <family val="2"/>
      </rPr>
      <t>American Community Survey</t>
    </r>
    <r>
      <rPr>
        <sz val="11"/>
        <rFont val="Arial"/>
        <family val="2"/>
      </rPr>
      <t xml:space="preserve"> or may be available through local utility data (though this will vary by location).</t>
    </r>
  </si>
  <si>
    <r>
      <rPr>
        <sz val="11"/>
        <rFont val="Calibri"/>
        <family val="2"/>
        <scheme val="minor"/>
      </rPr>
      <t xml:space="preserve">It's also possible to determine how many people in the community would be eligible for energy assistance (public assistance for heating). Public </t>
    </r>
    <r>
      <rPr>
        <u/>
        <sz val="11"/>
        <color theme="10"/>
        <rFont val="Calibri"/>
        <family val="2"/>
        <scheme val="minor"/>
      </rPr>
      <t xml:space="preserve">data on </t>
    </r>
    <r>
      <rPr>
        <u/>
        <sz val="11"/>
        <color theme="5"/>
        <rFont val="Arial"/>
        <family val="2"/>
      </rPr>
      <t>Low-Income Home Energy Assistance Program (LIHEAP)</t>
    </r>
    <r>
      <rPr>
        <sz val="11"/>
        <rFont val="Arial"/>
        <family val="2"/>
      </rPr>
      <t xml:space="preserve"> is available through the</t>
    </r>
    <r>
      <rPr>
        <sz val="11"/>
        <color theme="2"/>
        <rFont val="Arial"/>
        <family val="2"/>
      </rPr>
      <t xml:space="preserve"> </t>
    </r>
    <r>
      <rPr>
        <b/>
        <sz val="11"/>
        <color theme="2"/>
        <rFont val="Arial"/>
        <family val="2"/>
      </rPr>
      <t>U.S. Department of Health and Human Services, Office of Community Services.</t>
    </r>
    <r>
      <rPr>
        <sz val="11"/>
        <color theme="2"/>
        <rFont val="Arial"/>
        <family val="2"/>
      </rPr>
      <t xml:space="preserve"> </t>
    </r>
    <r>
      <rPr>
        <sz val="11"/>
        <rFont val="Arial"/>
        <family val="2"/>
      </rPr>
      <t xml:space="preserve">More granular data may also be available through the </t>
    </r>
    <r>
      <rPr>
        <b/>
        <sz val="11"/>
        <color theme="2"/>
        <rFont val="Arial"/>
        <family val="2"/>
      </rPr>
      <t>State Health Department</t>
    </r>
    <r>
      <rPr>
        <sz val="11"/>
        <rFont val="Arial"/>
        <family val="2"/>
      </rPr>
      <t xml:space="preserve"> or through </t>
    </r>
    <r>
      <rPr>
        <b/>
        <sz val="11"/>
        <color theme="2"/>
        <rFont val="Arial"/>
        <family val="2"/>
      </rPr>
      <t xml:space="preserve">the County. </t>
    </r>
  </si>
  <si>
    <t>Age</t>
  </si>
  <si>
    <t xml:space="preserve">Understanding the age distribution of the community helps set strategies and targets. </t>
  </si>
  <si>
    <r>
      <rPr>
        <sz val="11"/>
        <rFont val="Arial"/>
        <family val="2"/>
      </rPr>
      <t xml:space="preserve">Estimates of age by geography are available through either the </t>
    </r>
    <r>
      <rPr>
        <b/>
        <sz val="11"/>
        <color theme="2"/>
        <rFont val="Arial"/>
        <family val="2"/>
      </rPr>
      <t>U.S. Census</t>
    </r>
    <r>
      <rPr>
        <b/>
        <sz val="11"/>
        <color theme="8"/>
        <rFont val="Arial"/>
        <family val="2"/>
      </rPr>
      <t xml:space="preserve"> </t>
    </r>
    <r>
      <rPr>
        <b/>
        <sz val="11"/>
        <rFont val="Arial"/>
        <family val="2"/>
      </rPr>
      <t>/</t>
    </r>
    <r>
      <rPr>
        <b/>
        <u/>
        <sz val="11"/>
        <rFont val="Arial"/>
        <family val="2"/>
      </rPr>
      <t xml:space="preserve"> </t>
    </r>
    <r>
      <rPr>
        <u/>
        <sz val="11"/>
        <color theme="4"/>
        <rFont val="Arial"/>
        <family val="2"/>
      </rPr>
      <t>American Community Survey.</t>
    </r>
  </si>
  <si>
    <t>Race</t>
  </si>
  <si>
    <t xml:space="preserve">Understanding the racial composition of the community helps set strategies and targets, as well as inform other parts of the CAWP process – like outreach and engagement. </t>
  </si>
  <si>
    <r>
      <rPr>
        <sz val="11"/>
        <rFont val="Arial"/>
        <family val="2"/>
      </rPr>
      <t xml:space="preserve">Estimates of race by geography are available through either the </t>
    </r>
    <r>
      <rPr>
        <b/>
        <sz val="11"/>
        <color theme="2"/>
        <rFont val="Arial"/>
        <family val="2"/>
      </rPr>
      <t>U.S. Census</t>
    </r>
    <r>
      <rPr>
        <sz val="11"/>
        <rFont val="Arial"/>
        <family val="2"/>
      </rPr>
      <t xml:space="preserve"> / </t>
    </r>
    <r>
      <rPr>
        <u/>
        <sz val="11"/>
        <color theme="4"/>
        <rFont val="Arial"/>
        <family val="2"/>
      </rPr>
      <t>American Community Survey.</t>
    </r>
  </si>
  <si>
    <t>Language</t>
  </si>
  <si>
    <t xml:space="preserve">Understanding the language composition of the community helps set strategies and targets, as well as inform other parts of the CAWP process – like outreach and engagement. </t>
  </si>
  <si>
    <r>
      <t xml:space="preserve">Estimates of primary household language / percentage of by geography are available through either the </t>
    </r>
    <r>
      <rPr>
        <b/>
        <sz val="11"/>
        <color theme="2"/>
        <rFont val="Arial"/>
        <family val="2"/>
      </rPr>
      <t>U.S. Census</t>
    </r>
    <r>
      <rPr>
        <sz val="11"/>
        <rFont val="Arial"/>
        <family val="2"/>
      </rPr>
      <t xml:space="preserve"> / </t>
    </r>
    <r>
      <rPr>
        <u/>
        <sz val="11"/>
        <color theme="4"/>
        <rFont val="Arial"/>
        <family val="2"/>
      </rPr>
      <t>American Community Survey.</t>
    </r>
  </si>
  <si>
    <t xml:space="preserve">Public Health </t>
  </si>
  <si>
    <t>Public health captures a swath of potential data, and communities should prioritize data collection as most pertinent to their local communities (i.e., communities with older populations may focus on location of cooling centers for extreme heat days). However, ensuring that public health data is disaggregated by race is vital to truly applying the data in the context to decision-making.</t>
  </si>
  <si>
    <r>
      <t xml:space="preserve">Estimates of proportion of the population living with a disability by geography is available through either the </t>
    </r>
    <r>
      <rPr>
        <b/>
        <sz val="11"/>
        <color theme="2"/>
        <rFont val="Arial"/>
        <family val="2"/>
      </rPr>
      <t>U.S. Census</t>
    </r>
    <r>
      <rPr>
        <b/>
        <sz val="11"/>
        <rFont val="Arial"/>
        <family val="2"/>
      </rPr>
      <t xml:space="preserve"> /</t>
    </r>
    <r>
      <rPr>
        <b/>
        <sz val="11"/>
        <color theme="8"/>
        <rFont val="Arial"/>
        <family val="2"/>
      </rPr>
      <t xml:space="preserve"> </t>
    </r>
    <r>
      <rPr>
        <u/>
        <sz val="11"/>
        <color theme="5"/>
        <rFont val="Arial"/>
        <family val="2"/>
      </rPr>
      <t>American Community Survey</t>
    </r>
    <r>
      <rPr>
        <sz val="11"/>
        <rFont val="Arial"/>
        <family val="2"/>
      </rPr>
      <t xml:space="preserve"> through their </t>
    </r>
    <r>
      <rPr>
        <u/>
        <sz val="11"/>
        <color theme="5"/>
        <rFont val="Arial"/>
        <family val="2"/>
      </rPr>
      <t>National Ambulatory Medican Care Survey (NAMCS)</t>
    </r>
    <r>
      <rPr>
        <sz val="11"/>
        <rFont val="Arial"/>
        <family val="2"/>
      </rPr>
      <t xml:space="preserve">. The Census also provides estimates of health insurance coverage, which are available as cross-tabulated estimates with other demographic indicators like race. </t>
    </r>
  </si>
  <si>
    <r>
      <rPr>
        <sz val="11"/>
        <rFont val="Arial"/>
        <family val="2"/>
      </rPr>
      <t>As of October 2020, the</t>
    </r>
    <r>
      <rPr>
        <b/>
        <sz val="11"/>
        <color theme="8"/>
        <rFont val="Arial"/>
        <family val="2"/>
      </rPr>
      <t xml:space="preserve"> </t>
    </r>
    <r>
      <rPr>
        <b/>
        <sz val="11"/>
        <color theme="2"/>
        <rFont val="Arial"/>
        <family val="2"/>
      </rPr>
      <t>Atlantic in partnersihp with Boston University</t>
    </r>
    <r>
      <rPr>
        <sz val="11"/>
        <rFont val="Arial"/>
        <family val="2"/>
      </rPr>
      <t xml:space="preserve"> has developed a </t>
    </r>
    <r>
      <rPr>
        <u/>
        <sz val="11"/>
        <color theme="5"/>
        <rFont val="Arial"/>
        <family val="2"/>
      </rPr>
      <t>COVID Race Tracker</t>
    </r>
    <r>
      <rPr>
        <sz val="11"/>
        <rFont val="Arial"/>
        <family val="2"/>
      </rPr>
      <t xml:space="preserve"> that shows state-by-state breakdowns of the impact of COVID19 on communities by race. </t>
    </r>
  </si>
  <si>
    <t>Total Wet Tons of Solid Waste</t>
  </si>
  <si>
    <t>Total waste collected by haulers.</t>
  </si>
  <si>
    <t>Consumer waste data is typically collected by the county, although some cities track their own waste data. Reach out to the county staff for data. Depending on the state, the state environmental protection agency may also have that data available.   Scope 3 waste estimates would include the entire lifecyle waste implication and is not included here.</t>
  </si>
  <si>
    <t>Total Waste Stream Recycled</t>
  </si>
  <si>
    <t xml:space="preserve">% of waste stream recycled. There is a specific emissions factor associated with recycled waste.  </t>
  </si>
  <si>
    <t>Total Waste Stream Composted</t>
  </si>
  <si>
    <t xml:space="preserve">% of waste stream composted. There is a specific emissions factor associated with composted waste.  </t>
  </si>
  <si>
    <t>Total Waste Stream Burned</t>
  </si>
  <si>
    <t xml:space="preserve">% of waste stream burned. There is a specific emissions factor associated with burned waste.  </t>
  </si>
  <si>
    <t>Total Waste Stream Landfilled</t>
  </si>
  <si>
    <t xml:space="preserve">% of waste stream landfilled. There is a specific emissions factor associated with landfilled waste.  </t>
  </si>
  <si>
    <t>Existing Policies and Plans</t>
  </si>
  <si>
    <t>Comprehensive Plan Goals</t>
  </si>
  <si>
    <t xml:space="preserve">The comprehensive plan provides guidance on how the community wants to develop, grow, and what they hope to accomplish. </t>
  </si>
  <si>
    <r>
      <t xml:space="preserve">The comprehensive plan should be readily available on the </t>
    </r>
    <r>
      <rPr>
        <b/>
        <sz val="11"/>
        <color rgb="FFFF0000"/>
        <rFont val="Arial"/>
        <family val="2"/>
      </rPr>
      <t>community’s website or through staff</t>
    </r>
    <r>
      <rPr>
        <sz val="11"/>
        <color theme="1"/>
        <rFont val="Arial"/>
        <family val="2"/>
      </rPr>
      <t xml:space="preserve">. Search for goals or policies that would either inform, conflict, or support the climate action plan. Examples include: natural resource protection goals, increased alternative transportation and mobility goals, etc. </t>
    </r>
  </si>
  <si>
    <t>Energy Goals, Policies, or Programs (optional)</t>
  </si>
  <si>
    <t>Energy goals directly articulated by the community should be reflected in the climate action plan.</t>
  </si>
  <si>
    <r>
      <t xml:space="preserve">Energy goals will be articulated either in the </t>
    </r>
    <r>
      <rPr>
        <b/>
        <sz val="11"/>
        <color rgb="FFFF0000"/>
        <rFont val="Arial"/>
        <family val="2"/>
      </rPr>
      <t>community’s comprehensive plan</t>
    </r>
    <r>
      <rPr>
        <sz val="11"/>
        <color theme="1"/>
        <rFont val="Arial"/>
        <family val="2"/>
      </rPr>
      <t>, in a standalone plan or policy document (like an energy or building efficiency plan).</t>
    </r>
  </si>
  <si>
    <t>Climate Goals, Policies, or Programs (optional)</t>
  </si>
  <si>
    <t xml:space="preserve">Climate or sustainability goals directly articulated by the community should be reflected in the climate action plan. </t>
  </si>
  <si>
    <r>
      <t xml:space="preserve">Climate or sustainability goals will be articulated either in the </t>
    </r>
    <r>
      <rPr>
        <b/>
        <sz val="11"/>
        <color rgb="FFFF0000"/>
        <rFont val="Arial"/>
        <family val="2"/>
      </rPr>
      <t>community’s comprehensive plan</t>
    </r>
    <r>
      <rPr>
        <sz val="11"/>
        <color theme="1"/>
        <rFont val="Arial"/>
        <family val="2"/>
      </rPr>
      <t xml:space="preserve">, in a standalone plan or policy document (like a climate action plan or sustainability plan). </t>
    </r>
  </si>
  <si>
    <t>Emissions or Climate Estimates</t>
  </si>
  <si>
    <t>At present, there are extremely limited tracking tools that estimate greenhouse gas or climate emission estimates by community; as requests by communities for this data become more common, the state of data availability for this information is expected to improve.</t>
  </si>
  <si>
    <r>
      <rPr>
        <b/>
        <sz val="11"/>
        <color rgb="FFFF0000"/>
        <rFont val="Arial"/>
        <family val="2"/>
      </rPr>
      <t>Google</t>
    </r>
    <r>
      <rPr>
        <sz val="11"/>
        <rFont val="Arial"/>
        <family val="2"/>
      </rPr>
      <t xml:space="preserve"> has created an </t>
    </r>
    <r>
      <rPr>
        <u/>
        <sz val="11"/>
        <color theme="5"/>
        <rFont val="Arial"/>
        <family val="2"/>
      </rPr>
      <t>Environmental Insights Explorer</t>
    </r>
    <r>
      <rPr>
        <sz val="11"/>
        <rFont val="Arial"/>
        <family val="2"/>
      </rPr>
      <t xml:space="preserve"> that estimates greenhouse gas emissions and other climate metrics for a handful of U.S. cities, though they are working to expand the scope of the tool.</t>
    </r>
  </si>
  <si>
    <t>%</t>
  </si>
  <si>
    <t>City Operations GHG Assessment</t>
  </si>
  <si>
    <t>Summary Table</t>
  </si>
  <si>
    <t xml:space="preserve">Using information provided in the previous sheets, the GHG assessment sheet automatically calculates emissions for city operations. Simply select your electric utility from the dropdown menu in cell E5. </t>
  </si>
  <si>
    <t xml:space="preserve">This table provides a summary of emissions by end use, and show changes over time. The graphs below provide a visual breakdown of emissions. </t>
  </si>
  <si>
    <t>Units</t>
  </si>
  <si>
    <t>Electric Utility</t>
  </si>
  <si>
    <t>Input Electric Utility</t>
  </si>
  <si>
    <t>Utility Emission Factor</t>
  </si>
  <si>
    <r>
      <rPr>
        <i/>
        <sz val="11"/>
        <rFont val="Calibri"/>
        <family val="2"/>
        <scheme val="minor"/>
      </rPr>
      <t>0.5 is just a placeholder emissions factor; If you don't know your communities emission factor, reference the sources in the</t>
    </r>
    <r>
      <rPr>
        <i/>
        <sz val="11"/>
        <color theme="10"/>
        <rFont val="Calibri"/>
        <family val="2"/>
        <scheme val="minor"/>
      </rPr>
      <t xml:space="preserve"> </t>
    </r>
    <r>
      <rPr>
        <i/>
        <u/>
        <sz val="11"/>
        <color theme="4"/>
        <rFont val="Calibri"/>
        <family val="2"/>
        <scheme val="minor"/>
      </rPr>
      <t>"All Data Collection"</t>
    </r>
    <r>
      <rPr>
        <i/>
        <sz val="11"/>
        <color theme="4"/>
        <rFont val="Calibri"/>
        <family val="2"/>
        <scheme val="minor"/>
      </rPr>
      <t xml:space="preserve"> </t>
    </r>
    <r>
      <rPr>
        <i/>
        <sz val="11"/>
        <rFont val="Calibri"/>
        <family val="2"/>
        <scheme val="minor"/>
      </rPr>
      <t>tab</t>
    </r>
  </si>
  <si>
    <t>Buildings and Lighting</t>
  </si>
  <si>
    <t>Tonnes CO2</t>
  </si>
  <si>
    <t xml:space="preserve">City Fleet    </t>
  </si>
  <si>
    <t>Instructions: Input City Operations data Below in the unit identified in column G; the summary of CO2e for city operations will populate below in the yellow cells and automatically fill in the graphs at right</t>
  </si>
  <si>
    <t>Water and Wastewater</t>
  </si>
  <si>
    <t>Total City Operations</t>
  </si>
  <si>
    <t>Electricity consumption for all buildings</t>
  </si>
  <si>
    <t>kWh/Year</t>
  </si>
  <si>
    <t>Natural gas consumption for all buildings</t>
  </si>
  <si>
    <t>Therms/Year</t>
  </si>
  <si>
    <t>Electricity consumption for streetlights and traffic signals</t>
  </si>
  <si>
    <t>Gallons of diesel consumed</t>
  </si>
  <si>
    <t>Gallons/Year</t>
  </si>
  <si>
    <t>Gallons of gasoline consumed</t>
  </si>
  <si>
    <t>Gallons of e85 consumed</t>
  </si>
  <si>
    <t>Annual electricity used to treat and distribute water</t>
  </si>
  <si>
    <t>MWh/Year</t>
  </si>
  <si>
    <t>Annual Natural gas used to treat and distribute water</t>
  </si>
  <si>
    <t>Annual electricity used to treat wastewater</t>
  </si>
  <si>
    <t>Annual natural gas used to treat wastewater</t>
  </si>
  <si>
    <t>City operations landfilled each year</t>
  </si>
  <si>
    <t>Tons per year</t>
  </si>
  <si>
    <t>City operations incinerated each year</t>
  </si>
  <si>
    <t>City Operations Greenhouse Gas Emissions (CO2e)</t>
  </si>
  <si>
    <t>Base Units</t>
  </si>
  <si>
    <t>2015 Year Values (CO2e)</t>
  </si>
  <si>
    <t>2016 Year Values (CO2)</t>
  </si>
  <si>
    <t>2017 Year Values (CO2)</t>
  </si>
  <si>
    <t>2018 Year Values (CO2)</t>
  </si>
  <si>
    <t>2019 Year Values (CO2)</t>
  </si>
  <si>
    <t>2020 Year Values (CO2)</t>
  </si>
  <si>
    <t>2021 Year Values (CO2)</t>
  </si>
  <si>
    <t>2022 Year Values (CO2)</t>
  </si>
  <si>
    <t>2023 Year Values (CO2)</t>
  </si>
  <si>
    <t>2024 Year Values (CO2)</t>
  </si>
  <si>
    <t>2025 Year Values (CO2)</t>
  </si>
  <si>
    <t>2026 Year Values (CO2)</t>
  </si>
  <si>
    <t>2027 Year Values (CO2)</t>
  </si>
  <si>
    <t>2028 Year Values (CO2)</t>
  </si>
  <si>
    <t>2029 Year Values (CO2)</t>
  </si>
  <si>
    <t>2030 Year Values (CO2)</t>
  </si>
  <si>
    <t>Current Year</t>
  </si>
  <si>
    <t>CO2e</t>
  </si>
  <si>
    <t>2015 Year Values (CO2)</t>
  </si>
  <si>
    <t xml:space="preserve">Gasoline </t>
  </si>
  <si>
    <t>US gallon</t>
  </si>
  <si>
    <t xml:space="preserve">     0.000074 </t>
  </si>
  <si>
    <t>Diesel</t>
  </si>
  <si>
    <t xml:space="preserve">     0.000083 </t>
  </si>
  <si>
    <t>E-85</t>
  </si>
  <si>
    <t xml:space="preserve">     0.000078 </t>
  </si>
  <si>
    <t>Ethanol</t>
  </si>
  <si>
    <t xml:space="preserve">     0.000080 </t>
  </si>
  <si>
    <t>Aviation fuel</t>
  </si>
  <si>
    <t xml:space="preserve">     0.000070 </t>
  </si>
  <si>
    <t>Data source:</t>
  </si>
  <si>
    <t>Minnesota Public Building Enhanced Energy Efficiency Program (PBEEEP)</t>
  </si>
  <si>
    <t xml:space="preserve">The State of Minnesota requires gasoline and diesel fuels sold in the state be oxygenated by 10% and 5% ethanol respectively. </t>
  </si>
  <si>
    <t>"Fuel Economy Impact Analysis of RFG". US Environmental Protection Agency. 2007-08-14. http://www.epa.gov/oms/rfgecon.htm.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</si>
</sst>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00"/>
  </numFmts>
  <fonts count="102"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6"/>
      <color theme="0"/>
      <name val="Arial"/>
      <family val="2"/>
    </font>
    <font>
      <b/>
      <sz val="12"/>
      <color theme="1"/>
      <name val="Arial"/>
      <family val="2"/>
    </font>
    <font>
      <b/>
      <sz val="12"/>
      <color theme="0"/>
      <name val="Arial"/>
      <family val="2"/>
    </font>
    <font>
      <b/>
      <sz val="12"/>
      <name val="Arial"/>
      <family val="2"/>
    </font>
    <font>
      <sz val="12"/>
      <color theme="1"/>
      <name val="Arial"/>
      <family val="2"/>
    </font>
    <font>
      <sz val="12"/>
      <name val="Arial"/>
      <family val="2"/>
    </font>
    <font>
      <b/>
      <sz val="14"/>
      <color theme="0"/>
      <name val="Arial"/>
      <family val="2"/>
    </font>
    <font>
      <sz val="11"/>
      <color rgb="FFFF0000"/>
      <name val="Arial"/>
      <family val="2"/>
    </font>
    <font>
      <u/>
      <sz val="11"/>
      <color theme="10"/>
      <name val="Calibri"/>
      <family val="2"/>
      <scheme val="minor"/>
    </font>
    <font>
      <sz val="14"/>
      <name val="Arial"/>
      <family val="2"/>
    </font>
    <font>
      <b/>
      <sz val="18"/>
      <color theme="1"/>
      <name val="Arial"/>
      <family val="2"/>
    </font>
    <font>
      <sz val="16"/>
      <name val="Arial"/>
      <family val="2"/>
    </font>
    <font>
      <sz val="14"/>
      <color theme="1"/>
      <name val="Arial"/>
      <family val="2"/>
    </font>
    <font>
      <b/>
      <sz val="16"/>
      <color theme="1"/>
      <name val="Arial"/>
      <family val="2"/>
    </font>
    <font>
      <u/>
      <sz val="16"/>
      <color theme="10"/>
      <name val="Arial"/>
      <family val="2"/>
    </font>
    <font>
      <sz val="14"/>
      <color rgb="FFFF0000"/>
      <name val="Arial"/>
      <family val="2"/>
    </font>
    <font>
      <u/>
      <sz val="16"/>
      <color theme="4"/>
      <name val="Arial"/>
      <family val="2"/>
    </font>
    <font>
      <sz val="16"/>
      <color theme="4"/>
      <name val="Arial"/>
      <family val="2"/>
    </font>
    <font>
      <b/>
      <sz val="11"/>
      <color theme="1"/>
      <name val="Arial"/>
      <family val="2"/>
    </font>
    <font>
      <b/>
      <i/>
      <sz val="11"/>
      <color theme="1"/>
      <name val="Arial"/>
      <family val="2"/>
    </font>
    <font>
      <sz val="11"/>
      <name val="Arial"/>
      <family val="2"/>
    </font>
    <font>
      <sz val="11"/>
      <color theme="3"/>
      <name val="Arial"/>
      <family val="2"/>
    </font>
    <font>
      <i/>
      <sz val="11"/>
      <color theme="1"/>
      <name val="Arial"/>
      <family val="2"/>
    </font>
    <font>
      <b/>
      <sz val="14"/>
      <name val="Arial"/>
      <family val="2"/>
    </font>
    <font>
      <b/>
      <sz val="11"/>
      <color theme="0"/>
      <name val="Arial"/>
      <family val="2"/>
    </font>
    <font>
      <b/>
      <sz val="11"/>
      <color theme="2"/>
      <name val="Arial"/>
      <family val="2"/>
    </font>
    <font>
      <b/>
      <sz val="11"/>
      <color theme="3"/>
      <name val="Arial"/>
      <family val="2"/>
    </font>
    <font>
      <sz val="16"/>
      <color theme="1"/>
      <name val="Arial"/>
      <family val="2"/>
    </font>
    <font>
      <b/>
      <sz val="11"/>
      <name val="Arial"/>
      <family val="2"/>
    </font>
    <font>
      <sz val="11"/>
      <color theme="0" tint="-4.9989318521683403E-2"/>
      <name val="Arial"/>
      <family val="2"/>
    </font>
    <font>
      <b/>
      <sz val="11"/>
      <color theme="0" tint="-4.9989318521683403E-2"/>
      <name val="Arial"/>
      <family val="2"/>
    </font>
    <font>
      <b/>
      <sz val="14"/>
      <color theme="4"/>
      <name val="Arial"/>
      <family val="2"/>
    </font>
    <font>
      <sz val="14"/>
      <color theme="4"/>
      <name val="Arial"/>
      <family val="2"/>
    </font>
    <font>
      <sz val="8"/>
      <color theme="1"/>
      <name val="Arial"/>
      <family val="2"/>
    </font>
    <font>
      <b/>
      <sz val="16"/>
      <color theme="8" tint="-0.499984740745262"/>
      <name val="Arial"/>
      <family val="2"/>
    </font>
    <font>
      <b/>
      <sz val="11"/>
      <color theme="0" tint="-0.499984740745262"/>
      <name val="Arial"/>
      <family val="2"/>
    </font>
    <font>
      <sz val="11"/>
      <color theme="0" tint="-0.249977111117893"/>
      <name val="Arial"/>
      <family val="2"/>
    </font>
    <font>
      <sz val="20"/>
      <color theme="1"/>
      <name val="Arial"/>
      <family val="2"/>
    </font>
    <font>
      <b/>
      <sz val="20"/>
      <color theme="1"/>
      <name val="Arial"/>
      <family val="2"/>
    </font>
    <font>
      <sz val="10"/>
      <color theme="1"/>
      <name val="Arial"/>
      <family val="2"/>
    </font>
    <font>
      <sz val="16"/>
      <color theme="0" tint="-0.14999847407452621"/>
      <name val="Arial"/>
      <family val="2"/>
    </font>
    <font>
      <sz val="11"/>
      <color theme="0" tint="-0.14999847407452621"/>
      <name val="Arial"/>
      <family val="2"/>
    </font>
    <font>
      <sz val="12"/>
      <color theme="0" tint="-0.14999847407452621"/>
      <name val="Arial"/>
      <family val="2"/>
    </font>
    <font>
      <sz val="11"/>
      <color rgb="FF000000"/>
      <name val="Calibri"/>
      <family val="2"/>
    </font>
    <font>
      <u/>
      <sz val="11"/>
      <color theme="10"/>
      <name val="Calibri"/>
      <family val="2"/>
    </font>
    <font>
      <u/>
      <sz val="11"/>
      <color theme="10"/>
      <name val="Arial"/>
      <family val="2"/>
    </font>
    <font>
      <sz val="26"/>
      <color theme="3"/>
      <name val="Arial"/>
      <family val="2"/>
    </font>
    <font>
      <b/>
      <sz val="18"/>
      <color rgb="FFFFFFFF"/>
      <name val="Arial"/>
      <family val="2"/>
    </font>
    <font>
      <b/>
      <sz val="18"/>
      <color theme="0"/>
      <name val="Arial"/>
      <family val="2"/>
    </font>
    <font>
      <b/>
      <sz val="11"/>
      <color theme="8" tint="-0.499984740745262"/>
      <name val="Arial"/>
      <family val="2"/>
    </font>
    <font>
      <b/>
      <sz val="11"/>
      <color rgb="FFFF0000"/>
      <name val="Arial"/>
      <family val="2"/>
    </font>
    <font>
      <b/>
      <sz val="11"/>
      <color theme="8"/>
      <name val="Arial"/>
      <family val="2"/>
    </font>
    <font>
      <u/>
      <sz val="11"/>
      <color theme="5"/>
      <name val="Arial"/>
      <family val="2"/>
    </font>
    <font>
      <b/>
      <u/>
      <sz val="11"/>
      <color theme="8"/>
      <name val="Arial"/>
      <family val="2"/>
    </font>
    <font>
      <sz val="11"/>
      <name val="Calibri"/>
      <family val="2"/>
      <scheme val="minor"/>
    </font>
    <font>
      <b/>
      <u/>
      <sz val="11"/>
      <color rgb="FFFF0000"/>
      <name val="Arial"/>
      <family val="2"/>
    </font>
    <font>
      <u/>
      <sz val="11"/>
      <name val="Arial"/>
      <family val="2"/>
    </font>
    <font>
      <u/>
      <sz val="11"/>
      <color theme="4"/>
      <name val="Calibri"/>
      <family val="2"/>
      <scheme val="minor"/>
    </font>
    <font>
      <u/>
      <sz val="11"/>
      <name val="Calibri"/>
      <family val="2"/>
      <scheme val="minor"/>
    </font>
    <font>
      <i/>
      <sz val="11"/>
      <name val="Arial"/>
      <family val="2"/>
    </font>
    <font>
      <sz val="11"/>
      <color rgb="FF000000"/>
      <name val="Arial"/>
      <family val="2"/>
    </font>
    <font>
      <b/>
      <sz val="14"/>
      <color theme="1"/>
      <name val="Arial"/>
      <family val="2"/>
    </font>
    <font>
      <sz val="11"/>
      <color theme="1"/>
      <name val="Arial"/>
      <family val="2"/>
    </font>
    <font>
      <b/>
      <sz val="11"/>
      <color theme="4"/>
      <name val="Arial"/>
      <family val="2"/>
    </font>
    <font>
      <sz val="20"/>
      <color theme="5"/>
      <name val="Arial"/>
      <family val="2"/>
    </font>
    <font>
      <sz val="11"/>
      <color theme="10"/>
      <name val="Arial"/>
      <family val="2"/>
    </font>
    <font>
      <sz val="12"/>
      <color theme="1"/>
      <name val="Source Sans Pro"/>
      <family val="2"/>
    </font>
    <font>
      <sz val="10"/>
      <name val="Arial"/>
      <family val="2"/>
    </font>
    <font>
      <b/>
      <sz val="22"/>
      <color rgb="FFFFFFFF"/>
      <name val="Arial"/>
      <family val="2"/>
    </font>
    <font>
      <b/>
      <sz val="22"/>
      <name val="Arial"/>
      <family val="2"/>
    </font>
    <font>
      <b/>
      <sz val="12"/>
      <color rgb="FFFFFFFF"/>
      <name val="Arial"/>
      <family val="2"/>
    </font>
    <font>
      <sz val="12"/>
      <name val="Calibri"/>
      <family val="2"/>
    </font>
    <font>
      <b/>
      <sz val="14"/>
      <color rgb="FFFFFFFF"/>
      <name val="Arial"/>
      <family val="2"/>
    </font>
    <font>
      <b/>
      <sz val="12"/>
      <name val="Calibri"/>
      <family val="2"/>
    </font>
    <font>
      <sz val="11"/>
      <name val="Calibri"/>
      <family val="2"/>
    </font>
    <font>
      <sz val="11"/>
      <color rgb="FFFF0000"/>
      <name val="Calibri"/>
      <family val="2"/>
    </font>
    <font>
      <sz val="11"/>
      <color theme="0"/>
      <name val="Calibri"/>
      <family val="2"/>
    </font>
    <font>
      <b/>
      <sz val="10"/>
      <color theme="0"/>
      <name val="Times New Roman"/>
      <family val="1"/>
    </font>
    <font>
      <sz val="10"/>
      <color theme="0"/>
      <name val="Times New Roman"/>
      <family val="1"/>
    </font>
    <font>
      <u/>
      <sz val="11"/>
      <color theme="0"/>
      <name val="Calibri"/>
      <family val="2"/>
    </font>
    <font>
      <i/>
      <sz val="11"/>
      <color theme="10"/>
      <name val="Calibri"/>
      <family val="2"/>
      <scheme val="minor"/>
    </font>
    <font>
      <i/>
      <u/>
      <sz val="11"/>
      <color theme="10"/>
      <name val="Calibri"/>
      <family val="2"/>
      <scheme val="minor"/>
    </font>
    <font>
      <i/>
      <sz val="11"/>
      <name val="Calibri"/>
      <family val="2"/>
      <scheme val="minor"/>
    </font>
    <font>
      <i/>
      <u/>
      <sz val="11"/>
      <color theme="4"/>
      <name val="Calibri"/>
      <family val="2"/>
      <scheme val="minor"/>
    </font>
    <font>
      <i/>
      <sz val="11"/>
      <color theme="4"/>
      <name val="Calibri"/>
      <family val="2"/>
      <scheme val="minor"/>
    </font>
    <font>
      <b/>
      <sz val="12"/>
      <color rgb="FF000000"/>
      <name val="Calibri"/>
      <family val="2"/>
    </font>
    <font>
      <u/>
      <sz val="11"/>
      <color theme="4"/>
      <name val="Arial"/>
      <family val="2"/>
    </font>
    <font>
      <b/>
      <u/>
      <sz val="11"/>
      <color theme="2"/>
      <name val="Arial"/>
      <family val="2"/>
    </font>
    <font>
      <b/>
      <sz val="18"/>
      <color theme="8" tint="-0.499984740745262"/>
      <name val="Arial"/>
      <family val="2"/>
    </font>
    <font>
      <u/>
      <sz val="11"/>
      <color theme="2"/>
      <name val="Arial"/>
      <family val="2"/>
    </font>
    <font>
      <sz val="11"/>
      <color theme="2"/>
      <name val="Arial"/>
      <family val="2"/>
    </font>
    <font>
      <sz val="11"/>
      <color theme="4"/>
      <name val="Arial"/>
      <family val="2"/>
    </font>
    <font>
      <b/>
      <u/>
      <sz val="11"/>
      <name val="Arial"/>
      <family val="2"/>
    </font>
  </fonts>
  <fills count="38">
    <fill>
      <patternFill patternType="none"/>
    </fill>
    <fill>
      <patternFill patternType="gray125"/>
    </fill>
    <fill>
      <patternFill patternType="solid">
        <fgColor theme="3"/>
        <bgColor indexed="64"/>
      </patternFill>
    </fill>
    <fill>
      <patternFill patternType="solid">
        <fgColor rgb="FF7030A0"/>
        <bgColor indexed="64"/>
      </patternFill>
    </fill>
    <fill>
      <patternFill patternType="solid">
        <fgColor theme="0"/>
        <bgColor indexed="64"/>
      </patternFill>
    </fill>
    <fill>
      <patternFill patternType="solid">
        <fgColor theme="2"/>
        <bgColor indexed="64"/>
      </patternFill>
    </fill>
    <fill>
      <patternFill patternType="solid">
        <fgColor theme="2" tint="0.59999389629810485"/>
        <bgColor indexed="64"/>
      </patternFill>
    </fill>
    <fill>
      <patternFill patternType="solid">
        <fgColor theme="4"/>
        <bgColor indexed="64"/>
      </patternFill>
    </fill>
    <fill>
      <patternFill patternType="solid">
        <fgColor theme="0" tint="-0.499984740745262"/>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theme="9" tint="-0.499984740745262"/>
        <bgColor indexed="64"/>
      </patternFill>
    </fill>
    <fill>
      <patternFill patternType="solid">
        <fgColor rgb="FF002060"/>
        <bgColor indexed="64"/>
      </patternFill>
    </fill>
    <fill>
      <patternFill patternType="solid">
        <fgColor rgb="FF8E5932"/>
        <bgColor indexed="64"/>
      </patternFill>
    </fill>
    <fill>
      <patternFill patternType="solid">
        <fgColor theme="7"/>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E2DCEA"/>
        <bgColor indexed="64"/>
      </patternFill>
    </fill>
    <fill>
      <patternFill patternType="solid">
        <fgColor rgb="FFF4E6D6"/>
        <bgColor indexed="64"/>
      </patternFill>
    </fill>
    <fill>
      <patternFill patternType="solid">
        <fgColor theme="8" tint="0.59999389629810485"/>
        <bgColor indexed="64"/>
      </patternFill>
    </fill>
    <fill>
      <patternFill patternType="solid">
        <fgColor rgb="FF004D8D"/>
        <bgColor indexed="64"/>
      </patternFill>
    </fill>
    <fill>
      <patternFill patternType="solid">
        <fgColor theme="8" tint="-0.499984740745262"/>
        <bgColor indexed="64"/>
      </patternFill>
    </fill>
    <fill>
      <patternFill patternType="solid">
        <fgColor theme="1" tint="0.499984740745262"/>
        <bgColor indexed="64"/>
      </patternFill>
    </fill>
    <fill>
      <patternFill patternType="solid">
        <fgColor rgb="FFFFC000"/>
        <bgColor indexed="64"/>
      </patternFill>
    </fill>
    <fill>
      <patternFill patternType="solid">
        <fgColor rgb="FFEBDFA3"/>
        <bgColor indexed="64"/>
      </patternFill>
    </fill>
    <fill>
      <patternFill patternType="solid">
        <fgColor indexed="9"/>
        <bgColor indexed="9"/>
      </patternFill>
    </fill>
    <fill>
      <patternFill patternType="solid">
        <fgColor rgb="FFFED9CF"/>
        <bgColor rgb="FF000000"/>
      </patternFill>
    </fill>
    <fill>
      <patternFill patternType="solid">
        <fgColor theme="5"/>
        <bgColor indexed="64"/>
      </patternFill>
    </fill>
    <fill>
      <patternFill patternType="solid">
        <fgColor rgb="FF005397"/>
        <bgColor rgb="FF005397"/>
      </patternFill>
    </fill>
    <fill>
      <patternFill patternType="solid">
        <fgColor theme="0"/>
        <bgColor rgb="FF005397"/>
      </patternFill>
    </fill>
    <fill>
      <patternFill patternType="solid">
        <fgColor rgb="FFFFFFFF"/>
        <bgColor rgb="FFFFFFFF"/>
      </patternFill>
    </fill>
    <fill>
      <patternFill patternType="solid">
        <fgColor theme="0"/>
        <bgColor rgb="FFFFFFFF"/>
      </patternFill>
    </fill>
    <fill>
      <patternFill patternType="solid">
        <fgColor rgb="FF005397"/>
        <bgColor rgb="FFFFFFFF"/>
      </patternFill>
    </fill>
    <fill>
      <patternFill patternType="solid">
        <fgColor theme="4" tint="0.39997558519241921"/>
        <bgColor indexed="64"/>
      </patternFill>
    </fill>
    <fill>
      <patternFill patternType="solid">
        <fgColor theme="9"/>
        <bgColor indexed="64"/>
      </patternFill>
    </fill>
    <fill>
      <patternFill patternType="solid">
        <fgColor rgb="FFFFC000"/>
        <bgColor rgb="FFFFC000"/>
      </patternFill>
    </fill>
  </fills>
  <borders count="10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indexed="64"/>
      </top>
      <bottom/>
      <diagonal/>
    </border>
    <border>
      <left/>
      <right/>
      <top style="thin">
        <color indexed="64"/>
      </top>
      <bottom/>
      <diagonal/>
    </border>
    <border>
      <left/>
      <right style="thin">
        <color theme="0"/>
      </right>
      <top style="thin">
        <color indexed="64"/>
      </top>
      <bottom/>
      <diagonal/>
    </border>
    <border>
      <left style="thin">
        <color theme="0"/>
      </left>
      <right style="thin">
        <color theme="0"/>
      </right>
      <top/>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thin">
        <color theme="6"/>
      </left>
      <right style="thin">
        <color theme="0" tint="-0.499984740745262"/>
      </right>
      <top style="thin">
        <color theme="0" tint="-0.499984740745262"/>
      </top>
      <bottom style="thin">
        <color theme="6"/>
      </bottom>
      <diagonal/>
    </border>
    <border>
      <left style="thin">
        <color theme="0" tint="-0.499984740745262"/>
      </left>
      <right style="thin">
        <color theme="0" tint="-0.499984740745262"/>
      </right>
      <top style="thin">
        <color theme="0" tint="-0.499984740745262"/>
      </top>
      <bottom style="thin">
        <color theme="6"/>
      </bottom>
      <diagonal/>
    </border>
    <border>
      <left style="thin">
        <color theme="0" tint="-0.499984740745262"/>
      </left>
      <right style="thin">
        <color theme="6"/>
      </right>
      <top style="thin">
        <color theme="0" tint="-0.499984740745262"/>
      </top>
      <bottom style="thin">
        <color theme="6"/>
      </bottom>
      <diagonal/>
    </border>
    <border>
      <left/>
      <right style="thin">
        <color theme="0"/>
      </right>
      <top style="medium">
        <color indexed="64"/>
      </top>
      <bottom style="thin">
        <color theme="0"/>
      </bottom>
      <diagonal/>
    </border>
    <border>
      <left/>
      <right/>
      <top style="medium">
        <color indexed="64"/>
      </top>
      <bottom style="thin">
        <color theme="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theme="0"/>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thin">
        <color theme="0"/>
      </top>
      <bottom/>
      <diagonal/>
    </border>
    <border>
      <left style="medium">
        <color indexed="64"/>
      </left>
      <right/>
      <top style="thin">
        <color theme="0"/>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style="thin">
        <color theme="0"/>
      </top>
      <bottom style="medium">
        <color indexed="64"/>
      </bottom>
      <diagonal/>
    </border>
    <border>
      <left/>
      <right style="medium">
        <color indexed="64"/>
      </right>
      <top style="thin">
        <color theme="0"/>
      </top>
      <bottom style="thin">
        <color theme="0"/>
      </bottom>
      <diagonal/>
    </border>
    <border>
      <left style="thin">
        <color theme="0"/>
      </left>
      <right/>
      <top style="medium">
        <color indexed="64"/>
      </top>
      <bottom style="thin">
        <color theme="0"/>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theme="0"/>
      </right>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theme="0"/>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theme="0"/>
      </top>
      <bottom style="thin">
        <color theme="0"/>
      </bottom>
      <diagonal/>
    </border>
    <border>
      <left style="thin">
        <color indexed="64"/>
      </left>
      <right style="medium">
        <color indexed="64"/>
      </right>
      <top style="thin">
        <color theme="0"/>
      </top>
      <bottom/>
      <diagonal/>
    </border>
    <border>
      <left style="thin">
        <color indexed="64"/>
      </left>
      <right style="medium">
        <color indexed="64"/>
      </right>
      <top/>
      <bottom style="thin">
        <color theme="0"/>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FFFFFF"/>
      </left>
      <right/>
      <top style="thin">
        <color rgb="FFFFFFFF"/>
      </top>
      <bottom style="thin">
        <color rgb="FFFFFFFF"/>
      </bottom>
      <diagonal/>
    </border>
    <border>
      <left/>
      <right/>
      <top style="medium">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8">
    <xf numFmtId="0" fontId="0" fillId="0" borderId="0"/>
    <xf numFmtId="43" fontId="8" fillId="0" borderId="0" applyFont="0" applyFill="0" applyBorder="0" applyAlignment="0" applyProtection="0"/>
    <xf numFmtId="9" fontId="8" fillId="0" borderId="0" applyFont="0" applyFill="0" applyBorder="0" applyAlignment="0" applyProtection="0"/>
    <xf numFmtId="0" fontId="17" fillId="0" borderId="0" applyNumberFormat="0" applyFill="0" applyBorder="0" applyAlignment="0" applyProtection="0"/>
    <xf numFmtId="0" fontId="52" fillId="0" borderId="0"/>
    <xf numFmtId="9" fontId="52" fillId="0" borderId="0" applyFont="0" applyFill="0" applyBorder="0" applyAlignment="0" applyProtection="0"/>
    <xf numFmtId="0" fontId="53" fillId="0" borderId="0" applyNumberFormat="0" applyFill="0" applyBorder="0" applyAlignment="0" applyProtection="0"/>
    <xf numFmtId="0" fontId="52" fillId="0" borderId="0"/>
  </cellStyleXfs>
  <cellXfs count="504">
    <xf numFmtId="0" fontId="0" fillId="0" borderId="0" xfId="0"/>
    <xf numFmtId="43" fontId="13" fillId="4" borderId="0" xfId="1" applyFont="1" applyFill="1" applyBorder="1" applyAlignment="1">
      <alignment wrapText="1"/>
    </xf>
    <xf numFmtId="43" fontId="13" fillId="4" borderId="0" xfId="1" applyFont="1" applyFill="1" applyBorder="1"/>
    <xf numFmtId="43" fontId="14" fillId="4" borderId="0" xfId="1" applyFont="1" applyFill="1" applyBorder="1"/>
    <xf numFmtId="0" fontId="18" fillId="0" borderId="10" xfId="0" applyFont="1" applyBorder="1"/>
    <xf numFmtId="49" fontId="18" fillId="0" borderId="10" xfId="0" applyNumberFormat="1" applyFont="1" applyBorder="1"/>
    <xf numFmtId="0" fontId="10" fillId="0" borderId="11" xfId="0" applyFont="1" applyBorder="1"/>
    <xf numFmtId="0" fontId="21" fillId="0" borderId="10" xfId="0" applyFont="1" applyBorder="1"/>
    <xf numFmtId="0" fontId="21" fillId="0" borderId="21" xfId="0" applyFont="1" applyBorder="1"/>
    <xf numFmtId="0" fontId="24" fillId="0" borderId="10" xfId="0" applyFont="1" applyBorder="1"/>
    <xf numFmtId="0" fontId="16" fillId="0" borderId="10" xfId="0" applyFont="1" applyBorder="1"/>
    <xf numFmtId="0" fontId="7" fillId="0" borderId="1" xfId="0" applyFont="1" applyBorder="1"/>
    <xf numFmtId="0" fontId="27" fillId="0" borderId="1" xfId="0" applyFont="1" applyBorder="1"/>
    <xf numFmtId="0" fontId="30" fillId="0" borderId="1" xfId="0" applyFont="1" applyBorder="1"/>
    <xf numFmtId="0" fontId="31" fillId="0" borderId="1" xfId="0" applyFont="1" applyBorder="1"/>
    <xf numFmtId="0" fontId="29" fillId="0" borderId="1" xfId="0" applyFont="1" applyBorder="1"/>
    <xf numFmtId="0" fontId="7" fillId="0" borderId="0" xfId="0" applyFont="1"/>
    <xf numFmtId="0" fontId="33" fillId="0" borderId="1" xfId="0" applyFont="1" applyBorder="1"/>
    <xf numFmtId="0" fontId="34" fillId="0" borderId="1" xfId="0" applyFont="1" applyBorder="1"/>
    <xf numFmtId="0" fontId="35" fillId="0" borderId="1" xfId="0" applyFont="1" applyBorder="1"/>
    <xf numFmtId="0" fontId="36" fillId="0" borderId="1" xfId="0" applyFont="1" applyBorder="1"/>
    <xf numFmtId="0" fontId="10" fillId="0" borderId="2" xfId="0" applyFont="1" applyBorder="1"/>
    <xf numFmtId="0" fontId="11" fillId="8" borderId="32"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14" borderId="32" xfId="0" applyFont="1" applyFill="1" applyBorder="1" applyAlignment="1">
      <alignment horizontal="center" vertical="center" wrapText="1"/>
    </xf>
    <xf numFmtId="0" fontId="11" fillId="15" borderId="32" xfId="0" applyFont="1" applyFill="1" applyBorder="1" applyAlignment="1">
      <alignment horizontal="center" vertical="center"/>
    </xf>
    <xf numFmtId="0" fontId="12" fillId="6" borderId="32" xfId="0" applyFont="1" applyFill="1" applyBorder="1" applyAlignment="1">
      <alignment horizontal="center" vertical="center" wrapText="1"/>
    </xf>
    <xf numFmtId="0" fontId="27" fillId="0" borderId="2" xfId="0" applyFont="1" applyBorder="1" applyAlignment="1">
      <alignment horizontal="left" vertical="center" wrapText="1"/>
    </xf>
    <xf numFmtId="0" fontId="37" fillId="0" borderId="1" xfId="0" applyFont="1" applyBorder="1" applyAlignment="1">
      <alignment horizontal="center"/>
    </xf>
    <xf numFmtId="0" fontId="29" fillId="0" borderId="4" xfId="0" applyFont="1" applyBorder="1"/>
    <xf numFmtId="0" fontId="29" fillId="0" borderId="10" xfId="0" applyFont="1" applyBorder="1"/>
    <xf numFmtId="0" fontId="37" fillId="0" borderId="10" xfId="0" applyFont="1" applyBorder="1" applyAlignment="1">
      <alignment horizontal="center"/>
    </xf>
    <xf numFmtId="0" fontId="37" fillId="0" borderId="9" xfId="0" applyFont="1" applyBorder="1" applyAlignment="1">
      <alignment horizontal="center"/>
    </xf>
    <xf numFmtId="0" fontId="38" fillId="0" borderId="1" xfId="0" applyFont="1" applyBorder="1"/>
    <xf numFmtId="0" fontId="39" fillId="0" borderId="1" xfId="0" applyFont="1" applyBorder="1" applyAlignment="1">
      <alignment horizontal="center"/>
    </xf>
    <xf numFmtId="0" fontId="40" fillId="0" borderId="9" xfId="0" applyFont="1" applyBorder="1" applyAlignment="1">
      <alignment horizontal="center" vertical="center"/>
    </xf>
    <xf numFmtId="0" fontId="41" fillId="0" borderId="2" xfId="0" applyFont="1" applyBorder="1"/>
    <xf numFmtId="0" fontId="29" fillId="0" borderId="6" xfId="0" applyFont="1" applyBorder="1"/>
    <xf numFmtId="2" fontId="29" fillId="4" borderId="0" xfId="0" applyNumberFormat="1" applyFont="1" applyFill="1"/>
    <xf numFmtId="43" fontId="29" fillId="0" borderId="6" xfId="0" applyNumberFormat="1" applyFont="1" applyBorder="1"/>
    <xf numFmtId="10" fontId="29" fillId="0" borderId="6" xfId="2" applyNumberFormat="1" applyFont="1" applyBorder="1"/>
    <xf numFmtId="9" fontId="29" fillId="0" borderId="6" xfId="2" applyFont="1" applyBorder="1"/>
    <xf numFmtId="43" fontId="29" fillId="0" borderId="6" xfId="1" applyFont="1" applyBorder="1"/>
    <xf numFmtId="43" fontId="29" fillId="0" borderId="7" xfId="0" applyNumberFormat="1" applyFont="1" applyBorder="1"/>
    <xf numFmtId="10" fontId="29" fillId="0" borderId="7" xfId="2" applyNumberFormat="1" applyFont="1" applyBorder="1"/>
    <xf numFmtId="0" fontId="29" fillId="0" borderId="7" xfId="0" applyFont="1" applyBorder="1"/>
    <xf numFmtId="0" fontId="39" fillId="0" borderId="1" xfId="0" applyFont="1" applyBorder="1"/>
    <xf numFmtId="0" fontId="27" fillId="7" borderId="2" xfId="0" applyFont="1" applyFill="1" applyBorder="1"/>
    <xf numFmtId="0" fontId="42" fillId="0" borderId="1" xfId="0" applyFont="1" applyBorder="1"/>
    <xf numFmtId="0" fontId="22" fillId="0" borderId="9" xfId="0" applyFont="1" applyBorder="1"/>
    <xf numFmtId="0" fontId="43" fillId="0" borderId="1" xfId="0" applyFont="1" applyBorder="1"/>
    <xf numFmtId="0" fontId="13" fillId="0" borderId="1" xfId="0" applyFont="1" applyBorder="1"/>
    <xf numFmtId="0" fontId="11" fillId="7" borderId="32" xfId="0" applyFont="1" applyFill="1" applyBorder="1" applyAlignment="1">
      <alignment horizontal="center" vertical="center" wrapText="1"/>
    </xf>
    <xf numFmtId="0" fontId="41" fillId="0" borderId="12" xfId="0" applyFont="1" applyBorder="1"/>
    <xf numFmtId="0" fontId="40" fillId="0" borderId="12" xfId="0" applyFont="1" applyBorder="1"/>
    <xf numFmtId="0" fontId="37" fillId="0" borderId="12" xfId="0" applyFont="1" applyBorder="1" applyAlignment="1">
      <alignment horizontal="center"/>
    </xf>
    <xf numFmtId="0" fontId="37" fillId="0" borderId="17" xfId="0" applyFont="1" applyBorder="1" applyAlignment="1">
      <alignment horizontal="center"/>
    </xf>
    <xf numFmtId="0" fontId="37" fillId="0" borderId="21" xfId="0" applyFont="1" applyBorder="1" applyAlignment="1">
      <alignment horizontal="center"/>
    </xf>
    <xf numFmtId="0" fontId="37" fillId="0" borderId="6" xfId="0" applyFont="1" applyBorder="1" applyAlignment="1">
      <alignment horizontal="center"/>
    </xf>
    <xf numFmtId="0" fontId="37" fillId="0" borderId="4" xfId="0" applyFont="1" applyBorder="1" applyAlignment="1">
      <alignment horizontal="center"/>
    </xf>
    <xf numFmtId="43" fontId="29" fillId="0" borderId="8" xfId="1" applyFont="1" applyFill="1" applyBorder="1" applyAlignment="1">
      <alignment horizontal="center"/>
    </xf>
    <xf numFmtId="0" fontId="10" fillId="0" borderId="0" xfId="0" applyFont="1"/>
    <xf numFmtId="43" fontId="13" fillId="4" borderId="6" xfId="1" applyFont="1" applyFill="1" applyBorder="1" applyAlignment="1">
      <alignment wrapText="1"/>
    </xf>
    <xf numFmtId="43" fontId="13" fillId="4" borderId="6" xfId="1" applyFont="1" applyFill="1" applyBorder="1"/>
    <xf numFmtId="43" fontId="14" fillId="4" borderId="6" xfId="1" applyFont="1" applyFill="1" applyBorder="1"/>
    <xf numFmtId="43" fontId="29" fillId="10" borderId="8" xfId="1" applyFont="1" applyFill="1" applyBorder="1" applyAlignment="1">
      <alignment horizontal="center"/>
    </xf>
    <xf numFmtId="43" fontId="29" fillId="0" borderId="8" xfId="1" applyFont="1" applyFill="1" applyBorder="1"/>
    <xf numFmtId="43" fontId="29" fillId="10" borderId="8" xfId="1" applyFont="1" applyFill="1" applyBorder="1"/>
    <xf numFmtId="43" fontId="29" fillId="0" borderId="1" xfId="1" applyFont="1" applyBorder="1"/>
    <xf numFmtId="43" fontId="29" fillId="4" borderId="8" xfId="1" applyFont="1" applyFill="1" applyBorder="1"/>
    <xf numFmtId="43" fontId="29" fillId="0" borderId="26" xfId="1" applyFont="1" applyBorder="1"/>
    <xf numFmtId="43" fontId="29" fillId="0" borderId="27" xfId="1" applyFont="1" applyBorder="1"/>
    <xf numFmtId="43" fontId="29" fillId="0" borderId="28" xfId="1" applyFont="1" applyBorder="1"/>
    <xf numFmtId="43" fontId="13" fillId="0" borderId="6" xfId="1" applyFont="1" applyBorder="1"/>
    <xf numFmtId="43" fontId="10" fillId="0" borderId="6" xfId="1" applyFont="1" applyBorder="1"/>
    <xf numFmtId="0" fontId="37" fillId="0" borderId="37" xfId="0" applyFont="1" applyBorder="1" applyAlignment="1">
      <alignment horizontal="center"/>
    </xf>
    <xf numFmtId="0" fontId="37" fillId="0" borderId="38" xfId="0" applyFont="1" applyBorder="1" applyAlignment="1">
      <alignment horizontal="center"/>
    </xf>
    <xf numFmtId="0" fontId="37" fillId="0" borderId="39" xfId="0" applyFont="1" applyBorder="1" applyAlignment="1">
      <alignment horizontal="center"/>
    </xf>
    <xf numFmtId="0" fontId="37" fillId="0" borderId="42" xfId="0" applyFont="1" applyBorder="1" applyAlignment="1">
      <alignment horizontal="center"/>
    </xf>
    <xf numFmtId="0" fontId="37" fillId="0" borderId="22" xfId="0" applyFont="1" applyBorder="1" applyAlignment="1">
      <alignment horizontal="center"/>
    </xf>
    <xf numFmtId="0" fontId="37" fillId="0" borderId="43" xfId="0" applyFont="1" applyBorder="1" applyAlignment="1">
      <alignment horizontal="center"/>
    </xf>
    <xf numFmtId="0" fontId="37" fillId="0" borderId="44" xfId="0" applyFont="1" applyBorder="1" applyAlignment="1">
      <alignment horizontal="center"/>
    </xf>
    <xf numFmtId="0" fontId="37" fillId="0" borderId="2" xfId="0" applyFont="1" applyBorder="1" applyAlignment="1">
      <alignment horizontal="center"/>
    </xf>
    <xf numFmtId="0" fontId="37" fillId="0" borderId="45" xfId="0" applyFont="1" applyBorder="1" applyAlignment="1">
      <alignment horizontal="center"/>
    </xf>
    <xf numFmtId="0" fontId="37" fillId="0" borderId="23" xfId="0" applyFont="1" applyBorder="1" applyAlignment="1">
      <alignment horizontal="center"/>
    </xf>
    <xf numFmtId="0" fontId="37" fillId="0" borderId="15" xfId="0" applyFont="1" applyBorder="1" applyAlignment="1">
      <alignment horizontal="center"/>
    </xf>
    <xf numFmtId="43" fontId="42" fillId="0" borderId="1" xfId="0" applyNumberFormat="1" applyFont="1" applyBorder="1"/>
    <xf numFmtId="43" fontId="29" fillId="0" borderId="4" xfId="1" applyFont="1" applyBorder="1"/>
    <xf numFmtId="0" fontId="22" fillId="2" borderId="1" xfId="0" applyFont="1" applyFill="1" applyBorder="1" applyAlignment="1">
      <alignment horizontal="left" vertical="center"/>
    </xf>
    <xf numFmtId="0" fontId="22" fillId="17" borderId="1" xfId="0" applyFont="1" applyFill="1" applyBorder="1" applyAlignment="1">
      <alignment horizontal="left" vertical="center"/>
    </xf>
    <xf numFmtId="0" fontId="22" fillId="18" borderId="1" xfId="0" applyFont="1" applyFill="1" applyBorder="1" applyAlignment="1">
      <alignment horizontal="left" vertical="center"/>
    </xf>
    <xf numFmtId="43" fontId="29" fillId="18" borderId="8" xfId="1" applyFont="1" applyFill="1" applyBorder="1"/>
    <xf numFmtId="43" fontId="29" fillId="10" borderId="8" xfId="1" applyFont="1" applyFill="1" applyBorder="1" applyAlignment="1" applyProtection="1">
      <alignment horizontal="center"/>
    </xf>
    <xf numFmtId="0" fontId="6" fillId="0" borderId="1" xfId="0" applyFont="1" applyBorder="1"/>
    <xf numFmtId="0" fontId="5" fillId="0" borderId="1" xfId="0" applyFont="1" applyBorder="1"/>
    <xf numFmtId="0" fontId="48" fillId="0" borderId="1" xfId="0" applyFont="1" applyBorder="1"/>
    <xf numFmtId="43" fontId="48" fillId="0" borderId="1" xfId="0" applyNumberFormat="1" applyFont="1" applyBorder="1"/>
    <xf numFmtId="0" fontId="4" fillId="0" borderId="1" xfId="0" applyFont="1" applyBorder="1"/>
    <xf numFmtId="0" fontId="49" fillId="0" borderId="1" xfId="0" applyFont="1" applyBorder="1"/>
    <xf numFmtId="0" fontId="50" fillId="0" borderId="1" xfId="0" applyFont="1" applyBorder="1"/>
    <xf numFmtId="0" fontId="51" fillId="0" borderId="1" xfId="0" applyFont="1" applyBorder="1" applyAlignment="1">
      <alignment horizontal="right"/>
    </xf>
    <xf numFmtId="43" fontId="50" fillId="0" borderId="1" xfId="0" applyNumberFormat="1" applyFont="1" applyBorder="1"/>
    <xf numFmtId="0" fontId="3" fillId="0" borderId="1" xfId="0" applyFont="1" applyBorder="1"/>
    <xf numFmtId="0" fontId="15" fillId="12" borderId="4" xfId="0" applyFont="1" applyFill="1" applyBorder="1" applyAlignment="1">
      <alignment horizontal="center"/>
    </xf>
    <xf numFmtId="0" fontId="15" fillId="2" borderId="4" xfId="0" applyFont="1" applyFill="1" applyBorder="1" applyAlignment="1">
      <alignment horizontal="center"/>
    </xf>
    <xf numFmtId="43" fontId="29" fillId="19" borderId="8" xfId="1" applyFont="1" applyFill="1" applyBorder="1"/>
    <xf numFmtId="9" fontId="29" fillId="19" borderId="8" xfId="2" applyFont="1" applyFill="1" applyBorder="1"/>
    <xf numFmtId="0" fontId="2" fillId="0" borderId="1" xfId="0" applyFont="1" applyBorder="1"/>
    <xf numFmtId="0" fontId="15" fillId="5" borderId="3" xfId="0" applyFont="1" applyFill="1" applyBorder="1" applyAlignment="1">
      <alignment horizontal="center"/>
    </xf>
    <xf numFmtId="0" fontId="54" fillId="0" borderId="1" xfId="3" applyFont="1" applyBorder="1" applyAlignment="1">
      <alignment wrapText="1"/>
    </xf>
    <xf numFmtId="0" fontId="29" fillId="0" borderId="10" xfId="0" applyFont="1" applyBorder="1" applyAlignment="1">
      <alignment horizontal="center"/>
    </xf>
    <xf numFmtId="0" fontId="15" fillId="2" borderId="3" xfId="0" applyFont="1" applyFill="1" applyBorder="1" applyAlignment="1">
      <alignment horizontal="center"/>
    </xf>
    <xf numFmtId="0" fontId="15" fillId="3" borderId="3" xfId="0" applyFont="1" applyFill="1" applyBorder="1" applyAlignment="1">
      <alignment horizontal="center"/>
    </xf>
    <xf numFmtId="0" fontId="15" fillId="11" borderId="3" xfId="0" applyFont="1" applyFill="1" applyBorder="1" applyAlignment="1">
      <alignment horizontal="center"/>
    </xf>
    <xf numFmtId="0" fontId="15" fillId="13" borderId="3" xfId="0" applyFont="1" applyFill="1" applyBorder="1" applyAlignment="1">
      <alignment horizontal="center"/>
    </xf>
    <xf numFmtId="0" fontId="29" fillId="0" borderId="1" xfId="0" applyFont="1" applyBorder="1" applyAlignment="1">
      <alignment wrapText="1"/>
    </xf>
    <xf numFmtId="0" fontId="15" fillId="7" borderId="3" xfId="0" applyFont="1" applyFill="1" applyBorder="1" applyAlignment="1">
      <alignment wrapText="1"/>
    </xf>
    <xf numFmtId="0" fontId="38" fillId="0" borderId="1" xfId="0" applyFont="1" applyBorder="1" applyAlignment="1">
      <alignment wrapText="1"/>
    </xf>
    <xf numFmtId="0" fontId="39" fillId="0" borderId="1" xfId="0" applyFont="1" applyBorder="1" applyAlignment="1">
      <alignment wrapText="1"/>
    </xf>
    <xf numFmtId="0" fontId="15" fillId="2" borderId="4" xfId="0" applyFont="1" applyFill="1" applyBorder="1" applyAlignment="1">
      <alignment wrapText="1"/>
    </xf>
    <xf numFmtId="0" fontId="37" fillId="0" borderId="9" xfId="0" applyFont="1" applyBorder="1" applyAlignment="1">
      <alignment wrapText="1"/>
    </xf>
    <xf numFmtId="0" fontId="1" fillId="0" borderId="1" xfId="0" applyFont="1" applyBorder="1" applyAlignment="1">
      <alignment wrapText="1"/>
    </xf>
    <xf numFmtId="0" fontId="1" fillId="0" borderId="2" xfId="0" applyFont="1" applyBorder="1" applyAlignment="1">
      <alignment wrapText="1"/>
    </xf>
    <xf numFmtId="0" fontId="1" fillId="0" borderId="2" xfId="0" applyFont="1" applyBorder="1"/>
    <xf numFmtId="0" fontId="15" fillId="12" borderId="4" xfId="0" applyFont="1" applyFill="1" applyBorder="1" applyAlignment="1">
      <alignment wrapText="1"/>
    </xf>
    <xf numFmtId="0" fontId="15" fillId="5" borderId="3" xfId="0" applyFont="1" applyFill="1" applyBorder="1" applyAlignment="1">
      <alignment wrapText="1"/>
    </xf>
    <xf numFmtId="0" fontId="1" fillId="0" borderId="0" xfId="0" applyFont="1" applyAlignment="1">
      <alignment wrapText="1"/>
    </xf>
    <xf numFmtId="0" fontId="29" fillId="0" borderId="1" xfId="3" applyFont="1" applyBorder="1" applyAlignment="1">
      <alignment wrapText="1"/>
    </xf>
    <xf numFmtId="0" fontId="29" fillId="0" borderId="10" xfId="0" applyFont="1" applyBorder="1" applyAlignment="1">
      <alignment wrapText="1"/>
    </xf>
    <xf numFmtId="0" fontId="15" fillId="2" borderId="3" xfId="0" applyFont="1" applyFill="1" applyBorder="1" applyAlignment="1">
      <alignment wrapText="1"/>
    </xf>
    <xf numFmtId="0" fontId="15" fillId="3" borderId="3" xfId="0" applyFont="1" applyFill="1" applyBorder="1" applyAlignment="1">
      <alignment wrapText="1"/>
    </xf>
    <xf numFmtId="0" fontId="15" fillId="11" borderId="3" xfId="0" applyFont="1" applyFill="1" applyBorder="1" applyAlignment="1">
      <alignment wrapText="1"/>
    </xf>
    <xf numFmtId="0" fontId="15" fillId="13" borderId="3" xfId="0" applyFont="1" applyFill="1" applyBorder="1" applyAlignment="1">
      <alignment wrapText="1"/>
    </xf>
    <xf numFmtId="0" fontId="1" fillId="0" borderId="0" xfId="0" applyFont="1" applyAlignment="1">
      <alignment horizontal="left"/>
    </xf>
    <xf numFmtId="0" fontId="1" fillId="0" borderId="0" xfId="0" applyFont="1"/>
    <xf numFmtId="0" fontId="1" fillId="0" borderId="49" xfId="0" applyFont="1" applyBorder="1" applyAlignment="1">
      <alignment horizontal="left"/>
    </xf>
    <xf numFmtId="0" fontId="29" fillId="4" borderId="56" xfId="3" applyFont="1" applyFill="1" applyBorder="1" applyAlignment="1">
      <alignment horizontal="left" vertical="center" wrapText="1"/>
    </xf>
    <xf numFmtId="0" fontId="29" fillId="4" borderId="58" xfId="3" applyFont="1" applyFill="1" applyBorder="1" applyAlignment="1">
      <alignment horizontal="left" vertical="center" wrapText="1"/>
    </xf>
    <xf numFmtId="0" fontId="29" fillId="4" borderId="60" xfId="3" applyFont="1" applyFill="1" applyBorder="1" applyAlignment="1">
      <alignment horizontal="left" vertical="center" wrapText="1"/>
    </xf>
    <xf numFmtId="0" fontId="54" fillId="0" borderId="47" xfId="3" applyFont="1" applyBorder="1" applyAlignment="1">
      <alignment horizontal="left" vertical="center"/>
    </xf>
    <xf numFmtId="0" fontId="29" fillId="4" borderId="62" xfId="3" applyFont="1" applyFill="1" applyBorder="1" applyAlignment="1">
      <alignment horizontal="left" vertical="center" wrapText="1"/>
    </xf>
    <xf numFmtId="0" fontId="1" fillId="4" borderId="63" xfId="0" applyFont="1" applyFill="1" applyBorder="1" applyAlignment="1">
      <alignment horizontal="left" vertical="center" wrapText="1"/>
    </xf>
    <xf numFmtId="0" fontId="1" fillId="4" borderId="44" xfId="0" applyFont="1" applyFill="1" applyBorder="1" applyAlignment="1">
      <alignment horizontal="left" vertical="center" wrapText="1"/>
    </xf>
    <xf numFmtId="0" fontId="1" fillId="0" borderId="44" xfId="0" applyFont="1" applyBorder="1" applyAlignment="1">
      <alignment horizontal="left" vertical="center"/>
    </xf>
    <xf numFmtId="0" fontId="29" fillId="0" borderId="44" xfId="3" applyFont="1" applyFill="1" applyBorder="1" applyAlignment="1">
      <alignment horizontal="left" vertical="center" wrapText="1"/>
    </xf>
    <xf numFmtId="0" fontId="29" fillId="4" borderId="44" xfId="3" applyFont="1" applyFill="1" applyBorder="1" applyAlignment="1">
      <alignment horizontal="left" vertical="center" wrapText="1"/>
    </xf>
    <xf numFmtId="0" fontId="1" fillId="4" borderId="62" xfId="0" applyFont="1" applyFill="1" applyBorder="1" applyAlignment="1">
      <alignment horizontal="left" vertical="center" wrapText="1"/>
    </xf>
    <xf numFmtId="0" fontId="29" fillId="4" borderId="47" xfId="3" applyFont="1" applyFill="1" applyBorder="1" applyAlignment="1">
      <alignment horizontal="left" vertical="center" wrapText="1"/>
    </xf>
    <xf numFmtId="0" fontId="1" fillId="0" borderId="65" xfId="0" applyFont="1" applyBorder="1" applyAlignment="1">
      <alignment horizontal="left" vertical="center" wrapText="1"/>
    </xf>
    <xf numFmtId="0" fontId="54" fillId="4" borderId="56" xfId="3" applyFont="1" applyFill="1" applyBorder="1" applyAlignment="1">
      <alignment horizontal="left" vertical="center" wrapText="1"/>
    </xf>
    <xf numFmtId="0" fontId="54" fillId="4" borderId="58" xfId="3" applyFont="1" applyFill="1" applyBorder="1" applyAlignment="1">
      <alignment horizontal="left" vertical="center" wrapText="1"/>
    </xf>
    <xf numFmtId="0" fontId="54" fillId="4" borderId="66" xfId="3" applyFont="1" applyFill="1" applyBorder="1" applyAlignment="1">
      <alignment horizontal="left" vertical="center" wrapText="1"/>
    </xf>
    <xf numFmtId="0" fontId="1" fillId="0" borderId="47" xfId="0" applyFont="1" applyBorder="1" applyAlignment="1">
      <alignment horizontal="left" vertical="center" wrapText="1"/>
    </xf>
    <xf numFmtId="0" fontId="29" fillId="0" borderId="67" xfId="3" applyFont="1" applyFill="1" applyBorder="1" applyAlignment="1">
      <alignment horizontal="left" vertical="center" wrapText="1"/>
    </xf>
    <xf numFmtId="0" fontId="29" fillId="0" borderId="68" xfId="3" applyFont="1" applyFill="1" applyBorder="1" applyAlignment="1">
      <alignment horizontal="left" vertical="center" wrapText="1"/>
    </xf>
    <xf numFmtId="0" fontId="29" fillId="4" borderId="69" xfId="0" applyFont="1" applyFill="1" applyBorder="1" applyAlignment="1">
      <alignment horizontal="left" vertical="center" wrapText="1"/>
    </xf>
    <xf numFmtId="0" fontId="29" fillId="0" borderId="58" xfId="3" applyFont="1" applyFill="1" applyBorder="1" applyAlignment="1">
      <alignment horizontal="left" vertical="center" wrapText="1"/>
    </xf>
    <xf numFmtId="0" fontId="54" fillId="4" borderId="62" xfId="3" applyFont="1" applyFill="1" applyBorder="1" applyAlignment="1">
      <alignment horizontal="left" vertical="center" wrapText="1"/>
    </xf>
    <xf numFmtId="0" fontId="29" fillId="4" borderId="70" xfId="3" applyFont="1" applyFill="1" applyBorder="1" applyAlignment="1">
      <alignment horizontal="left" vertical="center" wrapText="1"/>
    </xf>
    <xf numFmtId="0" fontId="1" fillId="0" borderId="56" xfId="0" applyFont="1" applyBorder="1" applyAlignment="1">
      <alignment horizontal="left" vertical="center" wrapText="1"/>
    </xf>
    <xf numFmtId="0" fontId="29" fillId="0" borderId="32" xfId="0" applyFont="1" applyBorder="1" applyAlignment="1">
      <alignment horizontal="left" vertical="center" wrapText="1"/>
    </xf>
    <xf numFmtId="0" fontId="29" fillId="0" borderId="56" xfId="3" applyFont="1" applyFill="1" applyBorder="1" applyAlignment="1">
      <alignment horizontal="left" vertical="center" wrapText="1"/>
    </xf>
    <xf numFmtId="0" fontId="1" fillId="0" borderId="72" xfId="0" applyFont="1" applyBorder="1" applyAlignment="1">
      <alignment horizontal="left" vertical="center"/>
    </xf>
    <xf numFmtId="0" fontId="54" fillId="0" borderId="68" xfId="3" applyFont="1" applyFill="1" applyBorder="1" applyAlignment="1">
      <alignment horizontal="left" vertical="center" wrapText="1"/>
    </xf>
    <xf numFmtId="0" fontId="29" fillId="0" borderId="65" xfId="3" applyFont="1" applyFill="1" applyBorder="1" applyAlignment="1">
      <alignment horizontal="left" vertical="center" wrapText="1"/>
    </xf>
    <xf numFmtId="0" fontId="1" fillId="4" borderId="72" xfId="0" applyFont="1" applyFill="1" applyBorder="1" applyAlignment="1">
      <alignment horizontal="left" vertical="center" wrapText="1"/>
    </xf>
    <xf numFmtId="0" fontId="29" fillId="4" borderId="6" xfId="0" applyFont="1" applyFill="1" applyBorder="1" applyAlignment="1">
      <alignment vertical="center" wrapText="1"/>
    </xf>
    <xf numFmtId="0" fontId="29" fillId="4" borderId="65" xfId="3" applyFont="1" applyFill="1" applyBorder="1" applyAlignment="1">
      <alignment horizontal="left" vertical="center" wrapText="1"/>
    </xf>
    <xf numFmtId="0" fontId="29" fillId="4" borderId="47" xfId="3" applyFont="1" applyFill="1" applyBorder="1" applyAlignment="1">
      <alignment vertical="top" wrapText="1"/>
    </xf>
    <xf numFmtId="0" fontId="29" fillId="0" borderId="47" xfId="3" applyFont="1" applyBorder="1" applyAlignment="1">
      <alignment vertical="top" wrapText="1"/>
    </xf>
    <xf numFmtId="0" fontId="54" fillId="4" borderId="65" xfId="3" applyFont="1" applyFill="1" applyBorder="1" applyAlignment="1">
      <alignment horizontal="left" vertical="center" wrapText="1"/>
    </xf>
    <xf numFmtId="0" fontId="54" fillId="0" borderId="73" xfId="3" applyFont="1" applyFill="1" applyBorder="1" applyAlignment="1">
      <alignment horizontal="left" vertical="center" wrapText="1"/>
    </xf>
    <xf numFmtId="0" fontId="29" fillId="4" borderId="77" xfId="0" applyFont="1" applyFill="1" applyBorder="1" applyAlignment="1">
      <alignment vertical="center" wrapText="1"/>
    </xf>
    <xf numFmtId="0" fontId="54" fillId="4" borderId="78" xfId="3" applyFont="1" applyFill="1" applyBorder="1" applyAlignment="1">
      <alignment horizontal="left" vertical="center" wrapText="1"/>
    </xf>
    <xf numFmtId="0" fontId="1" fillId="0" borderId="10" xfId="0" applyFont="1" applyBorder="1"/>
    <xf numFmtId="0" fontId="1" fillId="0" borderId="15" xfId="0" applyFont="1" applyBorder="1"/>
    <xf numFmtId="0" fontId="1" fillId="0" borderId="17" xfId="0" applyFont="1" applyBorder="1"/>
    <xf numFmtId="0" fontId="9" fillId="23" borderId="1" xfId="0" applyFont="1" applyFill="1" applyBorder="1" applyAlignment="1">
      <alignment horizontal="left" vertical="center"/>
    </xf>
    <xf numFmtId="0" fontId="9" fillId="24" borderId="1" xfId="0" applyFont="1" applyFill="1" applyBorder="1" applyAlignment="1">
      <alignment horizontal="left" vertical="center"/>
    </xf>
    <xf numFmtId="0" fontId="9" fillId="15" borderId="1" xfId="0" applyFont="1" applyFill="1" applyBorder="1" applyAlignment="1">
      <alignment horizontal="left" vertical="center"/>
    </xf>
    <xf numFmtId="0" fontId="1" fillId="0" borderId="21" xfId="0" applyFont="1" applyBorder="1"/>
    <xf numFmtId="0" fontId="1" fillId="0" borderId="1" xfId="0" applyFont="1" applyBorder="1"/>
    <xf numFmtId="0" fontId="7" fillId="0" borderId="1" xfId="0" applyFont="1" applyBorder="1" applyAlignment="1">
      <alignment horizontal="left" vertical="center"/>
    </xf>
    <xf numFmtId="0" fontId="29" fillId="0" borderId="1" xfId="0" applyFont="1" applyBorder="1" applyAlignment="1">
      <alignment horizontal="left" vertical="center"/>
    </xf>
    <xf numFmtId="0" fontId="29" fillId="0" borderId="2" xfId="0" applyFont="1" applyBorder="1" applyAlignment="1">
      <alignment horizontal="left" vertical="center"/>
    </xf>
    <xf numFmtId="0" fontId="45" fillId="0" borderId="1" xfId="0" applyFont="1" applyBorder="1" applyAlignment="1">
      <alignment horizontal="left" vertical="center"/>
    </xf>
    <xf numFmtId="0" fontId="27" fillId="0" borderId="33" xfId="0" applyFont="1" applyBorder="1" applyAlignment="1">
      <alignment horizontal="left" vertical="center"/>
    </xf>
    <xf numFmtId="9" fontId="44" fillId="16" borderId="6" xfId="2" applyFont="1" applyFill="1" applyBorder="1" applyAlignment="1">
      <alignment horizontal="left" vertical="center"/>
    </xf>
    <xf numFmtId="0" fontId="29" fillId="0" borderId="9" xfId="0" applyFont="1" applyBorder="1" applyAlignment="1">
      <alignment horizontal="left" vertical="center"/>
    </xf>
    <xf numFmtId="0" fontId="29" fillId="0" borderId="17" xfId="0" applyFont="1" applyBorder="1" applyAlignment="1">
      <alignment horizontal="left" vertical="center"/>
    </xf>
    <xf numFmtId="0" fontId="33" fillId="0" borderId="1" xfId="0" applyFont="1" applyBorder="1" applyAlignment="1">
      <alignment horizontal="left" vertical="center"/>
    </xf>
    <xf numFmtId="0" fontId="33" fillId="0" borderId="10" xfId="0" applyFont="1" applyBorder="1" applyAlignment="1">
      <alignment horizontal="left" vertical="center"/>
    </xf>
    <xf numFmtId="0" fontId="37" fillId="0" borderId="21" xfId="0" applyFont="1" applyBorder="1" applyAlignment="1">
      <alignment horizontal="left" vertical="center"/>
    </xf>
    <xf numFmtId="0" fontId="37" fillId="0" borderId="36" xfId="0" applyFont="1" applyBorder="1" applyAlignment="1">
      <alignment horizontal="left" vertical="center"/>
    </xf>
    <xf numFmtId="0" fontId="37" fillId="0" borderId="37" xfId="0" applyFont="1" applyBorder="1" applyAlignment="1">
      <alignment horizontal="left" vertical="center"/>
    </xf>
    <xf numFmtId="0" fontId="37" fillId="0" borderId="40" xfId="0" applyFont="1" applyBorder="1" applyAlignment="1">
      <alignment horizontal="left" vertical="center"/>
    </xf>
    <xf numFmtId="9" fontId="37" fillId="0" borderId="6" xfId="2" applyFont="1" applyBorder="1" applyAlignment="1">
      <alignment horizontal="left" vertical="center"/>
    </xf>
    <xf numFmtId="0" fontId="37" fillId="0" borderId="1" xfId="0" applyFont="1" applyBorder="1" applyAlignment="1">
      <alignment horizontal="left" vertical="center"/>
    </xf>
    <xf numFmtId="0" fontId="37" fillId="0" borderId="6" xfId="0" applyFont="1" applyBorder="1" applyAlignment="1">
      <alignment horizontal="left" vertical="center"/>
    </xf>
    <xf numFmtId="0" fontId="37" fillId="0" borderId="41" xfId="0" applyFont="1" applyBorder="1" applyAlignment="1">
      <alignment horizontal="left" vertical="center"/>
    </xf>
    <xf numFmtId="0" fontId="33" fillId="0" borderId="42" xfId="0" applyFont="1" applyBorder="1" applyAlignment="1">
      <alignment horizontal="left" vertical="center"/>
    </xf>
    <xf numFmtId="0" fontId="37" fillId="0" borderId="11" xfId="0" applyFont="1" applyBorder="1" applyAlignment="1">
      <alignment horizontal="left" vertical="center"/>
    </xf>
    <xf numFmtId="0" fontId="27" fillId="0" borderId="2" xfId="0" applyFont="1" applyBorder="1" applyAlignment="1">
      <alignment horizontal="left" vertical="center"/>
    </xf>
    <xf numFmtId="0" fontId="30" fillId="0" borderId="1" xfId="0" applyFont="1" applyBorder="1" applyAlignment="1">
      <alignment horizontal="left" vertical="center"/>
    </xf>
    <xf numFmtId="0" fontId="27" fillId="0" borderId="1" xfId="0" applyFont="1" applyBorder="1" applyAlignment="1">
      <alignment horizontal="left"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6" xfId="0" applyFont="1" applyBorder="1" applyAlignment="1">
      <alignment horizontal="left" vertical="center"/>
    </xf>
    <xf numFmtId="43" fontId="31" fillId="0" borderId="6" xfId="1" applyFont="1" applyBorder="1" applyAlignment="1">
      <alignment horizontal="left" vertical="center"/>
    </xf>
    <xf numFmtId="0" fontId="1" fillId="0" borderId="4" xfId="0" applyFont="1" applyBorder="1"/>
    <xf numFmtId="0" fontId="1" fillId="0" borderId="9" xfId="0" applyFont="1" applyBorder="1"/>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7" borderId="2" xfId="0" applyFont="1" applyFill="1" applyBorder="1"/>
    <xf numFmtId="0" fontId="1" fillId="7" borderId="1" xfId="0" applyFont="1" applyFill="1" applyBorder="1"/>
    <xf numFmtId="0" fontId="1" fillId="0" borderId="1" xfId="0" applyFont="1" applyBorder="1" applyAlignment="1">
      <alignment horizontal="left" vertical="center" wrapText="1"/>
    </xf>
    <xf numFmtId="0" fontId="1" fillId="0" borderId="3" xfId="0" applyFont="1" applyBorder="1"/>
    <xf numFmtId="0" fontId="1" fillId="0" borderId="10" xfId="0" applyFont="1" applyBorder="1" applyAlignment="1">
      <alignment horizontal="left" vertical="center"/>
    </xf>
    <xf numFmtId="2" fontId="1" fillId="4" borderId="0" xfId="0" applyNumberFormat="1" applyFont="1" applyFill="1"/>
    <xf numFmtId="2" fontId="1" fillId="7" borderId="0" xfId="0" applyNumberFormat="1" applyFont="1" applyFill="1"/>
    <xf numFmtId="43" fontId="1" fillId="0" borderId="1" xfId="0" applyNumberFormat="1" applyFont="1" applyBorder="1"/>
    <xf numFmtId="0" fontId="1" fillId="4" borderId="6" xfId="0" applyFont="1" applyFill="1" applyBorder="1" applyAlignment="1">
      <alignment horizontal="left" vertical="center" wrapText="1"/>
    </xf>
    <xf numFmtId="0" fontId="1" fillId="4" borderId="56" xfId="0" applyFont="1" applyFill="1" applyBorder="1" applyAlignment="1">
      <alignment horizontal="left" vertical="center" wrapText="1"/>
    </xf>
    <xf numFmtId="0" fontId="15" fillId="13" borderId="3" xfId="0" applyFont="1" applyFill="1" applyBorder="1" applyAlignment="1">
      <alignment horizontal="left"/>
    </xf>
    <xf numFmtId="0" fontId="15" fillId="7" borderId="3" xfId="0" applyFont="1" applyFill="1" applyBorder="1" applyAlignment="1">
      <alignment horizontal="left"/>
    </xf>
    <xf numFmtId="0" fontId="15" fillId="5" borderId="3" xfId="0" applyFont="1" applyFill="1" applyBorder="1" applyAlignment="1">
      <alignment horizontal="left"/>
    </xf>
    <xf numFmtId="0" fontId="15" fillId="2" borderId="3" xfId="0" applyFont="1" applyFill="1" applyBorder="1" applyAlignment="1">
      <alignment horizontal="left"/>
    </xf>
    <xf numFmtId="0" fontId="15" fillId="2" borderId="4" xfId="0" applyFont="1" applyFill="1" applyBorder="1" applyAlignment="1">
      <alignment horizontal="left"/>
    </xf>
    <xf numFmtId="0" fontId="15" fillId="3" borderId="3" xfId="0" applyFont="1" applyFill="1" applyBorder="1" applyAlignment="1">
      <alignment horizontal="left"/>
    </xf>
    <xf numFmtId="0" fontId="15" fillId="11" borderId="3" xfId="0" applyFont="1" applyFill="1" applyBorder="1" applyAlignment="1">
      <alignment horizontal="left"/>
    </xf>
    <xf numFmtId="0" fontId="15" fillId="12" borderId="4" xfId="0" applyFont="1" applyFill="1" applyBorder="1" applyAlignment="1">
      <alignment horizontal="left"/>
    </xf>
    <xf numFmtId="0" fontId="1" fillId="0" borderId="0" xfId="0" applyFont="1" applyAlignment="1">
      <alignment horizontal="left" vertical="center"/>
    </xf>
    <xf numFmtId="0" fontId="56" fillId="22" borderId="46" xfId="0" applyFont="1" applyFill="1" applyBorder="1" applyAlignment="1">
      <alignment horizontal="center" vertical="center" wrapText="1"/>
    </xf>
    <xf numFmtId="0" fontId="56" fillId="22" borderId="48" xfId="0" applyFont="1" applyFill="1" applyBorder="1" applyAlignment="1">
      <alignment horizontal="center" vertical="center" wrapText="1"/>
    </xf>
    <xf numFmtId="0" fontId="1" fillId="0" borderId="51" xfId="0" applyFont="1" applyBorder="1" applyAlignment="1">
      <alignment horizontal="left" vertical="center" wrapText="1"/>
    </xf>
    <xf numFmtId="0" fontId="0" fillId="0" borderId="0" xfId="0" applyAlignment="1">
      <alignment vertical="top"/>
    </xf>
    <xf numFmtId="0" fontId="1" fillId="4" borderId="32" xfId="0" applyFont="1" applyFill="1" applyBorder="1" applyAlignment="1">
      <alignment vertical="center" wrapText="1"/>
    </xf>
    <xf numFmtId="0" fontId="29" fillId="0" borderId="56" xfId="0" applyFont="1" applyBorder="1" applyAlignment="1">
      <alignment horizontal="left" vertical="center" wrapText="1"/>
    </xf>
    <xf numFmtId="0" fontId="54" fillId="0" borderId="60" xfId="3" applyFont="1" applyFill="1" applyBorder="1" applyAlignment="1">
      <alignment horizontal="left" vertical="center" wrapText="1"/>
    </xf>
    <xf numFmtId="0" fontId="1" fillId="4" borderId="85" xfId="0" applyFont="1" applyFill="1" applyBorder="1" applyAlignment="1">
      <alignment vertical="center" wrapText="1"/>
    </xf>
    <xf numFmtId="0" fontId="1" fillId="4" borderId="86" xfId="0" applyFont="1" applyFill="1" applyBorder="1" applyAlignment="1">
      <alignment horizontal="left" vertical="center" wrapText="1"/>
    </xf>
    <xf numFmtId="43" fontId="29" fillId="26" borderId="8" xfId="1" applyFont="1" applyFill="1" applyBorder="1"/>
    <xf numFmtId="0" fontId="32" fillId="25" borderId="3" xfId="0" applyFont="1" applyFill="1" applyBorder="1" applyAlignment="1">
      <alignment wrapText="1"/>
    </xf>
    <xf numFmtId="0" fontId="32" fillId="25" borderId="3" xfId="0" applyFont="1" applyFill="1" applyBorder="1" applyAlignment="1">
      <alignment horizontal="center"/>
    </xf>
    <xf numFmtId="0" fontId="32" fillId="25" borderId="3" xfId="0" applyFont="1" applyFill="1" applyBorder="1" applyAlignment="1">
      <alignment horizontal="left"/>
    </xf>
    <xf numFmtId="0" fontId="37" fillId="0" borderId="46" xfId="0" applyFont="1" applyBorder="1" applyAlignment="1">
      <alignment horizontal="left" vertical="center"/>
    </xf>
    <xf numFmtId="0" fontId="11" fillId="25" borderId="32" xfId="0" applyFont="1" applyFill="1" applyBorder="1" applyAlignment="1">
      <alignment horizontal="center" vertical="center" wrapText="1"/>
    </xf>
    <xf numFmtId="0" fontId="12" fillId="26" borderId="32" xfId="0" applyFont="1" applyFill="1" applyBorder="1" applyAlignment="1">
      <alignment horizontal="center" vertical="center" wrapText="1"/>
    </xf>
    <xf numFmtId="0" fontId="10" fillId="0" borderId="2" xfId="0" applyFont="1" applyBorder="1" applyAlignment="1">
      <alignment horizontal="center" vertical="center"/>
    </xf>
    <xf numFmtId="43" fontId="29" fillId="0" borderId="8" xfId="1" applyFont="1" applyFill="1" applyBorder="1" applyAlignment="1">
      <alignment vertical="center"/>
    </xf>
    <xf numFmtId="43" fontId="29" fillId="0" borderId="87" xfId="1" applyFont="1" applyFill="1" applyBorder="1"/>
    <xf numFmtId="3" fontId="29" fillId="27" borderId="8" xfId="4" applyNumberFormat="1" applyFont="1" applyFill="1" applyBorder="1" applyAlignment="1">
      <alignment horizontal="right" vertical="center"/>
    </xf>
    <xf numFmtId="0" fontId="65" fillId="0" borderId="1" xfId="3" applyFont="1" applyBorder="1" applyAlignment="1">
      <alignment wrapText="1"/>
    </xf>
    <xf numFmtId="43" fontId="29" fillId="0" borderId="88" xfId="1" applyFont="1" applyFill="1" applyBorder="1"/>
    <xf numFmtId="3" fontId="29" fillId="0" borderId="0" xfId="0" applyNumberFormat="1" applyFont="1"/>
    <xf numFmtId="0" fontId="29" fillId="0" borderId="2" xfId="0" applyFont="1" applyBorder="1" applyAlignment="1">
      <alignment vertical="center"/>
    </xf>
    <xf numFmtId="0" fontId="29" fillId="0" borderId="12"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43" fontId="29" fillId="0" borderId="4" xfId="1" applyFont="1" applyBorder="1" applyAlignment="1">
      <alignment horizontal="left" vertical="center"/>
    </xf>
    <xf numFmtId="9" fontId="29" fillId="4" borderId="8" xfId="2" applyFont="1" applyFill="1" applyBorder="1"/>
    <xf numFmtId="43" fontId="29" fillId="26" borderId="8" xfId="1" applyFont="1" applyFill="1" applyBorder="1" applyAlignment="1">
      <alignment vertical="center"/>
    </xf>
    <xf numFmtId="0" fontId="37" fillId="0" borderId="10" xfId="0" applyFont="1" applyBorder="1" applyAlignment="1">
      <alignment horizontal="left" vertical="center"/>
    </xf>
    <xf numFmtId="0" fontId="68" fillId="0" borderId="1" xfId="0" applyFont="1" applyBorder="1"/>
    <xf numFmtId="0" fontId="29" fillId="0" borderId="89" xfId="0" applyFont="1" applyBorder="1" applyAlignment="1">
      <alignment vertical="center"/>
    </xf>
    <xf numFmtId="4" fontId="29" fillId="0" borderId="89" xfId="0" applyNumberFormat="1" applyFont="1" applyBorder="1" applyAlignment="1">
      <alignment vertical="center"/>
    </xf>
    <xf numFmtId="4" fontId="29" fillId="28" borderId="89" xfId="0" applyNumberFormat="1" applyFont="1" applyFill="1" applyBorder="1" applyAlignment="1">
      <alignment vertical="center"/>
    </xf>
    <xf numFmtId="0" fontId="29" fillId="28" borderId="89" xfId="0" applyFont="1" applyFill="1" applyBorder="1" applyAlignment="1">
      <alignment vertical="center"/>
    </xf>
    <xf numFmtId="3" fontId="69" fillId="0" borderId="0" xfId="0" applyNumberFormat="1" applyFont="1"/>
    <xf numFmtId="3" fontId="69" fillId="0" borderId="89" xfId="0" applyNumberFormat="1" applyFont="1" applyBorder="1"/>
    <xf numFmtId="0" fontId="69" fillId="0" borderId="90" xfId="0" applyFont="1" applyBorder="1" applyAlignment="1">
      <alignment vertical="center"/>
    </xf>
    <xf numFmtId="0" fontId="29" fillId="0" borderId="90" xfId="0" applyFont="1" applyBorder="1" applyAlignment="1">
      <alignment vertical="center"/>
    </xf>
    <xf numFmtId="2" fontId="70" fillId="4" borderId="0" xfId="0" applyNumberFormat="1" applyFont="1" applyFill="1"/>
    <xf numFmtId="9" fontId="68" fillId="0" borderId="6" xfId="2" applyFont="1" applyBorder="1" applyAlignment="1">
      <alignment horizontal="left" vertical="center"/>
    </xf>
    <xf numFmtId="0" fontId="68" fillId="0" borderId="6" xfId="0" applyFont="1" applyBorder="1" applyAlignment="1">
      <alignment horizontal="left" vertical="center"/>
    </xf>
    <xf numFmtId="2" fontId="1" fillId="4" borderId="0" xfId="0" quotePrefix="1" applyNumberFormat="1" applyFont="1" applyFill="1"/>
    <xf numFmtId="0" fontId="71" fillId="0" borderId="0" xfId="0" applyFont="1"/>
    <xf numFmtId="2" fontId="72" fillId="4" borderId="0" xfId="0" applyNumberFormat="1" applyFont="1" applyFill="1"/>
    <xf numFmtId="0" fontId="1" fillId="0" borderId="0" xfId="0" applyFont="1" applyAlignment="1">
      <alignment horizontal="center"/>
    </xf>
    <xf numFmtId="0" fontId="1" fillId="0" borderId="47" xfId="0" applyFont="1" applyBorder="1" applyAlignment="1">
      <alignment horizontal="left" vertical="center"/>
    </xf>
    <xf numFmtId="0" fontId="1" fillId="0" borderId="47" xfId="0" applyFont="1" applyBorder="1" applyAlignment="1">
      <alignment wrapText="1"/>
    </xf>
    <xf numFmtId="0" fontId="75" fillId="0" borderId="0" xfId="0" applyFont="1" applyAlignment="1">
      <alignment vertical="center" wrapText="1"/>
    </xf>
    <xf numFmtId="0" fontId="58" fillId="4" borderId="84" xfId="0" applyFont="1" applyFill="1" applyBorder="1" applyAlignment="1">
      <alignment horizontal="left" vertical="center" wrapText="1"/>
    </xf>
    <xf numFmtId="0" fontId="58" fillId="4" borderId="76" xfId="0" applyFont="1" applyFill="1" applyBorder="1" applyAlignment="1">
      <alignment horizontal="left" vertical="center" wrapText="1"/>
    </xf>
    <xf numFmtId="0" fontId="29" fillId="0" borderId="9" xfId="0" applyFont="1" applyBorder="1"/>
    <xf numFmtId="0" fontId="29" fillId="0" borderId="92" xfId="0" applyFont="1" applyBorder="1"/>
    <xf numFmtId="0" fontId="29" fillId="0" borderId="93" xfId="0" applyFont="1" applyBorder="1"/>
    <xf numFmtId="0" fontId="29" fillId="0" borderId="94" xfId="0" applyFont="1" applyBorder="1"/>
    <xf numFmtId="0" fontId="29" fillId="0" borderId="3" xfId="0" applyFont="1" applyBorder="1"/>
    <xf numFmtId="0" fontId="29" fillId="0" borderId="10" xfId="0" applyFont="1" applyBorder="1" applyAlignment="1">
      <alignment horizontal="left" vertical="center"/>
    </xf>
    <xf numFmtId="0" fontId="29" fillId="10" borderId="92" xfId="0" applyFont="1" applyFill="1" applyBorder="1" applyAlignment="1">
      <alignment horizontal="left" vertical="center"/>
    </xf>
    <xf numFmtId="0" fontId="29" fillId="10" borderId="93" xfId="0" applyFont="1" applyFill="1" applyBorder="1"/>
    <xf numFmtId="0" fontId="29" fillId="10" borderId="94" xfId="0" applyFont="1" applyFill="1" applyBorder="1"/>
    <xf numFmtId="0" fontId="27" fillId="0" borderId="12" xfId="0" applyFont="1" applyBorder="1" applyAlignment="1">
      <alignment horizontal="left" vertical="center" wrapText="1"/>
    </xf>
    <xf numFmtId="0" fontId="76" fillId="0" borderId="40" xfId="0" applyFont="1" applyBorder="1" applyAlignment="1">
      <alignment horizontal="left" vertical="center" wrapText="1"/>
    </xf>
    <xf numFmtId="0" fontId="37" fillId="0" borderId="12" xfId="0" applyFont="1" applyBorder="1" applyAlignment="1">
      <alignment horizontal="left" vertical="center"/>
    </xf>
    <xf numFmtId="0" fontId="52" fillId="4" borderId="0" xfId="7" applyFill="1"/>
    <xf numFmtId="0" fontId="77" fillId="30" borderId="35" xfId="7" applyFont="1" applyFill="1" applyBorder="1" applyAlignment="1">
      <alignment horizontal="center" vertical="center"/>
    </xf>
    <xf numFmtId="0" fontId="77" fillId="30" borderId="31" xfId="7" applyFont="1" applyFill="1" applyBorder="1" applyAlignment="1">
      <alignment horizontal="center" vertical="center"/>
    </xf>
    <xf numFmtId="0" fontId="77" fillId="31" borderId="0" xfId="7" applyFont="1" applyFill="1" applyAlignment="1">
      <alignment vertical="center"/>
    </xf>
    <xf numFmtId="0" fontId="78" fillId="31" borderId="0" xfId="7" applyFont="1" applyFill="1" applyAlignment="1">
      <alignment vertical="center"/>
    </xf>
    <xf numFmtId="0" fontId="69" fillId="33" borderId="0" xfId="7" applyFont="1" applyFill="1" applyAlignment="1">
      <alignment vertical="center" wrapText="1"/>
    </xf>
    <xf numFmtId="0" fontId="69" fillId="32" borderId="0" xfId="7" applyFont="1" applyFill="1" applyAlignment="1">
      <alignment horizontal="center" vertical="center" wrapText="1"/>
    </xf>
    <xf numFmtId="0" fontId="33" fillId="34" borderId="34" xfId="7" applyFont="1" applyFill="1" applyBorder="1" applyAlignment="1">
      <alignment horizontal="center" vertical="center" wrapText="1"/>
    </xf>
    <xf numFmtId="0" fontId="33" fillId="34" borderId="35" xfId="7" applyFont="1" applyFill="1" applyBorder="1" applyAlignment="1">
      <alignment horizontal="center" vertical="center" wrapText="1"/>
    </xf>
    <xf numFmtId="0" fontId="11" fillId="34" borderId="35" xfId="7" applyFont="1" applyFill="1" applyBorder="1" applyAlignment="1">
      <alignment horizontal="center" vertical="center" wrapText="1"/>
    </xf>
    <xf numFmtId="0" fontId="69" fillId="33" borderId="0" xfId="7" applyFont="1" applyFill="1" applyAlignment="1">
      <alignment horizontal="center" vertical="center" wrapText="1"/>
    </xf>
    <xf numFmtId="0" fontId="52" fillId="35" borderId="46" xfId="7" applyFill="1" applyBorder="1"/>
    <xf numFmtId="0" fontId="79" fillId="30" borderId="7" xfId="7" applyFont="1" applyFill="1" applyBorder="1" applyAlignment="1">
      <alignment horizontal="left" vertical="center"/>
    </xf>
    <xf numFmtId="4" fontId="80" fillId="4" borderId="7" xfId="7" applyNumberFormat="1" applyFont="1" applyFill="1" applyBorder="1" applyAlignment="1">
      <alignment horizontal="center"/>
    </xf>
    <xf numFmtId="0" fontId="52" fillId="0" borderId="0" xfId="7"/>
    <xf numFmtId="4" fontId="80" fillId="4" borderId="6" xfId="7" applyNumberFormat="1" applyFont="1" applyFill="1" applyBorder="1" applyAlignment="1">
      <alignment horizontal="center"/>
    </xf>
    <xf numFmtId="4" fontId="82" fillId="4" borderId="6" xfId="7" applyNumberFormat="1" applyFont="1" applyFill="1" applyBorder="1" applyAlignment="1">
      <alignment horizontal="center" vertical="center"/>
    </xf>
    <xf numFmtId="4" fontId="82" fillId="36" borderId="6" xfId="7" applyNumberFormat="1" applyFont="1" applyFill="1" applyBorder="1" applyAlignment="1">
      <alignment horizontal="center" vertical="center"/>
    </xf>
    <xf numFmtId="0" fontId="81" fillId="30" borderId="100" xfId="7" applyFont="1" applyFill="1" applyBorder="1" applyAlignment="1">
      <alignment horizontal="center" vertical="center"/>
    </xf>
    <xf numFmtId="0" fontId="69" fillId="35" borderId="6" xfId="7" applyFont="1" applyFill="1" applyBorder="1" applyAlignment="1">
      <alignment horizontal="left" vertical="center"/>
    </xf>
    <xf numFmtId="43" fontId="69" fillId="37" borderId="103" xfId="1" applyFont="1" applyFill="1" applyBorder="1" applyAlignment="1">
      <alignment horizontal="center" vertical="center"/>
    </xf>
    <xf numFmtId="1" fontId="52" fillId="4" borderId="0" xfId="7" applyNumberFormat="1" applyFill="1"/>
    <xf numFmtId="0" fontId="69" fillId="35" borderId="6" xfId="7" applyFont="1" applyFill="1" applyBorder="1" applyAlignment="1">
      <alignment horizontal="left" vertical="center" wrapText="1"/>
    </xf>
    <xf numFmtId="0" fontId="69" fillId="35" borderId="103" xfId="7" applyFont="1" applyFill="1" applyBorder="1" applyAlignment="1">
      <alignment horizontal="left" vertical="center" wrapText="1"/>
    </xf>
    <xf numFmtId="0" fontId="81" fillId="30" borderId="105" xfId="7" applyFont="1" applyFill="1" applyBorder="1" applyAlignment="1">
      <alignment horizontal="center" vertical="center" wrapText="1"/>
    </xf>
    <xf numFmtId="0" fontId="52" fillId="4" borderId="0" xfId="7" applyFill="1" applyAlignment="1">
      <alignment wrapText="1"/>
    </xf>
    <xf numFmtId="0" fontId="69" fillId="35" borderId="106" xfId="7" applyFont="1" applyFill="1" applyBorder="1" applyAlignment="1">
      <alignment horizontal="left" vertical="center" wrapText="1"/>
    </xf>
    <xf numFmtId="2" fontId="52" fillId="4" borderId="0" xfId="7" applyNumberFormat="1" applyFill="1"/>
    <xf numFmtId="0" fontId="69" fillId="35" borderId="103" xfId="7" applyFont="1" applyFill="1" applyBorder="1" applyAlignment="1">
      <alignment horizontal="left" vertical="center"/>
    </xf>
    <xf numFmtId="0" fontId="84" fillId="4" borderId="0" xfId="7" applyFont="1" applyFill="1"/>
    <xf numFmtId="0" fontId="85" fillId="4" borderId="0" xfId="7" applyFont="1" applyFill="1"/>
    <xf numFmtId="0" fontId="85" fillId="4" borderId="0" xfId="7" applyFont="1" applyFill="1" applyAlignment="1">
      <alignment horizontal="center"/>
    </xf>
    <xf numFmtId="0" fontId="85" fillId="4" borderId="0" xfId="7" applyFont="1" applyFill="1" applyAlignment="1">
      <alignment horizontal="right" vertical="center"/>
    </xf>
    <xf numFmtId="2" fontId="85" fillId="4" borderId="0" xfId="7" applyNumberFormat="1" applyFont="1" applyFill="1" applyAlignment="1">
      <alignment horizontal="center" vertical="center"/>
    </xf>
    <xf numFmtId="2" fontId="85" fillId="4" borderId="0" xfId="7" applyNumberFormat="1" applyFont="1" applyFill="1" applyAlignment="1">
      <alignment horizontal="center"/>
    </xf>
    <xf numFmtId="0" fontId="84" fillId="4" borderId="0" xfId="7" applyFont="1" applyFill="1" applyAlignment="1">
      <alignment horizontal="right"/>
    </xf>
    <xf numFmtId="2" fontId="84" fillId="4" borderId="0" xfId="7" applyNumberFormat="1" applyFont="1" applyFill="1" applyAlignment="1">
      <alignment horizontal="center"/>
    </xf>
    <xf numFmtId="0" fontId="87" fillId="4" borderId="0" xfId="7" applyFont="1" applyFill="1" applyAlignment="1">
      <alignment horizontal="center" vertical="center"/>
    </xf>
    <xf numFmtId="0" fontId="87" fillId="4" borderId="0" xfId="7" applyFont="1" applyFill="1" applyAlignment="1">
      <alignment horizontal="right" vertical="center"/>
    </xf>
    <xf numFmtId="164" fontId="87" fillId="4" borderId="0" xfId="7" applyNumberFormat="1" applyFont="1" applyFill="1" applyAlignment="1">
      <alignment horizontal="center" vertical="center"/>
    </xf>
    <xf numFmtId="0" fontId="87" fillId="4" borderId="0" xfId="7" applyFont="1" applyFill="1" applyAlignment="1">
      <alignment vertical="center"/>
    </xf>
    <xf numFmtId="0" fontId="87" fillId="4" borderId="0" xfId="7" applyFont="1" applyFill="1"/>
    <xf numFmtId="0" fontId="58" fillId="4" borderId="55" xfId="0" applyFont="1" applyFill="1" applyBorder="1" applyAlignment="1">
      <alignment horizontal="left" vertical="center" wrapText="1"/>
    </xf>
    <xf numFmtId="0" fontId="58" fillId="4" borderId="57" xfId="0" applyFont="1" applyFill="1" applyBorder="1" applyAlignment="1">
      <alignment horizontal="left" vertical="center" wrapText="1"/>
    </xf>
    <xf numFmtId="0" fontId="58" fillId="4" borderId="59" xfId="0" applyFont="1" applyFill="1" applyBorder="1" applyAlignment="1">
      <alignment horizontal="left" vertical="center" wrapText="1"/>
    </xf>
    <xf numFmtId="0" fontId="1" fillId="4" borderId="61"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0" borderId="32" xfId="0" applyFont="1" applyBorder="1" applyAlignment="1">
      <alignment horizontal="left" vertical="center" wrapText="1"/>
    </xf>
    <xf numFmtId="0" fontId="58" fillId="4" borderId="64" xfId="0" applyFont="1" applyFill="1" applyBorder="1" applyAlignment="1">
      <alignment horizontal="left" vertical="center" wrapText="1"/>
    </xf>
    <xf numFmtId="0" fontId="1" fillId="4" borderId="6" xfId="0" applyFont="1" applyFill="1" applyBorder="1" applyAlignment="1">
      <alignment vertical="center" wrapText="1"/>
    </xf>
    <xf numFmtId="0" fontId="1" fillId="4" borderId="65" xfId="0" applyFont="1" applyFill="1" applyBorder="1" applyAlignment="1">
      <alignment horizontal="left" vertical="center" wrapText="1"/>
    </xf>
    <xf numFmtId="43" fontId="69" fillId="0" borderId="103" xfId="1" applyFont="1" applyFill="1" applyBorder="1" applyAlignment="1">
      <alignment horizontal="center" vertical="center"/>
    </xf>
    <xf numFmtId="43" fontId="69" fillId="0" borderId="100" xfId="1" applyFont="1" applyFill="1" applyBorder="1" applyAlignment="1">
      <alignment horizontal="center" vertical="center"/>
    </xf>
    <xf numFmtId="0" fontId="90" fillId="4" borderId="0" xfId="3" applyFont="1" applyFill="1"/>
    <xf numFmtId="0" fontId="94" fillId="4" borderId="0" xfId="7" applyFont="1" applyFill="1"/>
    <xf numFmtId="0" fontId="17" fillId="0" borderId="47" xfId="3" applyBorder="1" applyAlignment="1">
      <alignment wrapText="1"/>
    </xf>
    <xf numFmtId="43" fontId="1" fillId="0" borderId="6" xfId="1" applyFont="1" applyBorder="1"/>
    <xf numFmtId="0" fontId="29" fillId="0" borderId="44" xfId="3" applyFont="1" applyBorder="1" applyAlignment="1">
      <alignment horizontal="left" vertical="center" wrapText="1"/>
    </xf>
    <xf numFmtId="0" fontId="36" fillId="0" borderId="30" xfId="0" applyFont="1" applyBorder="1" applyAlignment="1">
      <alignment vertical="center" wrapText="1"/>
    </xf>
    <xf numFmtId="0" fontId="36" fillId="0" borderId="29" xfId="0" applyFont="1" applyBorder="1" applyAlignment="1">
      <alignment vertical="center" wrapText="1"/>
    </xf>
    <xf numFmtId="0" fontId="20" fillId="0" borderId="1" xfId="3" applyFont="1" applyBorder="1" applyAlignment="1">
      <alignment horizontal="left" vertical="top" wrapText="1"/>
    </xf>
    <xf numFmtId="0" fontId="20" fillId="0" borderId="2" xfId="0" applyFont="1" applyBorder="1" applyAlignment="1"/>
    <xf numFmtId="0" fontId="20" fillId="0" borderId="3" xfId="0" applyFont="1" applyBorder="1" applyAlignment="1"/>
    <xf numFmtId="0" fontId="20" fillId="0" borderId="4" xfId="0" applyFont="1" applyBorder="1" applyAlignment="1"/>
    <xf numFmtId="0" fontId="9" fillId="7" borderId="5" xfId="0" applyFont="1" applyFill="1" applyBorder="1" applyAlignment="1">
      <alignment horizontal="left"/>
    </xf>
    <xf numFmtId="0" fontId="22" fillId="0" borderId="23" xfId="0" applyFont="1" applyBorder="1" applyAlignment="1">
      <alignment horizontal="left"/>
    </xf>
    <xf numFmtId="0" fontId="22" fillId="0" borderId="24" xfId="0" applyFont="1" applyBorder="1" applyAlignment="1">
      <alignment horizontal="left"/>
    </xf>
    <xf numFmtId="0" fontId="22" fillId="0" borderId="25" xfId="0" applyFont="1" applyBorder="1" applyAlignment="1">
      <alignment horizontal="left"/>
    </xf>
    <xf numFmtId="0" fontId="46" fillId="0" borderId="12" xfId="0" applyFont="1" applyBorder="1" applyAlignment="1">
      <alignment horizontal="left" vertical="top" wrapText="1"/>
    </xf>
    <xf numFmtId="0" fontId="46" fillId="0" borderId="13" xfId="0" applyFont="1" applyBorder="1" applyAlignment="1">
      <alignment horizontal="left" vertical="top" wrapText="1"/>
    </xf>
    <xf numFmtId="0" fontId="46" fillId="0" borderId="14" xfId="0" applyFont="1" applyBorder="1" applyAlignment="1">
      <alignment horizontal="left" vertical="top" wrapText="1"/>
    </xf>
    <xf numFmtId="0" fontId="46" fillId="0" borderId="15" xfId="0" applyFont="1" applyBorder="1" applyAlignment="1">
      <alignment horizontal="left" vertical="top" wrapText="1"/>
    </xf>
    <xf numFmtId="0" fontId="46" fillId="0" borderId="16" xfId="0" applyFont="1" applyBorder="1" applyAlignment="1">
      <alignment horizontal="left" vertical="top" wrapText="1"/>
    </xf>
    <xf numFmtId="0" fontId="46" fillId="0" borderId="17" xfId="0" applyFont="1" applyBorder="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3" fillId="0" borderId="2" xfId="3" applyFont="1" applyBorder="1" applyAlignment="1">
      <alignment horizontal="left" vertical="top" wrapText="1"/>
    </xf>
    <xf numFmtId="0" fontId="23" fillId="0" borderId="3" xfId="3" applyFont="1" applyBorder="1" applyAlignment="1">
      <alignment horizontal="left" vertical="top" wrapText="1"/>
    </xf>
    <xf numFmtId="0" fontId="23" fillId="0" borderId="4" xfId="3" applyFont="1" applyBorder="1" applyAlignment="1">
      <alignment horizontal="left" vertical="top" wrapText="1"/>
    </xf>
    <xf numFmtId="0" fontId="20" fillId="0" borderId="12" xfId="3" applyFont="1" applyBorder="1" applyAlignment="1">
      <alignment horizontal="left" vertical="top" wrapText="1"/>
    </xf>
    <xf numFmtId="0" fontId="20" fillId="0" borderId="13" xfId="3" applyFont="1" applyBorder="1" applyAlignment="1">
      <alignment horizontal="left" vertical="top" wrapText="1"/>
    </xf>
    <xf numFmtId="0" fontId="20" fillId="0" borderId="14" xfId="3" applyFont="1" applyBorder="1" applyAlignment="1">
      <alignment horizontal="left" vertical="top" wrapText="1"/>
    </xf>
    <xf numFmtId="0" fontId="63" fillId="0" borderId="9" xfId="3" applyFont="1" applyBorder="1" applyAlignment="1">
      <alignment horizontal="left" vertical="top" wrapText="1"/>
    </xf>
    <xf numFmtId="0" fontId="67" fillId="0" borderId="21" xfId="3" applyFont="1" applyBorder="1" applyAlignment="1">
      <alignment horizontal="left" vertical="top" wrapText="1"/>
    </xf>
    <xf numFmtId="0" fontId="67" fillId="0" borderId="10" xfId="3" applyFont="1" applyBorder="1" applyAlignment="1">
      <alignment horizontal="left" vertical="top" wrapText="1"/>
    </xf>
    <xf numFmtId="0" fontId="1" fillId="26" borderId="21" xfId="0" applyFont="1" applyFill="1" applyBorder="1" applyAlignment="1">
      <alignment horizontal="center" vertical="center"/>
    </xf>
    <xf numFmtId="0" fontId="1" fillId="26" borderId="10" xfId="0" applyFont="1" applyFill="1" applyBorder="1" applyAlignment="1">
      <alignment horizontal="center" vertical="center"/>
    </xf>
    <xf numFmtId="43" fontId="29" fillId="26" borderId="11" xfId="1" applyFont="1" applyFill="1" applyBorder="1" applyAlignment="1">
      <alignment horizontal="center" vertical="center" wrapText="1"/>
    </xf>
    <xf numFmtId="43" fontId="29" fillId="26" borderId="15" xfId="1" applyFont="1" applyFill="1" applyBorder="1" applyAlignment="1">
      <alignment horizontal="center" vertical="center" wrapText="1"/>
    </xf>
    <xf numFmtId="0" fontId="19" fillId="0" borderId="2" xfId="0" applyFont="1" applyBorder="1" applyAlignment="1">
      <alignment horizontal="left"/>
    </xf>
    <xf numFmtId="0" fontId="19" fillId="0" borderId="3" xfId="0" applyFont="1" applyBorder="1" applyAlignment="1">
      <alignment horizontal="left"/>
    </xf>
    <xf numFmtId="0" fontId="19" fillId="0" borderId="4" xfId="0" applyFont="1" applyBorder="1" applyAlignment="1">
      <alignment horizontal="left"/>
    </xf>
    <xf numFmtId="0" fontId="15" fillId="13" borderId="2" xfId="0" applyFont="1" applyFill="1" applyBorder="1" applyAlignment="1">
      <alignment horizontal="left"/>
    </xf>
    <xf numFmtId="0" fontId="15" fillId="13" borderId="3" xfId="0" applyFont="1" applyFill="1" applyBorder="1" applyAlignment="1">
      <alignment horizontal="left"/>
    </xf>
    <xf numFmtId="0" fontId="15" fillId="7" borderId="2" xfId="0" applyFont="1" applyFill="1" applyBorder="1" applyAlignment="1">
      <alignment horizontal="left"/>
    </xf>
    <xf numFmtId="0" fontId="15" fillId="7" borderId="3" xfId="0" applyFont="1" applyFill="1" applyBorder="1" applyAlignment="1">
      <alignment horizontal="left"/>
    </xf>
    <xf numFmtId="0" fontId="15" fillId="5" borderId="2" xfId="0" applyFont="1" applyFill="1" applyBorder="1" applyAlignment="1">
      <alignment horizontal="left"/>
    </xf>
    <xf numFmtId="0" fontId="15" fillId="5" borderId="3" xfId="0" applyFont="1" applyFill="1" applyBorder="1" applyAlignment="1">
      <alignment horizontal="left"/>
    </xf>
    <xf numFmtId="0" fontId="32" fillId="25" borderId="2" xfId="0" applyFont="1" applyFill="1" applyBorder="1" applyAlignment="1">
      <alignment horizontal="left"/>
    </xf>
    <xf numFmtId="0" fontId="32" fillId="25" borderId="3" xfId="0" applyFont="1" applyFill="1" applyBorder="1" applyAlignment="1">
      <alignment horizontal="left"/>
    </xf>
    <xf numFmtId="0" fontId="15" fillId="2" borderId="2" xfId="0" applyFont="1" applyFill="1" applyBorder="1" applyAlignment="1">
      <alignment horizontal="left"/>
    </xf>
    <xf numFmtId="0" fontId="15" fillId="2" borderId="3" xfId="0" applyFont="1" applyFill="1" applyBorder="1" applyAlignment="1">
      <alignment horizontal="left"/>
    </xf>
    <xf numFmtId="0" fontId="15" fillId="2" borderId="4" xfId="0" applyFont="1" applyFill="1" applyBorder="1" applyAlignment="1">
      <alignment horizontal="left"/>
    </xf>
    <xf numFmtId="0" fontId="15" fillId="3" borderId="2" xfId="0" applyFont="1" applyFill="1" applyBorder="1" applyAlignment="1">
      <alignment horizontal="left"/>
    </xf>
    <xf numFmtId="0" fontId="15" fillId="3" borderId="3" xfId="0" applyFont="1" applyFill="1" applyBorder="1" applyAlignment="1">
      <alignment horizontal="left"/>
    </xf>
    <xf numFmtId="0" fontId="15" fillId="11" borderId="2" xfId="0" applyFont="1" applyFill="1" applyBorder="1" applyAlignment="1">
      <alignment horizontal="left"/>
    </xf>
    <xf numFmtId="0" fontId="15" fillId="11" borderId="3" xfId="0" applyFont="1" applyFill="1" applyBorder="1" applyAlignment="1">
      <alignment horizontal="left"/>
    </xf>
    <xf numFmtId="0" fontId="15" fillId="12" borderId="2" xfId="0" applyFont="1" applyFill="1" applyBorder="1" applyAlignment="1">
      <alignment horizontal="left"/>
    </xf>
    <xf numFmtId="0" fontId="15" fillId="12" borderId="3" xfId="0" applyFont="1" applyFill="1" applyBorder="1" applyAlignment="1">
      <alignment horizontal="left"/>
    </xf>
    <xf numFmtId="0" fontId="15" fillId="12" borderId="4" xfId="0" applyFont="1" applyFill="1" applyBorder="1" applyAlignment="1">
      <alignment horizontal="left"/>
    </xf>
    <xf numFmtId="43" fontId="29" fillId="18" borderId="50" xfId="1" applyFont="1" applyFill="1" applyBorder="1" applyAlignment="1">
      <alignment horizontal="left" vertical="center" wrapText="1"/>
    </xf>
    <xf numFmtId="43" fontId="29" fillId="18" borderId="17" xfId="1" applyFont="1" applyFill="1" applyBorder="1" applyAlignment="1">
      <alignment horizontal="left" vertical="center" wrapText="1"/>
    </xf>
    <xf numFmtId="0" fontId="37" fillId="10" borderId="21" xfId="0" applyFont="1" applyFill="1" applyBorder="1" applyAlignment="1">
      <alignment horizontal="center"/>
    </xf>
    <xf numFmtId="43" fontId="29" fillId="20" borderId="21" xfId="1" applyFont="1" applyFill="1" applyBorder="1" applyAlignment="1">
      <alignment horizontal="left"/>
    </xf>
    <xf numFmtId="43" fontId="29" fillId="20" borderId="10" xfId="1" applyFont="1" applyFill="1" applyBorder="1" applyAlignment="1">
      <alignment horizontal="left"/>
    </xf>
    <xf numFmtId="43" fontId="29" fillId="10" borderId="11" xfId="1" applyFont="1" applyFill="1" applyBorder="1" applyAlignment="1">
      <alignment horizontal="left" vertical="center"/>
    </xf>
    <xf numFmtId="43" fontId="29" fillId="10" borderId="15" xfId="1" applyFont="1" applyFill="1" applyBorder="1" applyAlignment="1">
      <alignment horizontal="left" vertical="center"/>
    </xf>
    <xf numFmtId="43" fontId="29" fillId="21" borderId="21" xfId="1" applyFont="1" applyFill="1" applyBorder="1" applyAlignment="1">
      <alignment horizontal="left" vertical="center" wrapText="1"/>
    </xf>
    <xf numFmtId="43" fontId="29" fillId="21" borderId="10" xfId="1" applyFont="1" applyFill="1" applyBorder="1" applyAlignment="1">
      <alignment horizontal="left" vertical="center" wrapText="1"/>
    </xf>
    <xf numFmtId="43" fontId="29" fillId="9" borderId="11" xfId="1" applyFont="1" applyFill="1" applyBorder="1" applyAlignment="1">
      <alignment horizontal="left" vertical="center" wrapText="1"/>
    </xf>
    <xf numFmtId="43" fontId="29" fillId="19" borderId="11" xfId="1" applyFont="1" applyFill="1" applyBorder="1" applyAlignment="1">
      <alignment horizontal="left" vertical="center" wrapText="1"/>
    </xf>
    <xf numFmtId="43" fontId="29" fillId="10" borderId="21" xfId="1" applyFont="1" applyFill="1" applyBorder="1" applyAlignment="1">
      <alignment horizontal="left" vertical="center" wrapText="1"/>
    </xf>
    <xf numFmtId="0" fontId="37" fillId="0" borderId="34" xfId="0" applyFont="1" applyBorder="1" applyAlignment="1">
      <alignment horizontal="center"/>
    </xf>
    <xf numFmtId="0" fontId="37" fillId="0" borderId="35" xfId="0" applyFont="1" applyBorder="1" applyAlignment="1">
      <alignment horizontal="center"/>
    </xf>
    <xf numFmtId="0" fontId="37" fillId="0" borderId="31" xfId="0" applyFont="1" applyBorder="1" applyAlignment="1">
      <alignment horizontal="center"/>
    </xf>
    <xf numFmtId="2" fontId="1" fillId="7" borderId="0" xfId="0" applyNumberFormat="1" applyFont="1" applyFill="1" applyAlignment="1">
      <alignment horizontal="center"/>
    </xf>
    <xf numFmtId="0" fontId="15" fillId="7" borderId="0" xfId="0" applyFont="1" applyFill="1" applyAlignment="1">
      <alignment horizontal="left"/>
    </xf>
    <xf numFmtId="0" fontId="9" fillId="7" borderId="0" xfId="0" applyFont="1" applyFill="1" applyAlignment="1">
      <alignment horizontal="left"/>
    </xf>
    <xf numFmtId="0" fontId="37" fillId="0" borderId="8" xfId="0" applyFont="1" applyBorder="1" applyAlignment="1">
      <alignment horizontal="center"/>
    </xf>
    <xf numFmtId="0" fontId="43" fillId="0" borderId="2" xfId="0" applyFont="1" applyBorder="1" applyAlignment="1">
      <alignment horizontal="right"/>
    </xf>
    <xf numFmtId="0" fontId="43" fillId="0" borderId="3" xfId="0" applyFont="1" applyBorder="1" applyAlignment="1">
      <alignment horizontal="right"/>
    </xf>
    <xf numFmtId="0" fontId="43" fillId="0" borderId="4" xfId="0" applyFont="1" applyBorder="1" applyAlignment="1">
      <alignment horizontal="right"/>
    </xf>
    <xf numFmtId="0" fontId="58" fillId="4" borderId="64" xfId="0" applyFont="1" applyFill="1" applyBorder="1" applyAlignment="1">
      <alignment horizontal="left" vertical="center" wrapText="1"/>
    </xf>
    <xf numFmtId="0" fontId="1" fillId="4" borderId="6" xfId="0" applyFont="1" applyFill="1" applyBorder="1" applyAlignment="1">
      <alignment vertical="center" wrapText="1"/>
    </xf>
    <xf numFmtId="0" fontId="57" fillId="5" borderId="71" xfId="0" applyFont="1" applyFill="1" applyBorder="1" applyAlignment="1">
      <alignment horizontal="center" vertical="center" wrapText="1"/>
    </xf>
    <xf numFmtId="0" fontId="57" fillId="5" borderId="35" xfId="0" applyFont="1" applyFill="1" applyBorder="1" applyAlignment="1">
      <alignment horizontal="center" vertical="center" wrapText="1"/>
    </xf>
    <xf numFmtId="0" fontId="57" fillId="5" borderId="70" xfId="0" applyFont="1" applyFill="1" applyBorder="1" applyAlignment="1">
      <alignment horizontal="center" vertical="center" wrapText="1"/>
    </xf>
    <xf numFmtId="0" fontId="1" fillId="4" borderId="65" xfId="0" applyFont="1" applyFill="1" applyBorder="1" applyAlignment="1">
      <alignment horizontal="left" vertical="center" wrapText="1"/>
    </xf>
    <xf numFmtId="0" fontId="57" fillId="23" borderId="81" xfId="0" applyFont="1" applyFill="1" applyBorder="1" applyAlignment="1">
      <alignment horizontal="center" vertical="center" wrapText="1"/>
    </xf>
    <xf numFmtId="0" fontId="57" fillId="23" borderId="82" xfId="0" applyFont="1" applyFill="1" applyBorder="1" applyAlignment="1">
      <alignment horizontal="center" vertical="center" wrapText="1"/>
    </xf>
    <xf numFmtId="0" fontId="57" fillId="23" borderId="83" xfId="0" applyFont="1" applyFill="1" applyBorder="1" applyAlignment="1">
      <alignment horizontal="center" vertical="center" wrapText="1"/>
    </xf>
    <xf numFmtId="0" fontId="58" fillId="4" borderId="55" xfId="0" applyFont="1" applyFill="1" applyBorder="1" applyAlignment="1">
      <alignment horizontal="left" vertical="center" wrapText="1"/>
    </xf>
    <xf numFmtId="0" fontId="58" fillId="4" borderId="59" xfId="0" applyFont="1" applyFill="1" applyBorder="1" applyAlignment="1">
      <alignment horizontal="left" vertical="center" wrapText="1"/>
    </xf>
    <xf numFmtId="0" fontId="1" fillId="0" borderId="32" xfId="0" applyFont="1" applyBorder="1" applyAlignment="1">
      <alignment horizontal="left" vertical="center" wrapText="1"/>
    </xf>
    <xf numFmtId="0" fontId="1" fillId="0" borderId="7" xfId="0" applyFont="1" applyBorder="1" applyAlignment="1">
      <alignment horizontal="left" vertical="center" wrapText="1"/>
    </xf>
    <xf numFmtId="0" fontId="58" fillId="4" borderId="57" xfId="0" applyFont="1" applyFill="1" applyBorder="1" applyAlignment="1">
      <alignment horizontal="left" vertical="center" wrapText="1"/>
    </xf>
    <xf numFmtId="0" fontId="1" fillId="4" borderId="32" xfId="0" applyFont="1" applyFill="1" applyBorder="1" applyAlignment="1">
      <alignment horizontal="left" vertical="center" wrapText="1"/>
    </xf>
    <xf numFmtId="0" fontId="1" fillId="4" borderId="61" xfId="0" applyFont="1" applyFill="1" applyBorder="1" applyAlignment="1">
      <alignment horizontal="left" vertical="center" wrapText="1"/>
    </xf>
    <xf numFmtId="0" fontId="1" fillId="4" borderId="7" xfId="0" applyFont="1" applyFill="1" applyBorder="1" applyAlignment="1">
      <alignment horizontal="left" vertical="center" wrapText="1"/>
    </xf>
    <xf numFmtId="0" fontId="58" fillId="4" borderId="74" xfId="0" applyFont="1" applyFill="1" applyBorder="1" applyAlignment="1">
      <alignment vertical="center" wrapText="1"/>
    </xf>
    <xf numFmtId="0" fontId="58" fillId="4" borderId="75" xfId="0" applyFont="1" applyFill="1" applyBorder="1" applyAlignment="1">
      <alignment vertical="center" wrapText="1"/>
    </xf>
    <xf numFmtId="0" fontId="29" fillId="0" borderId="6" xfId="0" applyFont="1" applyBorder="1" applyAlignment="1">
      <alignment horizontal="left" vertical="center" wrapText="1"/>
    </xf>
    <xf numFmtId="0" fontId="97" fillId="25" borderId="71" xfId="0" applyFont="1" applyFill="1" applyBorder="1" applyAlignment="1">
      <alignment horizontal="center" vertical="center" wrapText="1"/>
    </xf>
    <xf numFmtId="0" fontId="97" fillId="25" borderId="35" xfId="0" applyFont="1" applyFill="1" applyBorder="1" applyAlignment="1">
      <alignment horizontal="center" vertical="center" wrapText="1"/>
    </xf>
    <xf numFmtId="0" fontId="97" fillId="25" borderId="70" xfId="0" applyFont="1" applyFill="1" applyBorder="1" applyAlignment="1">
      <alignment horizontal="center" vertical="center" wrapText="1"/>
    </xf>
    <xf numFmtId="0" fontId="58" fillId="4" borderId="71" xfId="0" applyFont="1" applyFill="1" applyBorder="1" applyAlignment="1">
      <alignment horizontal="left" vertical="center" wrapText="1"/>
    </xf>
    <xf numFmtId="0" fontId="57" fillId="11" borderId="64" xfId="0" applyFont="1" applyFill="1" applyBorder="1" applyAlignment="1">
      <alignment horizontal="center" vertical="center" wrapText="1"/>
    </xf>
    <xf numFmtId="0" fontId="57" fillId="11" borderId="6" xfId="0" applyFont="1" applyFill="1" applyBorder="1" applyAlignment="1">
      <alignment horizontal="center" vertical="center" wrapText="1"/>
    </xf>
    <xf numFmtId="0" fontId="57" fillId="11" borderId="65" xfId="0" applyFont="1" applyFill="1" applyBorder="1" applyAlignment="1">
      <alignment horizontal="center" vertical="center" wrapText="1"/>
    </xf>
    <xf numFmtId="0" fontId="57" fillId="2" borderId="71" xfId="0" applyFont="1" applyFill="1" applyBorder="1" applyAlignment="1">
      <alignment horizontal="center" vertical="center" wrapText="1"/>
    </xf>
    <xf numFmtId="0" fontId="57" fillId="2" borderId="35" xfId="0" applyFont="1" applyFill="1" applyBorder="1" applyAlignment="1">
      <alignment horizontal="center" vertical="center" wrapText="1"/>
    </xf>
    <xf numFmtId="0" fontId="57" fillId="2" borderId="70" xfId="0" applyFont="1" applyFill="1" applyBorder="1" applyAlignment="1">
      <alignment horizontal="center" vertical="center" wrapText="1"/>
    </xf>
    <xf numFmtId="0" fontId="55" fillId="0" borderId="36" xfId="0" applyFont="1" applyBorder="1" applyAlignment="1">
      <alignment horizontal="left"/>
    </xf>
    <xf numFmtId="0" fontId="55" fillId="0" borderId="91" xfId="0" applyFont="1" applyBorder="1" applyAlignment="1">
      <alignment horizontal="left"/>
    </xf>
    <xf numFmtId="0" fontId="55" fillId="0" borderId="51" xfId="0" applyFont="1" applyBorder="1" applyAlignment="1">
      <alignment horizontal="left"/>
    </xf>
    <xf numFmtId="0" fontId="73" fillId="0" borderId="49" xfId="0" applyFont="1" applyBorder="1" applyAlignment="1">
      <alignment horizontal="left"/>
    </xf>
    <xf numFmtId="0" fontId="73" fillId="0" borderId="0" xfId="0" applyFont="1" applyAlignment="1">
      <alignment horizontal="left"/>
    </xf>
    <xf numFmtId="0" fontId="73" fillId="0" borderId="47" xfId="0" applyFont="1" applyBorder="1" applyAlignment="1">
      <alignment horizontal="left"/>
    </xf>
    <xf numFmtId="0" fontId="57" fillId="29" borderId="52" xfId="0" applyFont="1" applyFill="1" applyBorder="1" applyAlignment="1">
      <alignment horizontal="center" vertical="center" wrapText="1"/>
    </xf>
    <xf numFmtId="0" fontId="57" fillId="29" borderId="53" xfId="0" applyFont="1" applyFill="1" applyBorder="1" applyAlignment="1">
      <alignment horizontal="center" vertical="center" wrapText="1"/>
    </xf>
    <xf numFmtId="0" fontId="57" fillId="29" borderId="54" xfId="0" applyFont="1" applyFill="1" applyBorder="1" applyAlignment="1">
      <alignment horizontal="center" vertical="center" wrapText="1"/>
    </xf>
    <xf numFmtId="0" fontId="58" fillId="4" borderId="79" xfId="0" applyFont="1" applyFill="1" applyBorder="1" applyAlignment="1">
      <alignment horizontal="left" vertical="center" wrapText="1"/>
    </xf>
    <xf numFmtId="0" fontId="1" fillId="4" borderId="80" xfId="0" applyFont="1" applyFill="1" applyBorder="1" applyAlignment="1">
      <alignment horizontal="left" vertical="center" wrapText="1"/>
    </xf>
    <xf numFmtId="0" fontId="81" fillId="30" borderId="0" xfId="7" applyFont="1" applyFill="1" applyAlignment="1">
      <alignment horizontal="center" vertical="center" wrapText="1"/>
    </xf>
    <xf numFmtId="0" fontId="81" fillId="30" borderId="99" xfId="7" applyFont="1" applyFill="1" applyBorder="1" applyAlignment="1">
      <alignment horizontal="center" vertical="center" wrapText="1"/>
    </xf>
    <xf numFmtId="0" fontId="69" fillId="35" borderId="101" xfId="7" applyFont="1" applyFill="1" applyBorder="1" applyAlignment="1">
      <alignment horizontal="left" vertical="center" wrapText="1"/>
    </xf>
    <xf numFmtId="0" fontId="69" fillId="35" borderId="102" xfId="7" applyFont="1" applyFill="1" applyBorder="1" applyAlignment="1">
      <alignment horizontal="left" vertical="center" wrapText="1"/>
    </xf>
    <xf numFmtId="0" fontId="83" fillId="35" borderId="102" xfId="7" applyFont="1" applyFill="1" applyBorder="1" applyAlignment="1"/>
    <xf numFmtId="0" fontId="83" fillId="35" borderId="103" xfId="7" applyFont="1" applyFill="1" applyBorder="1" applyAlignment="1"/>
    <xf numFmtId="0" fontId="87" fillId="4" borderId="0" xfId="7" applyFont="1" applyFill="1" applyAlignment="1">
      <alignment vertical="center"/>
    </xf>
    <xf numFmtId="0" fontId="69" fillId="35" borderId="103" xfId="7" applyFont="1" applyFill="1" applyBorder="1" applyAlignment="1">
      <alignment horizontal="left" vertical="center" wrapText="1"/>
    </xf>
    <xf numFmtId="0" fontId="81" fillId="30" borderId="104" xfId="7" applyFont="1" applyFill="1" applyBorder="1" applyAlignment="1">
      <alignment horizontal="left" vertical="center" wrapText="1"/>
    </xf>
    <xf numFmtId="0" fontId="83" fillId="0" borderId="99" xfId="7" applyFont="1" applyBorder="1" applyAlignment="1"/>
    <xf numFmtId="0" fontId="86" fillId="4" borderId="0" xfId="7" applyFont="1" applyFill="1" applyAlignment="1">
      <alignment vertical="center"/>
    </xf>
    <xf numFmtId="0" fontId="87" fillId="4" borderId="0" xfId="7" applyFont="1" applyFill="1" applyAlignment="1">
      <alignment vertical="center" wrapText="1"/>
    </xf>
    <xf numFmtId="0" fontId="88" fillId="4" borderId="0" xfId="6" applyFont="1" applyFill="1" applyBorder="1" applyAlignment="1">
      <alignment vertical="center" wrapText="1"/>
    </xf>
    <xf numFmtId="0" fontId="52" fillId="4" borderId="0" xfId="7" applyFill="1" applyAlignment="1">
      <alignment horizontal="left" vertical="top" wrapText="1"/>
    </xf>
    <xf numFmtId="0" fontId="79" fillId="30" borderId="6" xfId="7" applyFont="1" applyFill="1" applyBorder="1" applyAlignment="1">
      <alignment horizontal="left" vertical="center"/>
    </xf>
    <xf numFmtId="0" fontId="77" fillId="30" borderId="95" xfId="7" applyFont="1" applyFill="1" applyBorder="1" applyAlignment="1">
      <alignment horizontal="center" vertical="center"/>
    </xf>
    <xf numFmtId="0" fontId="77" fillId="30" borderId="19" xfId="7" applyFont="1" applyFill="1" applyBorder="1" applyAlignment="1">
      <alignment horizontal="center" vertical="center"/>
    </xf>
    <xf numFmtId="0" fontId="77" fillId="30" borderId="96" xfId="7" applyFont="1" applyFill="1" applyBorder="1" applyAlignment="1">
      <alignment horizontal="center" vertical="center"/>
    </xf>
    <xf numFmtId="0" fontId="77" fillId="30" borderId="34" xfId="7" applyFont="1" applyFill="1" applyBorder="1" applyAlignment="1">
      <alignment horizontal="center" vertical="center"/>
    </xf>
    <xf numFmtId="0" fontId="77" fillId="30" borderId="35" xfId="7" applyFont="1" applyFill="1" applyBorder="1" applyAlignment="1">
      <alignment horizontal="center" vertical="center"/>
    </xf>
    <xf numFmtId="0" fontId="69" fillId="32" borderId="34" xfId="7" applyFont="1" applyFill="1" applyBorder="1" applyAlignment="1">
      <alignment horizontal="left" vertical="center" wrapText="1"/>
    </xf>
    <xf numFmtId="0" fontId="69" fillId="32" borderId="35" xfId="7" applyFont="1" applyFill="1" applyBorder="1" applyAlignment="1">
      <alignment horizontal="left" vertical="center" wrapText="1"/>
    </xf>
    <xf numFmtId="0" fontId="69" fillId="32" borderId="31" xfId="7" applyFont="1" applyFill="1" applyBorder="1" applyAlignment="1">
      <alignment horizontal="left" vertical="center" wrapText="1"/>
    </xf>
    <xf numFmtId="0" fontId="52" fillId="4" borderId="0" xfId="7" applyFill="1" applyAlignment="1">
      <alignment horizontal="center"/>
    </xf>
    <xf numFmtId="0" fontId="52" fillId="4" borderId="47" xfId="7" applyFill="1" applyBorder="1" applyAlignment="1">
      <alignment horizontal="center"/>
    </xf>
    <xf numFmtId="0" fontId="52" fillId="35" borderId="97" xfId="7" applyFill="1" applyBorder="1" applyAlignment="1" applyProtection="1">
      <alignment horizontal="center"/>
      <protection locked="0"/>
    </xf>
    <xf numFmtId="0" fontId="52" fillId="35" borderId="98" xfId="7" applyFill="1" applyBorder="1" applyAlignment="1" applyProtection="1">
      <alignment horizontal="center"/>
      <protection locked="0"/>
    </xf>
    <xf numFmtId="0" fontId="52" fillId="35" borderId="48" xfId="7" applyFill="1" applyBorder="1" applyAlignment="1" applyProtection="1">
      <alignment horizontal="center"/>
      <protection locked="0"/>
    </xf>
    <xf numFmtId="0" fontId="52" fillId="4" borderId="49" xfId="7" applyFill="1" applyBorder="1" applyAlignment="1">
      <alignment horizontal="center"/>
    </xf>
    <xf numFmtId="0" fontId="79" fillId="30" borderId="7" xfId="7" applyFont="1" applyFill="1" applyBorder="1" applyAlignment="1">
      <alignment horizontal="left" vertical="center"/>
    </xf>
  </cellXfs>
  <cellStyles count="8">
    <cellStyle name="Comma" xfId="1" builtinId="3"/>
    <cellStyle name="Hyperlink" xfId="3" builtinId="8"/>
    <cellStyle name="Hyperlink 2" xfId="6" xr:uid="{9C019D4B-20AF-479A-AC90-ED776E75E68B}"/>
    <cellStyle name="Normal" xfId="0" builtinId="0"/>
    <cellStyle name="Normal 2" xfId="4" xr:uid="{93D12D49-B150-42B9-B8B0-30461DC80F30}"/>
    <cellStyle name="Normal 2 2" xfId="7" xr:uid="{91DC1404-17D3-4E56-82C4-9D6C6213143C}"/>
    <cellStyle name="Percent" xfId="2" builtinId="5"/>
    <cellStyle name="Percent 2" xfId="5" xr:uid="{1429F08D-C6AC-4A76-A724-9FA1DD6C61F4}"/>
  </cellStyles>
  <dxfs count="0"/>
  <tableStyles count="0" defaultTableStyle="TableStyleMedium2" defaultPivotStyle="PivotStyleLight16"/>
  <colors>
    <mruColors>
      <color rgb="FFEBDFA3"/>
      <color rgb="FFC09200"/>
      <color rgb="FFF3ECC9"/>
      <color rgb="FFE37F41"/>
      <color rgb="FFE1CDFF"/>
      <color rgb="FFEAD4C4"/>
      <color rgb="FF8E5932"/>
      <color rgb="FFE2CFCC"/>
      <color rgb="FFF5EEF8"/>
      <color rgb="FFF4E6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 GHG Inventory (Tonnes CO2e)</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5037258572997978E-2"/>
          <c:y val="9.6881567538738556E-2"/>
          <c:w val="0.68214069168625602"/>
          <c:h val="0.75808895563274092"/>
        </c:manualLayout>
      </c:layout>
      <c:barChart>
        <c:barDir val="col"/>
        <c:grouping val="stacked"/>
        <c:varyColors val="0"/>
        <c:ser>
          <c:idx val="0"/>
          <c:order val="0"/>
          <c:tx>
            <c:v>Residential Electricity</c:v>
          </c:tx>
          <c:spPr>
            <a:solidFill>
              <a:srgbClr val="FFC000"/>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Snapshop'!$D$5:$D$12</c15:sqref>
                  </c15:fullRef>
                </c:ext>
              </c:extLst>
              <c:f>'Community Emissions Snapshop'!$D$5:$D$10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9DC-47AD-8D20-E474281570CC}"/>
            </c:ext>
          </c:extLst>
        </c:ser>
        <c:ser>
          <c:idx val="1"/>
          <c:order val="1"/>
          <c:tx>
            <c:v>Resdential Natural Gas</c:v>
          </c:tx>
          <c:spPr>
            <a:solidFill>
              <a:srgbClr val="EBDFA3"/>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Snapshop'!$F$5:$F$12</c15:sqref>
                  </c15:fullRef>
                </c:ext>
              </c:extLst>
              <c:f>'Community Emissions Snapshop'!$F$5:$F$10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9DC-47AD-8D20-E474281570CC}"/>
            </c:ext>
          </c:extLst>
        </c:ser>
        <c:ser>
          <c:idx val="2"/>
          <c:order val="2"/>
          <c:tx>
            <c:v>Commercial &amp; Industrial Electricity</c:v>
          </c:tx>
          <c:spPr>
            <a:solidFill>
              <a:schemeClr val="bg2"/>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Snapshop'!$H$5:$H$12</c15:sqref>
                  </c15:fullRef>
                </c:ext>
              </c:extLst>
              <c:f>'Community Emissions Snapshop'!$H$5:$H$10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39DC-47AD-8D20-E474281570CC}"/>
            </c:ext>
          </c:extLst>
        </c:ser>
        <c:ser>
          <c:idx val="3"/>
          <c:order val="3"/>
          <c:tx>
            <c:v>Commercial &amp; Industrial Natural Gas</c:v>
          </c:tx>
          <c:spPr>
            <a:solidFill>
              <a:schemeClr val="bg2">
                <a:lumMod val="40000"/>
                <a:lumOff val="60000"/>
              </a:schemeClr>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Snapshop'!$J$5:$J$12</c15:sqref>
                  </c15:fullRef>
                </c:ext>
              </c:extLst>
              <c:f>'Community Emissions Snapshop'!$J$5:$J$10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39DC-47AD-8D20-E474281570CC}"/>
            </c:ext>
          </c:extLst>
        </c:ser>
        <c:ser>
          <c:idx val="4"/>
          <c:order val="4"/>
          <c:tx>
            <c:v>Travel</c:v>
          </c:tx>
          <c:spPr>
            <a:solidFill>
              <a:schemeClr val="tx2"/>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Snapshop'!$L$5:$L$12</c15:sqref>
                  </c15:fullRef>
                </c:ext>
              </c:extLst>
              <c:f>'Community Emissions Snapshop'!$L$5:$L$10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39DC-47AD-8D20-E474281570CC}"/>
            </c:ext>
          </c:extLst>
        </c:ser>
        <c:ser>
          <c:idx val="6"/>
          <c:order val="5"/>
          <c:tx>
            <c:v>Solid Waste</c:v>
          </c:tx>
          <c:spPr>
            <a:solidFill>
              <a:schemeClr val="accent4"/>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Snapshop'!$N$5:$N$12</c15:sqref>
                  </c15:fullRef>
                </c:ext>
              </c:extLst>
              <c:f>'Community Emissions Snapshop'!$N$5:$N$10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39DC-47AD-8D20-E474281570CC}"/>
            </c:ext>
          </c:extLst>
        </c:ser>
        <c:dLbls>
          <c:showLegendKey val="0"/>
          <c:showVal val="0"/>
          <c:showCatName val="0"/>
          <c:showSerName val="0"/>
          <c:showPercent val="0"/>
          <c:showBubbleSize val="0"/>
        </c:dLbls>
        <c:gapWidth val="50"/>
        <c:overlap val="100"/>
        <c:axId val="678183312"/>
        <c:axId val="678185280"/>
        <c:extLst/>
      </c:barChart>
      <c:catAx>
        <c:axId val="67818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5280"/>
        <c:crosses val="autoZero"/>
        <c:auto val="1"/>
        <c:lblAlgn val="ctr"/>
        <c:lblOffset val="100"/>
        <c:noMultiLvlLbl val="0"/>
      </c:catAx>
      <c:valAx>
        <c:axId val="67818528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3312"/>
        <c:crosses val="autoZero"/>
        <c:crossBetween val="between"/>
      </c:valAx>
      <c:spPr>
        <a:noFill/>
        <a:ln>
          <a:noFill/>
        </a:ln>
        <a:effectLst/>
      </c:spPr>
    </c:plotArea>
    <c:legend>
      <c:legendPos val="r"/>
      <c:layout>
        <c:manualLayout>
          <c:xMode val="edge"/>
          <c:yMode val="edge"/>
          <c:x val="0.76837359386683246"/>
          <c:y val="0.10509556552618621"/>
          <c:w val="0.21819163380407347"/>
          <c:h val="0.7444494604701347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0"/>
              <a:t>Benchmarking: Commercial and Industrial Buildings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1"/>
          <c:order val="0"/>
          <c:tx>
            <c:strRef>
              <c:f>'Action Progress Dashboard'!$C$45</c:f>
              <c:strCache>
                <c:ptCount val="1"/>
                <c:pt idx="0">
                  <c:v>Total Building Count</c:v>
                </c:pt>
              </c:strCache>
            </c:strRef>
          </c:tx>
          <c:spPr>
            <a:solidFill>
              <a:schemeClr val="bg2">
                <a:lumMod val="60000"/>
                <a:lumOff val="40000"/>
              </a:schemeClr>
            </a:solidFill>
            <a:ln>
              <a:noFill/>
            </a:ln>
            <a:effectLst/>
          </c:spPr>
          <c:invertIfNegative val="0"/>
          <c:cat>
            <c:numRef>
              <c:extLst>
                <c:ext xmlns:c15="http://schemas.microsoft.com/office/drawing/2012/chart" uri="{02D57815-91ED-43cb-92C2-25804820EDAC}">
                  <c15:fullRef>
                    <c15:sqref>'Action Progress Dashboard'!$D$44:$S$44</c15:sqref>
                  </c15:fullRef>
                </c:ext>
              </c:extLst>
              <c:f>'Action Progress Dashboard'!$D$44:$I$44</c:f>
              <c:numCache>
                <c:formatCode>General</c:formatCode>
                <c:ptCount val="6"/>
                <c:pt idx="0">
                  <c:v>2011</c:v>
                </c:pt>
                <c:pt idx="1">
                  <c:v>2016</c:v>
                </c:pt>
                <c:pt idx="2">
                  <c:v>2017</c:v>
                </c:pt>
                <c:pt idx="3">
                  <c:v>2018</c:v>
                </c:pt>
                <c:pt idx="4">
                  <c:v>2019</c:v>
                </c:pt>
                <c:pt idx="5">
                  <c:v>2020</c:v>
                </c:pt>
              </c:numCache>
            </c:numRef>
          </c:cat>
          <c:val>
            <c:numRef>
              <c:extLst>
                <c:ext xmlns:c15="http://schemas.microsoft.com/office/drawing/2012/chart" uri="{02D57815-91ED-43cb-92C2-25804820EDAC}">
                  <c15:fullRef>
                    <c15:sqref>'Action Progress Dashboard'!$D$45:$S$45</c15:sqref>
                  </c15:fullRef>
                </c:ext>
              </c:extLst>
              <c:f>'Action Progress Dashboard'!$D$45:$I$45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D02-47FB-98A4-649D326D1AEA}"/>
            </c:ext>
          </c:extLst>
        </c:ser>
        <c:dLbls>
          <c:showLegendKey val="0"/>
          <c:showVal val="0"/>
          <c:showCatName val="0"/>
          <c:showSerName val="0"/>
          <c:showPercent val="0"/>
          <c:showBubbleSize val="0"/>
        </c:dLbls>
        <c:gapWidth val="150"/>
        <c:overlap val="100"/>
        <c:axId val="1656170031"/>
        <c:axId val="1656164207"/>
      </c:barChart>
      <c:barChart>
        <c:barDir val="col"/>
        <c:grouping val="stacked"/>
        <c:varyColors val="0"/>
        <c:ser>
          <c:idx val="2"/>
          <c:order val="1"/>
          <c:tx>
            <c:strRef>
              <c:f>'Action Progress Dashboard'!$C$46</c:f>
              <c:strCache>
                <c:ptCount val="1"/>
                <c:pt idx="0">
                  <c:v>Buildings Benchmarked</c:v>
                </c:pt>
              </c:strCache>
            </c:strRef>
          </c:tx>
          <c:spPr>
            <a:solidFill>
              <a:schemeClr val="accent3"/>
            </a:solidFill>
            <a:ln>
              <a:noFill/>
            </a:ln>
            <a:effectLst/>
          </c:spPr>
          <c:invertIfNegative val="0"/>
          <c:cat>
            <c:numRef>
              <c:extLst>
                <c:ext xmlns:c15="http://schemas.microsoft.com/office/drawing/2012/chart" uri="{02D57815-91ED-43cb-92C2-25804820EDAC}">
                  <c15:fullRef>
                    <c15:sqref>'Action Progress Dashboard'!$D$44:$S$44</c15:sqref>
                  </c15:fullRef>
                </c:ext>
              </c:extLst>
              <c:f>'Action Progress Dashboard'!$D$44:$I$44</c:f>
              <c:numCache>
                <c:formatCode>General</c:formatCode>
                <c:ptCount val="6"/>
                <c:pt idx="0">
                  <c:v>2011</c:v>
                </c:pt>
                <c:pt idx="1">
                  <c:v>2016</c:v>
                </c:pt>
                <c:pt idx="2">
                  <c:v>2017</c:v>
                </c:pt>
                <c:pt idx="3">
                  <c:v>2018</c:v>
                </c:pt>
                <c:pt idx="4">
                  <c:v>2019</c:v>
                </c:pt>
                <c:pt idx="5">
                  <c:v>2020</c:v>
                </c:pt>
              </c:numCache>
            </c:numRef>
          </c:cat>
          <c:val>
            <c:numRef>
              <c:extLst>
                <c:ext xmlns:c15="http://schemas.microsoft.com/office/drawing/2012/chart" uri="{02D57815-91ED-43cb-92C2-25804820EDAC}">
                  <c15:fullRef>
                    <c15:sqref>'Action Progress Dashboard'!$D$46:$S$46</c15:sqref>
                  </c15:fullRef>
                </c:ext>
              </c:extLst>
              <c:f>'Action Progress Dashboard'!$D$46:$I$46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D02-47FB-98A4-649D326D1AEA}"/>
            </c:ext>
          </c:extLst>
        </c:ser>
        <c:dLbls>
          <c:showLegendKey val="0"/>
          <c:showVal val="0"/>
          <c:showCatName val="0"/>
          <c:showSerName val="0"/>
          <c:showPercent val="0"/>
          <c:showBubbleSize val="0"/>
        </c:dLbls>
        <c:gapWidth val="150"/>
        <c:overlap val="100"/>
        <c:axId val="1878330911"/>
        <c:axId val="1878352543"/>
      </c:barChart>
      <c:catAx>
        <c:axId val="1656170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64207"/>
        <c:crosses val="autoZero"/>
        <c:auto val="1"/>
        <c:lblAlgn val="ctr"/>
        <c:lblOffset val="100"/>
        <c:noMultiLvlLbl val="0"/>
      </c:catAx>
      <c:valAx>
        <c:axId val="1656164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70031"/>
        <c:crosses val="autoZero"/>
        <c:crossBetween val="between"/>
      </c:valAx>
      <c:valAx>
        <c:axId val="1878352543"/>
        <c:scaling>
          <c:orientation val="minMax"/>
        </c:scaling>
        <c:delete val="1"/>
        <c:axPos val="r"/>
        <c:numFmt formatCode="General" sourceLinked="1"/>
        <c:majorTickMark val="out"/>
        <c:minorTickMark val="none"/>
        <c:tickLblPos val="nextTo"/>
        <c:crossAx val="1878330911"/>
        <c:crosses val="max"/>
        <c:crossBetween val="between"/>
      </c:valAx>
      <c:catAx>
        <c:axId val="1878330911"/>
        <c:scaling>
          <c:orientation val="minMax"/>
        </c:scaling>
        <c:delete val="1"/>
        <c:axPos val="b"/>
        <c:numFmt formatCode="General" sourceLinked="1"/>
        <c:majorTickMark val="out"/>
        <c:minorTickMark val="none"/>
        <c:tickLblPos val="nextTo"/>
        <c:crossAx val="187835254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0"/>
              <a:t>Benchmarking: Residential Buildings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1"/>
          <c:order val="0"/>
          <c:tx>
            <c:strRef>
              <c:f>'Action Progress Dashboard'!$C$45</c:f>
              <c:strCache>
                <c:ptCount val="1"/>
                <c:pt idx="0">
                  <c:v>Total Building Count</c:v>
                </c:pt>
              </c:strCache>
            </c:strRef>
          </c:tx>
          <c:spPr>
            <a:solidFill>
              <a:srgbClr val="FFC000"/>
            </a:solidFill>
            <a:ln>
              <a:noFill/>
            </a:ln>
            <a:effectLst/>
          </c:spPr>
          <c:invertIfNegative val="0"/>
          <c:cat>
            <c:numRef>
              <c:extLst>
                <c:ext xmlns:c15="http://schemas.microsoft.com/office/drawing/2012/chart" uri="{02D57815-91ED-43cb-92C2-25804820EDAC}">
                  <c15:fullRef>
                    <c15:sqref>'Action Progress Dashboard'!$D$44:$S$44</c15:sqref>
                  </c15:fullRef>
                </c:ext>
              </c:extLst>
              <c:f>'Action Progress Dashboard'!$D$44:$J$44</c:f>
              <c:numCache>
                <c:formatCode>General</c:formatCode>
                <c:ptCount val="7"/>
                <c:pt idx="0">
                  <c:v>2011</c:v>
                </c:pt>
                <c:pt idx="1">
                  <c:v>2016</c:v>
                </c:pt>
                <c:pt idx="2">
                  <c:v>2017</c:v>
                </c:pt>
                <c:pt idx="3">
                  <c:v>2018</c:v>
                </c:pt>
                <c:pt idx="4">
                  <c:v>2019</c:v>
                </c:pt>
                <c:pt idx="5">
                  <c:v>2020</c:v>
                </c:pt>
                <c:pt idx="6">
                  <c:v>2021</c:v>
                </c:pt>
              </c:numCache>
            </c:numRef>
          </c:cat>
          <c:val>
            <c:numRef>
              <c:extLst>
                <c:ext xmlns:c15="http://schemas.microsoft.com/office/drawing/2012/chart" uri="{02D57815-91ED-43cb-92C2-25804820EDAC}">
                  <c15:fullRef>
                    <c15:sqref>'Action Progress Dashboard'!$D$71:$S$71</c15:sqref>
                  </c15:fullRef>
                </c:ext>
              </c:extLst>
              <c:f>'Action Progress Dashboard'!$D$71:$J$71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0F4-4973-A5B7-287151D8BF9F}"/>
            </c:ext>
          </c:extLst>
        </c:ser>
        <c:dLbls>
          <c:showLegendKey val="0"/>
          <c:showVal val="0"/>
          <c:showCatName val="0"/>
          <c:showSerName val="0"/>
          <c:showPercent val="0"/>
          <c:showBubbleSize val="0"/>
        </c:dLbls>
        <c:gapWidth val="150"/>
        <c:overlap val="100"/>
        <c:axId val="1656170031"/>
        <c:axId val="1656164207"/>
      </c:barChart>
      <c:barChart>
        <c:barDir val="col"/>
        <c:grouping val="stacked"/>
        <c:varyColors val="0"/>
        <c:ser>
          <c:idx val="2"/>
          <c:order val="1"/>
          <c:tx>
            <c:strRef>
              <c:f>'Action Progress Dashboard'!$C$46</c:f>
              <c:strCache>
                <c:ptCount val="1"/>
                <c:pt idx="0">
                  <c:v>Buildings Benchmarked</c:v>
                </c:pt>
              </c:strCache>
            </c:strRef>
          </c:tx>
          <c:spPr>
            <a:solidFill>
              <a:schemeClr val="accent3"/>
            </a:solidFill>
            <a:ln>
              <a:noFill/>
            </a:ln>
            <a:effectLst/>
          </c:spPr>
          <c:invertIfNegative val="0"/>
          <c:cat>
            <c:numRef>
              <c:extLst>
                <c:ext xmlns:c15="http://schemas.microsoft.com/office/drawing/2012/chart" uri="{02D57815-91ED-43cb-92C2-25804820EDAC}">
                  <c15:fullRef>
                    <c15:sqref>'Action Progress Dashboard'!$D$44:$S$44</c15:sqref>
                  </c15:fullRef>
                </c:ext>
              </c:extLst>
              <c:f>'Action Progress Dashboard'!$D$44:$J$44</c:f>
              <c:numCache>
                <c:formatCode>General</c:formatCode>
                <c:ptCount val="7"/>
                <c:pt idx="0">
                  <c:v>2011</c:v>
                </c:pt>
                <c:pt idx="1">
                  <c:v>2016</c:v>
                </c:pt>
                <c:pt idx="2">
                  <c:v>2017</c:v>
                </c:pt>
                <c:pt idx="3">
                  <c:v>2018</c:v>
                </c:pt>
                <c:pt idx="4">
                  <c:v>2019</c:v>
                </c:pt>
                <c:pt idx="5">
                  <c:v>2020</c:v>
                </c:pt>
                <c:pt idx="6">
                  <c:v>2021</c:v>
                </c:pt>
              </c:numCache>
            </c:numRef>
          </c:cat>
          <c:val>
            <c:numRef>
              <c:extLst>
                <c:ext xmlns:c15="http://schemas.microsoft.com/office/drawing/2012/chart" uri="{02D57815-91ED-43cb-92C2-25804820EDAC}">
                  <c15:fullRef>
                    <c15:sqref>'Action Progress Dashboard'!$D$72:$S$72</c15:sqref>
                  </c15:fullRef>
                </c:ext>
              </c:extLst>
              <c:f>'Action Progress Dashboard'!$D$72:$J$72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80F4-4973-A5B7-287151D8BF9F}"/>
            </c:ext>
          </c:extLst>
        </c:ser>
        <c:dLbls>
          <c:showLegendKey val="0"/>
          <c:showVal val="0"/>
          <c:showCatName val="0"/>
          <c:showSerName val="0"/>
          <c:showPercent val="0"/>
          <c:showBubbleSize val="0"/>
        </c:dLbls>
        <c:gapWidth val="150"/>
        <c:overlap val="100"/>
        <c:axId val="1656159215"/>
        <c:axId val="1656165455"/>
      </c:barChart>
      <c:catAx>
        <c:axId val="1656170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64207"/>
        <c:crosses val="autoZero"/>
        <c:auto val="1"/>
        <c:lblAlgn val="ctr"/>
        <c:lblOffset val="100"/>
        <c:noMultiLvlLbl val="0"/>
      </c:catAx>
      <c:valAx>
        <c:axId val="1656164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70031"/>
        <c:crosses val="autoZero"/>
        <c:crossBetween val="between"/>
      </c:valAx>
      <c:valAx>
        <c:axId val="1656165455"/>
        <c:scaling>
          <c:orientation val="minMax"/>
          <c:max val="60"/>
        </c:scaling>
        <c:delete val="1"/>
        <c:axPos val="r"/>
        <c:numFmt formatCode="General" sourceLinked="1"/>
        <c:majorTickMark val="out"/>
        <c:minorTickMark val="none"/>
        <c:tickLblPos val="nextTo"/>
        <c:crossAx val="1656159215"/>
        <c:crosses val="max"/>
        <c:crossBetween val="between"/>
      </c:valAx>
      <c:catAx>
        <c:axId val="1656159215"/>
        <c:scaling>
          <c:orientation val="minMax"/>
        </c:scaling>
        <c:delete val="1"/>
        <c:axPos val="b"/>
        <c:numFmt formatCode="General" sourceLinked="1"/>
        <c:majorTickMark val="out"/>
        <c:minorTickMark val="none"/>
        <c:tickLblPos val="nextTo"/>
        <c:crossAx val="1656165455"/>
        <c:crosses val="autoZero"/>
        <c:auto val="1"/>
        <c:lblAlgn val="ctr"/>
        <c:lblOffset val="100"/>
        <c:noMultiLvlLbl val="0"/>
      </c:catAx>
      <c:spPr>
        <a:noFill/>
        <a:ln>
          <a:noFill/>
        </a:ln>
        <a:effectLst/>
      </c:spPr>
    </c:plotArea>
    <c:legend>
      <c:legendPos val="b"/>
      <c:layout>
        <c:manualLayout>
          <c:xMode val="edge"/>
          <c:yMode val="edge"/>
          <c:x val="0.20738834645669288"/>
          <c:y val="0.88619335307192626"/>
          <c:w val="0.61981123359580048"/>
          <c:h val="9.875430309276642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Demographics: Population, Jobs, and Households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1"/>
          <c:order val="0"/>
          <c:tx>
            <c:strRef>
              <c:f>'Climate Metrics'!$C$35</c:f>
              <c:strCache>
                <c:ptCount val="1"/>
                <c:pt idx="0">
                  <c:v>Jobs</c:v>
                </c:pt>
              </c:strCache>
            </c:strRef>
          </c:tx>
          <c:spPr>
            <a:ln w="28575" cap="rnd">
              <a:solidFill>
                <a:schemeClr val="accent4"/>
              </a:solidFill>
              <a:round/>
            </a:ln>
            <a:effectLst/>
          </c:spPr>
          <c:marker>
            <c:symbol val="none"/>
          </c:marker>
          <c:cat>
            <c:strRef>
              <c:f>'Climate Metrics'!$E$33:$T$33</c:f>
              <c:strCache>
                <c:ptCount val="16"/>
                <c:pt idx="0">
                  <c:v>Baseline Year</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'Climate Metrics'!$F$35:$T$35</c:f>
              <c:numCache>
                <c:formatCode>_(* #,##0.00_);_(* \(#,##0.00\);_(* "-"??_);_(@_)</c:formatCode>
                <c:ptCount val="15"/>
              </c:numCache>
            </c:numRef>
          </c:val>
          <c:smooth val="0"/>
          <c:extLst>
            <c:ext xmlns:c16="http://schemas.microsoft.com/office/drawing/2014/chart" uri="{C3380CC4-5D6E-409C-BE32-E72D297353CC}">
              <c16:uniqueId val="{00000001-D284-4179-8E8D-B90840013015}"/>
            </c:ext>
          </c:extLst>
        </c:ser>
        <c:ser>
          <c:idx val="2"/>
          <c:order val="1"/>
          <c:tx>
            <c:strRef>
              <c:f>'Climate Metrics'!$C$36</c:f>
              <c:strCache>
                <c:ptCount val="1"/>
                <c:pt idx="0">
                  <c:v>Households</c:v>
                </c:pt>
              </c:strCache>
            </c:strRef>
          </c:tx>
          <c:spPr>
            <a:ln w="28575" cap="rnd">
              <a:solidFill>
                <a:schemeClr val="accent3"/>
              </a:solidFill>
              <a:round/>
            </a:ln>
            <a:effectLst/>
          </c:spPr>
          <c:marker>
            <c:symbol val="none"/>
          </c:marker>
          <c:cat>
            <c:strRef>
              <c:f>'Climate Metrics'!$E$33:$T$33</c:f>
              <c:strCache>
                <c:ptCount val="16"/>
                <c:pt idx="0">
                  <c:v>Baseline Year</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'Climate Metrics'!$F$36:$T$36</c:f>
              <c:numCache>
                <c:formatCode>_(* #,##0.00_);_(* \(#,##0.00\);_(* "-"??_);_(@_)</c:formatCode>
                <c:ptCount val="15"/>
              </c:numCache>
            </c:numRef>
          </c:val>
          <c:smooth val="0"/>
          <c:extLst>
            <c:ext xmlns:c16="http://schemas.microsoft.com/office/drawing/2014/chart" uri="{C3380CC4-5D6E-409C-BE32-E72D297353CC}">
              <c16:uniqueId val="{00000002-D284-4179-8E8D-B90840013015}"/>
            </c:ext>
          </c:extLst>
        </c:ser>
        <c:ser>
          <c:idx val="0"/>
          <c:order val="2"/>
          <c:tx>
            <c:strRef>
              <c:f>'Climate Metrics'!$C$34</c:f>
              <c:strCache>
                <c:ptCount val="1"/>
                <c:pt idx="0">
                  <c:v>Population</c:v>
                </c:pt>
              </c:strCache>
            </c:strRef>
          </c:tx>
          <c:spPr>
            <a:ln w="28575" cap="rnd">
              <a:solidFill>
                <a:schemeClr val="accent1"/>
              </a:solidFill>
              <a:round/>
            </a:ln>
            <a:effectLst/>
          </c:spPr>
          <c:marker>
            <c:symbol val="none"/>
          </c:marker>
          <c:cat>
            <c:strRef>
              <c:f>'Climate Metrics'!$E$33:$T$33</c:f>
              <c:strCache>
                <c:ptCount val="16"/>
                <c:pt idx="0">
                  <c:v>Baseline Year</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'Climate Metrics'!$E$34:$T$34</c:f>
              <c:numCache>
                <c:formatCode>_(* #,##0.00_);_(* \(#,##0.00\);_(* "-"??_);_(@_)</c:formatCode>
                <c:ptCount val="16"/>
              </c:numCache>
            </c:numRef>
          </c:val>
          <c:smooth val="0"/>
          <c:extLst>
            <c:ext xmlns:c16="http://schemas.microsoft.com/office/drawing/2014/chart" uri="{C3380CC4-5D6E-409C-BE32-E72D297353CC}">
              <c16:uniqueId val="{00000001-F7EE-4266-9890-957BE0E08248}"/>
            </c:ext>
          </c:extLst>
        </c:ser>
        <c:dLbls>
          <c:showLegendKey val="0"/>
          <c:showVal val="0"/>
          <c:showCatName val="0"/>
          <c:showSerName val="0"/>
          <c:showPercent val="0"/>
          <c:showBubbleSize val="0"/>
        </c:dLbls>
        <c:smooth val="0"/>
        <c:axId val="1878368351"/>
        <c:axId val="1878354623"/>
      </c:lineChart>
      <c:catAx>
        <c:axId val="1878368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78354623"/>
        <c:crosses val="autoZero"/>
        <c:auto val="1"/>
        <c:lblAlgn val="ctr"/>
        <c:lblOffset val="100"/>
        <c:noMultiLvlLbl val="0"/>
      </c:catAx>
      <c:valAx>
        <c:axId val="1878354623"/>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7836835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0"/>
              <a:t>Efficiency: Improvements and Program Participation for Commercial and Industrial Buildings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1"/>
          <c:order val="0"/>
          <c:tx>
            <c:strRef>
              <c:f>'Action Progress Dashboard'!$C$48</c:f>
              <c:strCache>
                <c:ptCount val="1"/>
                <c:pt idx="0">
                  <c:v>Retrofits</c:v>
                </c:pt>
              </c:strCache>
            </c:strRef>
          </c:tx>
          <c:spPr>
            <a:solidFill>
              <a:schemeClr val="bg2">
                <a:lumMod val="75000"/>
              </a:schemeClr>
            </a:solidFill>
            <a:ln>
              <a:noFill/>
            </a:ln>
            <a:effectLst/>
          </c:spPr>
          <c:invertIfNegative val="0"/>
          <c:cat>
            <c:numRef>
              <c:extLst>
                <c:ext xmlns:c15="http://schemas.microsoft.com/office/drawing/2012/chart" uri="{02D57815-91ED-43cb-92C2-25804820EDAC}">
                  <c15:fullRef>
                    <c15:sqref>'Action Progress Dashboard'!$D$44:$S$44</c15:sqref>
                  </c15:fullRef>
                </c:ext>
              </c:extLst>
              <c:f>'Action Progress Dashboard'!$D$44:$J$44</c:f>
              <c:numCache>
                <c:formatCode>General</c:formatCode>
                <c:ptCount val="7"/>
                <c:pt idx="0">
                  <c:v>2011</c:v>
                </c:pt>
                <c:pt idx="1">
                  <c:v>2016</c:v>
                </c:pt>
                <c:pt idx="2">
                  <c:v>2017</c:v>
                </c:pt>
                <c:pt idx="3">
                  <c:v>2018</c:v>
                </c:pt>
                <c:pt idx="4">
                  <c:v>2019</c:v>
                </c:pt>
                <c:pt idx="5">
                  <c:v>2020</c:v>
                </c:pt>
                <c:pt idx="6">
                  <c:v>2021</c:v>
                </c:pt>
              </c:numCache>
            </c:numRef>
          </c:cat>
          <c:val>
            <c:numRef>
              <c:extLst>
                <c:ext xmlns:c15="http://schemas.microsoft.com/office/drawing/2012/chart" uri="{02D57815-91ED-43cb-92C2-25804820EDAC}">
                  <c15:fullRef>
                    <c15:sqref>'Action Progress Dashboard'!$D$48:$S$48</c15:sqref>
                  </c15:fullRef>
                </c:ext>
              </c:extLst>
              <c:f>'Action Progress Dashboard'!$D$48:$J$48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AF7-4086-B064-8289287602C2}"/>
            </c:ext>
          </c:extLst>
        </c:ser>
        <c:ser>
          <c:idx val="2"/>
          <c:order val="1"/>
          <c:tx>
            <c:strRef>
              <c:f>'Action Progress Dashboard'!$C$49</c:f>
              <c:strCache>
                <c:ptCount val="1"/>
                <c:pt idx="0">
                  <c:v>PACE Projects</c:v>
                </c:pt>
              </c:strCache>
            </c:strRef>
          </c:tx>
          <c:spPr>
            <a:solidFill>
              <a:schemeClr val="accent3"/>
            </a:solidFill>
            <a:ln>
              <a:noFill/>
            </a:ln>
            <a:effectLst/>
          </c:spPr>
          <c:invertIfNegative val="0"/>
          <c:cat>
            <c:numRef>
              <c:extLst>
                <c:ext xmlns:c15="http://schemas.microsoft.com/office/drawing/2012/chart" uri="{02D57815-91ED-43cb-92C2-25804820EDAC}">
                  <c15:fullRef>
                    <c15:sqref>'Action Progress Dashboard'!$D$44:$S$44</c15:sqref>
                  </c15:fullRef>
                </c:ext>
              </c:extLst>
              <c:f>'Action Progress Dashboard'!$D$44:$J$44</c:f>
              <c:numCache>
                <c:formatCode>General</c:formatCode>
                <c:ptCount val="7"/>
                <c:pt idx="0">
                  <c:v>2011</c:v>
                </c:pt>
                <c:pt idx="1">
                  <c:v>2016</c:v>
                </c:pt>
                <c:pt idx="2">
                  <c:v>2017</c:v>
                </c:pt>
                <c:pt idx="3">
                  <c:v>2018</c:v>
                </c:pt>
                <c:pt idx="4">
                  <c:v>2019</c:v>
                </c:pt>
                <c:pt idx="5">
                  <c:v>2020</c:v>
                </c:pt>
                <c:pt idx="6">
                  <c:v>2021</c:v>
                </c:pt>
              </c:numCache>
            </c:numRef>
          </c:cat>
          <c:val>
            <c:numRef>
              <c:extLst>
                <c:ext xmlns:c15="http://schemas.microsoft.com/office/drawing/2012/chart" uri="{02D57815-91ED-43cb-92C2-25804820EDAC}">
                  <c15:fullRef>
                    <c15:sqref>'Action Progress Dashboard'!$D$49:$S$49</c15:sqref>
                  </c15:fullRef>
                </c:ext>
              </c:extLst>
              <c:f>'Action Progress Dashboard'!$D$49:$J$49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AF7-4086-B064-8289287602C2}"/>
            </c:ext>
          </c:extLst>
        </c:ser>
        <c:ser>
          <c:idx val="0"/>
          <c:order val="2"/>
          <c:tx>
            <c:strRef>
              <c:f>'Action Progress Dashboard'!$C$50</c:f>
              <c:strCache>
                <c:ptCount val="1"/>
                <c:pt idx="0">
                  <c:v>Participation in Utility Efficiency Program(s)</c:v>
                </c:pt>
              </c:strCache>
            </c:strRef>
          </c:tx>
          <c:spPr>
            <a:solidFill>
              <a:schemeClr val="accent1"/>
            </a:solidFill>
            <a:ln>
              <a:noFill/>
            </a:ln>
            <a:effectLst/>
          </c:spPr>
          <c:invertIfNegative val="0"/>
          <c:cat>
            <c:numRef>
              <c:extLst>
                <c:ext xmlns:c15="http://schemas.microsoft.com/office/drawing/2012/chart" uri="{02D57815-91ED-43cb-92C2-25804820EDAC}">
                  <c15:fullRef>
                    <c15:sqref>'Action Progress Dashboard'!$D$44:$S$44</c15:sqref>
                  </c15:fullRef>
                </c:ext>
              </c:extLst>
              <c:f>'Action Progress Dashboard'!$D$44:$J$44</c:f>
              <c:numCache>
                <c:formatCode>General</c:formatCode>
                <c:ptCount val="7"/>
                <c:pt idx="0">
                  <c:v>2011</c:v>
                </c:pt>
                <c:pt idx="1">
                  <c:v>2016</c:v>
                </c:pt>
                <c:pt idx="2">
                  <c:v>2017</c:v>
                </c:pt>
                <c:pt idx="3">
                  <c:v>2018</c:v>
                </c:pt>
                <c:pt idx="4">
                  <c:v>2019</c:v>
                </c:pt>
                <c:pt idx="5">
                  <c:v>2020</c:v>
                </c:pt>
                <c:pt idx="6">
                  <c:v>2021</c:v>
                </c:pt>
              </c:numCache>
            </c:numRef>
          </c:cat>
          <c:val>
            <c:numRef>
              <c:extLst>
                <c:ext xmlns:c15="http://schemas.microsoft.com/office/drawing/2012/chart" uri="{02D57815-91ED-43cb-92C2-25804820EDAC}">
                  <c15:fullRef>
                    <c15:sqref>'Action Progress Dashboard'!$D$50:$S$50</c15:sqref>
                  </c15:fullRef>
                </c:ext>
              </c:extLst>
              <c:f>'Action Progress Dashboard'!$D$50:$J$50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6AF7-4086-B064-8289287602C2}"/>
            </c:ext>
          </c:extLst>
        </c:ser>
        <c:dLbls>
          <c:showLegendKey val="0"/>
          <c:showVal val="0"/>
          <c:showCatName val="0"/>
          <c:showSerName val="0"/>
          <c:showPercent val="0"/>
          <c:showBubbleSize val="0"/>
        </c:dLbls>
        <c:gapWidth val="150"/>
        <c:axId val="1656170031"/>
        <c:axId val="1656164207"/>
      </c:barChart>
      <c:lineChart>
        <c:grouping val="standard"/>
        <c:varyColors val="0"/>
        <c:ser>
          <c:idx val="3"/>
          <c:order val="3"/>
          <c:tx>
            <c:strRef>
              <c:f>'Action Progress Dashboard'!$C$51</c:f>
              <c:strCache>
                <c:ptCount val="1"/>
                <c:pt idx="0">
                  <c:v>GPP Commercial / Industrial Participation Goal</c:v>
                </c:pt>
              </c:strCache>
            </c:strRef>
          </c:tx>
          <c:spPr>
            <a:ln w="28575" cap="rnd">
              <a:solidFill>
                <a:schemeClr val="bg2"/>
              </a:solidFill>
              <a:round/>
            </a:ln>
            <a:effectLst/>
          </c:spPr>
          <c:marker>
            <c:symbol val="none"/>
          </c:marker>
          <c:cat>
            <c:numRef>
              <c:extLst>
                <c:ext xmlns:c15="http://schemas.microsoft.com/office/drawing/2012/chart" uri="{02D57815-91ED-43cb-92C2-25804820EDAC}">
                  <c15:fullRef>
                    <c15:sqref>'Action Progress Dashboard'!$D$44:$S$44</c15:sqref>
                  </c15:fullRef>
                </c:ext>
              </c:extLst>
              <c:f>'Action Progress Dashboard'!$D$44:$J$44</c:f>
              <c:numCache>
                <c:formatCode>General</c:formatCode>
                <c:ptCount val="7"/>
                <c:pt idx="0">
                  <c:v>2011</c:v>
                </c:pt>
                <c:pt idx="1">
                  <c:v>2016</c:v>
                </c:pt>
                <c:pt idx="2">
                  <c:v>2017</c:v>
                </c:pt>
                <c:pt idx="3">
                  <c:v>2018</c:v>
                </c:pt>
                <c:pt idx="4">
                  <c:v>2019</c:v>
                </c:pt>
                <c:pt idx="5">
                  <c:v>2020</c:v>
                </c:pt>
                <c:pt idx="6">
                  <c:v>2021</c:v>
                </c:pt>
              </c:numCache>
            </c:numRef>
          </c:cat>
          <c:val>
            <c:numRef>
              <c:extLst>
                <c:ext xmlns:c15="http://schemas.microsoft.com/office/drawing/2012/chart" uri="{02D57815-91ED-43cb-92C2-25804820EDAC}">
                  <c15:fullRef>
                    <c15:sqref>'Action Progress Dashboard'!$D$51:$S$51</c15:sqref>
                  </c15:fullRef>
                </c:ext>
              </c:extLst>
              <c:f>'Action Progress Dashboard'!$D$51:$J$51</c:f>
              <c:numCache>
                <c:formatCode>_(* #,##0.00_);_(* \(#,##0.00\);_(* "-"??_);_(@_)</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C778-48F7-89D8-4E65C912ABAD}"/>
            </c:ext>
          </c:extLst>
        </c:ser>
        <c:dLbls>
          <c:showLegendKey val="0"/>
          <c:showVal val="0"/>
          <c:showCatName val="0"/>
          <c:showSerName val="0"/>
          <c:showPercent val="0"/>
          <c:showBubbleSize val="0"/>
        </c:dLbls>
        <c:marker val="1"/>
        <c:smooth val="0"/>
        <c:axId val="1656170031"/>
        <c:axId val="1656164207"/>
      </c:lineChart>
      <c:catAx>
        <c:axId val="1656170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64207"/>
        <c:crosses val="autoZero"/>
        <c:auto val="1"/>
        <c:lblAlgn val="ctr"/>
        <c:lblOffset val="100"/>
        <c:noMultiLvlLbl val="0"/>
      </c:catAx>
      <c:valAx>
        <c:axId val="1656164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70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0"/>
              <a:t>Efficiency: Improvements and Program Participation for Residential Buildings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1"/>
          <c:order val="0"/>
          <c:tx>
            <c:strRef>
              <c:f>'Action Progress Dashboard'!$C$74</c:f>
              <c:strCache>
                <c:ptCount val="1"/>
                <c:pt idx="0">
                  <c:v>Retrofits</c:v>
                </c:pt>
              </c:strCache>
            </c:strRef>
          </c:tx>
          <c:spPr>
            <a:solidFill>
              <a:schemeClr val="accent2">
                <a:lumMod val="50000"/>
              </a:schemeClr>
            </a:solidFill>
            <a:ln>
              <a:noFill/>
            </a:ln>
            <a:effectLst/>
          </c:spPr>
          <c:invertIfNegative val="0"/>
          <c:cat>
            <c:numRef>
              <c:extLst>
                <c:ext xmlns:c15="http://schemas.microsoft.com/office/drawing/2012/chart" uri="{02D57815-91ED-43cb-92C2-25804820EDAC}">
                  <c15:fullRef>
                    <c15:sqref>'Action Progress Dashboard'!$D$44:$S$44</c15:sqref>
                  </c15:fullRef>
                </c:ext>
              </c:extLst>
              <c:f>'Action Progress Dashboard'!$D$44:$J$44</c:f>
              <c:numCache>
                <c:formatCode>General</c:formatCode>
                <c:ptCount val="7"/>
                <c:pt idx="0">
                  <c:v>2011</c:v>
                </c:pt>
                <c:pt idx="1">
                  <c:v>2016</c:v>
                </c:pt>
                <c:pt idx="2">
                  <c:v>2017</c:v>
                </c:pt>
                <c:pt idx="3">
                  <c:v>2018</c:v>
                </c:pt>
                <c:pt idx="4">
                  <c:v>2019</c:v>
                </c:pt>
                <c:pt idx="5">
                  <c:v>2020</c:v>
                </c:pt>
                <c:pt idx="6">
                  <c:v>2021</c:v>
                </c:pt>
              </c:numCache>
            </c:numRef>
          </c:cat>
          <c:val>
            <c:numRef>
              <c:extLst>
                <c:ext xmlns:c15="http://schemas.microsoft.com/office/drawing/2012/chart" uri="{02D57815-91ED-43cb-92C2-25804820EDAC}">
                  <c15:fullRef>
                    <c15:sqref>'Action Progress Dashboard'!$D$74:$S$74</c15:sqref>
                  </c15:fullRef>
                </c:ext>
              </c:extLst>
              <c:f>'Action Progress Dashboard'!$D$74:$J$74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D5F-4A50-856C-8CA20E9C2E26}"/>
            </c:ext>
          </c:extLst>
        </c:ser>
        <c:ser>
          <c:idx val="2"/>
          <c:order val="1"/>
          <c:tx>
            <c:strRef>
              <c:f>'Action Progress Dashboard'!$C$75</c:f>
              <c:strCache>
                <c:ptCount val="1"/>
                <c:pt idx="0">
                  <c:v>Home Energy Squad Visits</c:v>
                </c:pt>
              </c:strCache>
            </c:strRef>
          </c:tx>
          <c:spPr>
            <a:solidFill>
              <a:schemeClr val="accent6">
                <a:lumMod val="60000"/>
                <a:lumOff val="40000"/>
              </a:schemeClr>
            </a:solidFill>
            <a:ln>
              <a:noFill/>
            </a:ln>
            <a:effectLst/>
          </c:spPr>
          <c:invertIfNegative val="0"/>
          <c:cat>
            <c:numRef>
              <c:extLst>
                <c:ext xmlns:c15="http://schemas.microsoft.com/office/drawing/2012/chart" uri="{02D57815-91ED-43cb-92C2-25804820EDAC}">
                  <c15:fullRef>
                    <c15:sqref>'Action Progress Dashboard'!$D$44:$S$44</c15:sqref>
                  </c15:fullRef>
                </c:ext>
              </c:extLst>
              <c:f>'Action Progress Dashboard'!$D$44:$J$44</c:f>
              <c:numCache>
                <c:formatCode>General</c:formatCode>
                <c:ptCount val="7"/>
                <c:pt idx="0">
                  <c:v>2011</c:v>
                </c:pt>
                <c:pt idx="1">
                  <c:v>2016</c:v>
                </c:pt>
                <c:pt idx="2">
                  <c:v>2017</c:v>
                </c:pt>
                <c:pt idx="3">
                  <c:v>2018</c:v>
                </c:pt>
                <c:pt idx="4">
                  <c:v>2019</c:v>
                </c:pt>
                <c:pt idx="5">
                  <c:v>2020</c:v>
                </c:pt>
                <c:pt idx="6">
                  <c:v>2021</c:v>
                </c:pt>
              </c:numCache>
            </c:numRef>
          </c:cat>
          <c:val>
            <c:numRef>
              <c:extLst>
                <c:ext xmlns:c15="http://schemas.microsoft.com/office/drawing/2012/chart" uri="{02D57815-91ED-43cb-92C2-25804820EDAC}">
                  <c15:fullRef>
                    <c15:sqref>'Action Progress Dashboard'!$D$75:$S$75</c15:sqref>
                  </c15:fullRef>
                </c:ext>
              </c:extLst>
              <c:f>'Action Progress Dashboard'!$D$75:$J$75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D5F-4A50-856C-8CA20E9C2E26}"/>
            </c:ext>
          </c:extLst>
        </c:ser>
        <c:ser>
          <c:idx val="0"/>
          <c:order val="2"/>
          <c:tx>
            <c:strRef>
              <c:f>'Action Progress Dashboard'!$C$76</c:f>
              <c:strCache>
                <c:ptCount val="1"/>
                <c:pt idx="0">
                  <c:v>Participation in Utility Efficiency Program(s)</c:v>
                </c:pt>
              </c:strCache>
            </c:strRef>
          </c:tx>
          <c:spPr>
            <a:solidFill>
              <a:schemeClr val="accent1"/>
            </a:solidFill>
            <a:ln>
              <a:noFill/>
            </a:ln>
            <a:effectLst/>
          </c:spPr>
          <c:invertIfNegative val="0"/>
          <c:cat>
            <c:numRef>
              <c:extLst>
                <c:ext xmlns:c15="http://schemas.microsoft.com/office/drawing/2012/chart" uri="{02D57815-91ED-43cb-92C2-25804820EDAC}">
                  <c15:fullRef>
                    <c15:sqref>'Action Progress Dashboard'!$D$44:$S$44</c15:sqref>
                  </c15:fullRef>
                </c:ext>
              </c:extLst>
              <c:f>'Action Progress Dashboard'!$D$44:$J$44</c:f>
              <c:numCache>
                <c:formatCode>General</c:formatCode>
                <c:ptCount val="7"/>
                <c:pt idx="0">
                  <c:v>2011</c:v>
                </c:pt>
                <c:pt idx="1">
                  <c:v>2016</c:v>
                </c:pt>
                <c:pt idx="2">
                  <c:v>2017</c:v>
                </c:pt>
                <c:pt idx="3">
                  <c:v>2018</c:v>
                </c:pt>
                <c:pt idx="4">
                  <c:v>2019</c:v>
                </c:pt>
                <c:pt idx="5">
                  <c:v>2020</c:v>
                </c:pt>
                <c:pt idx="6">
                  <c:v>2021</c:v>
                </c:pt>
              </c:numCache>
            </c:numRef>
          </c:cat>
          <c:val>
            <c:numRef>
              <c:extLst>
                <c:ext xmlns:c15="http://schemas.microsoft.com/office/drawing/2012/chart" uri="{02D57815-91ED-43cb-92C2-25804820EDAC}">
                  <c15:fullRef>
                    <c15:sqref>'Action Progress Dashboard'!$D$76:$S$76</c15:sqref>
                  </c15:fullRef>
                </c:ext>
              </c:extLst>
              <c:f>'Action Progress Dashboard'!$D$76:$J$76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6D5F-4A50-856C-8CA20E9C2E26}"/>
            </c:ext>
          </c:extLst>
        </c:ser>
        <c:dLbls>
          <c:showLegendKey val="0"/>
          <c:showVal val="0"/>
          <c:showCatName val="0"/>
          <c:showSerName val="0"/>
          <c:showPercent val="0"/>
          <c:showBubbleSize val="0"/>
        </c:dLbls>
        <c:gapWidth val="150"/>
        <c:axId val="1656170031"/>
        <c:axId val="1656164207"/>
      </c:barChart>
      <c:lineChart>
        <c:grouping val="standard"/>
        <c:varyColors val="0"/>
        <c:ser>
          <c:idx val="3"/>
          <c:order val="3"/>
          <c:tx>
            <c:strRef>
              <c:f>'Action Progress Dashboard'!$C$77</c:f>
              <c:strCache>
                <c:ptCount val="1"/>
                <c:pt idx="0">
                  <c:v>GPP Residential Participation Goal</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'Action Progress Dashboard'!$D$44:$S$44</c15:sqref>
                  </c15:fullRef>
                </c:ext>
              </c:extLst>
              <c:f>'Action Progress Dashboard'!$D$44:$J$44</c:f>
              <c:numCache>
                <c:formatCode>General</c:formatCode>
                <c:ptCount val="7"/>
                <c:pt idx="0">
                  <c:v>2011</c:v>
                </c:pt>
                <c:pt idx="1">
                  <c:v>2016</c:v>
                </c:pt>
                <c:pt idx="2">
                  <c:v>2017</c:v>
                </c:pt>
                <c:pt idx="3">
                  <c:v>2018</c:v>
                </c:pt>
                <c:pt idx="4">
                  <c:v>2019</c:v>
                </c:pt>
                <c:pt idx="5">
                  <c:v>2020</c:v>
                </c:pt>
                <c:pt idx="6">
                  <c:v>2021</c:v>
                </c:pt>
              </c:numCache>
            </c:numRef>
          </c:cat>
          <c:val>
            <c:numRef>
              <c:extLst>
                <c:ext xmlns:c15="http://schemas.microsoft.com/office/drawing/2012/chart" uri="{02D57815-91ED-43cb-92C2-25804820EDAC}">
                  <c15:fullRef>
                    <c15:sqref>'Action Progress Dashboard'!$D$77:$S$77</c15:sqref>
                  </c15:fullRef>
                </c:ext>
              </c:extLst>
              <c:f>'Action Progress Dashboard'!$D$77:$J$77</c:f>
              <c:numCache>
                <c:formatCode>_(* #,##0.00_);_(* \(#,##0.00\);_(* "-"??_);_(@_)</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B93F-4E2F-AA41-1B21335B01EF}"/>
            </c:ext>
          </c:extLst>
        </c:ser>
        <c:dLbls>
          <c:showLegendKey val="0"/>
          <c:showVal val="0"/>
          <c:showCatName val="0"/>
          <c:showSerName val="0"/>
          <c:showPercent val="0"/>
          <c:showBubbleSize val="0"/>
        </c:dLbls>
        <c:marker val="1"/>
        <c:smooth val="0"/>
        <c:axId val="1656170031"/>
        <c:axId val="1656164207"/>
      </c:lineChart>
      <c:catAx>
        <c:axId val="1656170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64207"/>
        <c:crosses val="autoZero"/>
        <c:auto val="1"/>
        <c:lblAlgn val="ctr"/>
        <c:lblOffset val="100"/>
        <c:noMultiLvlLbl val="0"/>
      </c:catAx>
      <c:valAx>
        <c:axId val="1656164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70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Emissions Inventory and Reduction Goal (tons CO2)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2"/>
          <c:order val="1"/>
          <c:tx>
            <c:strRef>
              <c:f>'Action Progress Dashboard'!$C$8</c:f>
              <c:strCache>
                <c:ptCount val="1"/>
                <c:pt idx="0">
                  <c:v>Residential Electricity</c:v>
                </c:pt>
              </c:strCache>
            </c:strRef>
          </c:tx>
          <c:spPr>
            <a:solidFill>
              <a:srgbClr val="FFC000"/>
            </a:solidFill>
            <a:ln>
              <a:noFill/>
            </a:ln>
            <a:effectLst/>
          </c:spPr>
          <c:invertIfNegative val="0"/>
          <c:cat>
            <c:strRef>
              <c:f>'Action Progress Dashboard'!$D$6:$S$6</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Dashboard'!$D$8:$S$8</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7301-4754-96E3-47552C8FF086}"/>
            </c:ext>
          </c:extLst>
        </c:ser>
        <c:ser>
          <c:idx val="3"/>
          <c:order val="2"/>
          <c:tx>
            <c:strRef>
              <c:f>'Action Progress Dashboard'!$C$9</c:f>
              <c:strCache>
                <c:ptCount val="1"/>
                <c:pt idx="0">
                  <c:v>Residential Natural Gas</c:v>
                </c:pt>
              </c:strCache>
            </c:strRef>
          </c:tx>
          <c:spPr>
            <a:solidFill>
              <a:srgbClr val="EBDFA3"/>
            </a:solidFill>
            <a:ln>
              <a:noFill/>
            </a:ln>
            <a:effectLst/>
          </c:spPr>
          <c:invertIfNegative val="0"/>
          <c:cat>
            <c:strRef>
              <c:f>'Action Progress Dashboard'!$D$6:$S$6</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Dashboard'!$D$9:$S$9</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7301-4754-96E3-47552C8FF086}"/>
            </c:ext>
          </c:extLst>
        </c:ser>
        <c:ser>
          <c:idx val="4"/>
          <c:order val="3"/>
          <c:tx>
            <c:strRef>
              <c:f>'Action Progress Dashboard'!$C$10</c:f>
              <c:strCache>
                <c:ptCount val="1"/>
                <c:pt idx="0">
                  <c:v>Commercial / Industrial Electricity</c:v>
                </c:pt>
              </c:strCache>
            </c:strRef>
          </c:tx>
          <c:spPr>
            <a:solidFill>
              <a:schemeClr val="bg2"/>
            </a:solidFill>
            <a:ln>
              <a:noFill/>
            </a:ln>
            <a:effectLst/>
          </c:spPr>
          <c:invertIfNegative val="0"/>
          <c:cat>
            <c:strRef>
              <c:f>'Action Progress Dashboard'!$D$6:$S$6</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Dashboard'!$D$10:$S$10</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7301-4754-96E3-47552C8FF086}"/>
            </c:ext>
          </c:extLst>
        </c:ser>
        <c:ser>
          <c:idx val="5"/>
          <c:order val="4"/>
          <c:tx>
            <c:strRef>
              <c:f>'Action Progress Dashboard'!$C$11</c:f>
              <c:strCache>
                <c:ptCount val="1"/>
                <c:pt idx="0">
                  <c:v>Commercial / Industrial Natural Gas</c:v>
                </c:pt>
              </c:strCache>
            </c:strRef>
          </c:tx>
          <c:spPr>
            <a:solidFill>
              <a:schemeClr val="bg2">
                <a:lumMod val="40000"/>
                <a:lumOff val="60000"/>
              </a:schemeClr>
            </a:solidFill>
            <a:ln>
              <a:noFill/>
            </a:ln>
            <a:effectLst/>
          </c:spPr>
          <c:invertIfNegative val="0"/>
          <c:cat>
            <c:strRef>
              <c:f>'Action Progress Dashboard'!$D$6:$S$6</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Dashboard'!$D$11:$S$11</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7301-4754-96E3-47552C8FF086}"/>
            </c:ext>
          </c:extLst>
        </c:ser>
        <c:ser>
          <c:idx val="6"/>
          <c:order val="5"/>
          <c:tx>
            <c:strRef>
              <c:f>'Action Progress Dashboard'!$C$12</c:f>
              <c:strCache>
                <c:ptCount val="1"/>
                <c:pt idx="0">
                  <c:v>Transportation</c:v>
                </c:pt>
              </c:strCache>
            </c:strRef>
          </c:tx>
          <c:spPr>
            <a:solidFill>
              <a:schemeClr val="tx2"/>
            </a:solidFill>
            <a:ln>
              <a:noFill/>
            </a:ln>
            <a:effectLst/>
          </c:spPr>
          <c:invertIfNegative val="0"/>
          <c:cat>
            <c:strRef>
              <c:f>'Action Progress Dashboard'!$D$6:$S$6</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Dashboard'!$D$12:$S$12</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6-7301-4754-96E3-47552C8FF086}"/>
            </c:ext>
          </c:extLst>
        </c:ser>
        <c:ser>
          <c:idx val="7"/>
          <c:order val="6"/>
          <c:tx>
            <c:strRef>
              <c:f>'Action Progress Dashboard'!$C$13</c:f>
              <c:strCache>
                <c:ptCount val="1"/>
                <c:pt idx="0">
                  <c:v>Waste</c:v>
                </c:pt>
              </c:strCache>
            </c:strRef>
          </c:tx>
          <c:spPr>
            <a:solidFill>
              <a:schemeClr val="accent4"/>
            </a:solidFill>
            <a:ln>
              <a:noFill/>
            </a:ln>
            <a:effectLst/>
          </c:spPr>
          <c:invertIfNegative val="0"/>
          <c:cat>
            <c:strRef>
              <c:f>'Action Progress Dashboard'!$D$6:$S$6</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Dashboard'!$D$13:$S$13</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7-7301-4754-96E3-47552C8FF086}"/>
            </c:ext>
          </c:extLst>
        </c:ser>
        <c:dLbls>
          <c:showLegendKey val="0"/>
          <c:showVal val="0"/>
          <c:showCatName val="0"/>
          <c:showSerName val="0"/>
          <c:showPercent val="0"/>
          <c:showBubbleSize val="0"/>
        </c:dLbls>
        <c:gapWidth val="150"/>
        <c:overlap val="100"/>
        <c:axId val="160800864"/>
        <c:axId val="160811264"/>
      </c:barChart>
      <c:lineChart>
        <c:grouping val="standard"/>
        <c:varyColors val="0"/>
        <c:ser>
          <c:idx val="1"/>
          <c:order val="0"/>
          <c:tx>
            <c:strRef>
              <c:f>'Action Progress Dashboard'!$C$7</c:f>
              <c:strCache>
                <c:ptCount val="1"/>
                <c:pt idx="0">
                  <c:v>50% Emissions Reduction Goal by 2025</c:v>
                </c:pt>
              </c:strCache>
            </c:strRef>
          </c:tx>
          <c:spPr>
            <a:ln w="28575" cap="rnd">
              <a:solidFill>
                <a:sysClr val="windowText" lastClr="000000"/>
              </a:solidFill>
              <a:prstDash val="dash"/>
              <a:round/>
            </a:ln>
            <a:effectLst/>
          </c:spPr>
          <c:marker>
            <c:symbol val="none"/>
          </c:marker>
          <c:cat>
            <c:strRef>
              <c:f>'Action Progress Dashboard'!$D$6:$S$6</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Dashboard'!$D$7:$S$7</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7301-4754-96E3-47552C8FF086}"/>
            </c:ext>
          </c:extLst>
        </c:ser>
        <c:dLbls>
          <c:showLegendKey val="0"/>
          <c:showVal val="0"/>
          <c:showCatName val="0"/>
          <c:showSerName val="0"/>
          <c:showPercent val="0"/>
          <c:showBubbleSize val="0"/>
        </c:dLbls>
        <c:marker val="1"/>
        <c:smooth val="0"/>
        <c:axId val="160800864"/>
        <c:axId val="160811264"/>
      </c:lineChart>
      <c:catAx>
        <c:axId val="16080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0811264"/>
        <c:crosses val="autoZero"/>
        <c:auto val="1"/>
        <c:lblAlgn val="ctr"/>
        <c:lblOffset val="100"/>
        <c:noMultiLvlLbl val="0"/>
      </c:catAx>
      <c:valAx>
        <c:axId val="160811264"/>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0800864"/>
        <c:crosses val="autoZero"/>
        <c:crossBetween val="between"/>
      </c:valAx>
      <c:spPr>
        <a:noFill/>
        <a:ln>
          <a:noFill/>
        </a:ln>
        <a:effectLst/>
      </c:spPr>
    </c:plotArea>
    <c:legend>
      <c:legendPos val="b"/>
      <c:layout>
        <c:manualLayout>
          <c:xMode val="edge"/>
          <c:yMode val="edge"/>
          <c:x val="0.15433198461735931"/>
          <c:y val="0.84250489487131197"/>
          <c:w val="0.77159639897847121"/>
          <c:h val="0.139443601488183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Vehicle Miles Traveled: Total and Per Capita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2"/>
          <c:order val="2"/>
          <c:tx>
            <c:strRef>
              <c:f>'Action Progress Dashboard'!$C$105</c:f>
              <c:strCache>
                <c:ptCount val="1"/>
                <c:pt idx="0">
                  <c:v>Per Capita VMT</c:v>
                </c:pt>
              </c:strCache>
            </c:strRef>
          </c:tx>
          <c:spPr>
            <a:solidFill>
              <a:schemeClr val="accent3"/>
            </a:solidFill>
            <a:ln>
              <a:noFill/>
            </a:ln>
            <a:effectLst/>
          </c:spPr>
          <c:invertIfNegative val="0"/>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Dashboard'!$D$105:$S$105</c15:sqref>
                  </c15:fullRef>
                </c:ext>
              </c:extLst>
              <c:f>'Action Progress Dashboard'!$D$105:$K$105</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4D33-46F7-A321-41E3DC6A6773}"/>
            </c:ext>
          </c:extLst>
        </c:ser>
        <c:dLbls>
          <c:showLegendKey val="0"/>
          <c:showVal val="0"/>
          <c:showCatName val="0"/>
          <c:showSerName val="0"/>
          <c:showPercent val="0"/>
          <c:showBubbleSize val="0"/>
        </c:dLbls>
        <c:gapWidth val="150"/>
        <c:axId val="459511312"/>
        <c:axId val="459519216"/>
      </c:barChart>
      <c:lineChart>
        <c:grouping val="standard"/>
        <c:varyColors val="0"/>
        <c:ser>
          <c:idx val="0"/>
          <c:order val="0"/>
          <c:tx>
            <c:strRef>
              <c:f>'Action Progress Dashboard'!$C$103</c:f>
              <c:strCache>
                <c:ptCount val="1"/>
                <c:pt idx="0">
                  <c:v>VMT</c:v>
                </c:pt>
              </c:strCache>
            </c:strRef>
          </c:tx>
          <c:spPr>
            <a:ln w="28575" cap="rnd">
              <a:solidFill>
                <a:schemeClr val="accent6">
                  <a:lumMod val="50000"/>
                </a:schemeClr>
              </a:solidFill>
              <a:round/>
            </a:ln>
            <a:effectLst/>
          </c:spPr>
          <c:marker>
            <c:symbol val="circle"/>
            <c:size val="5"/>
            <c:spPr>
              <a:solidFill>
                <a:schemeClr val="bg1">
                  <a:lumMod val="85000"/>
                </a:schemeClr>
              </a:solidFill>
              <a:ln w="9525">
                <a:solidFill>
                  <a:schemeClr val="accent6">
                    <a:lumMod val="50000"/>
                  </a:schemeClr>
                </a:solidFill>
              </a:ln>
              <a:effectLst/>
            </c:spPr>
          </c:marker>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Dashboard'!$D$103:$S$103</c15:sqref>
                  </c15:fullRef>
                </c:ext>
              </c:extLst>
              <c:f>'Action Progress Dashboard'!$D$103:$K$103</c:f>
              <c:numCache>
                <c:formatCode>_(* #,##0.00_);_(* \(#,##0.00\);_(* "-"??_);_(@_)</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4D33-46F7-A321-41E3DC6A6773}"/>
            </c:ext>
          </c:extLst>
        </c:ser>
        <c:ser>
          <c:idx val="1"/>
          <c:order val="1"/>
          <c:tx>
            <c:strRef>
              <c:f>'Action Progress Dashboard'!$C$104</c:f>
              <c:strCache>
                <c:ptCount val="1"/>
                <c:pt idx="0">
                  <c:v>VMT Reduction Goal</c:v>
                </c:pt>
              </c:strCache>
            </c:strRef>
          </c:tx>
          <c:spPr>
            <a:ln w="28575" cap="rnd">
              <a:solidFill>
                <a:schemeClr val="tx2"/>
              </a:solidFill>
              <a:round/>
            </a:ln>
            <a:effectLst/>
          </c:spPr>
          <c:marker>
            <c:symbol val="circle"/>
            <c:size val="5"/>
            <c:spPr>
              <a:solidFill>
                <a:schemeClr val="bg1">
                  <a:lumMod val="85000"/>
                </a:schemeClr>
              </a:solidFill>
              <a:ln w="9525">
                <a:solidFill>
                  <a:schemeClr val="tx2"/>
                </a:solidFill>
              </a:ln>
              <a:effectLst/>
            </c:spPr>
          </c:marker>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Dashboard'!$D$104:$S$104</c15:sqref>
                  </c15:fullRef>
                </c:ext>
              </c:extLst>
              <c:f>'Action Progress Dashboard'!$D$104:$K$104</c:f>
              <c:numCache>
                <c:formatCode>_(* #,##0.00_);_(* \(#,##0.00\);_(* "-"??_);_(@_)</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4D33-46F7-A321-41E3DC6A6773}"/>
            </c:ext>
          </c:extLst>
        </c:ser>
        <c:dLbls>
          <c:showLegendKey val="0"/>
          <c:showVal val="0"/>
          <c:showCatName val="0"/>
          <c:showSerName val="0"/>
          <c:showPercent val="0"/>
          <c:showBubbleSize val="0"/>
        </c:dLbls>
        <c:marker val="1"/>
        <c:smooth val="0"/>
        <c:axId val="274554128"/>
        <c:axId val="274533328"/>
      </c:lineChart>
      <c:catAx>
        <c:axId val="27455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4533328"/>
        <c:crosses val="autoZero"/>
        <c:auto val="1"/>
        <c:lblAlgn val="ctr"/>
        <c:lblOffset val="100"/>
        <c:noMultiLvlLbl val="0"/>
      </c:catAx>
      <c:valAx>
        <c:axId val="27453332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4554128"/>
        <c:crosses val="autoZero"/>
        <c:crossBetween val="between"/>
      </c:valAx>
      <c:valAx>
        <c:axId val="459519216"/>
        <c:scaling>
          <c:orientation val="minMax"/>
        </c:scaling>
        <c:delete val="0"/>
        <c:axPos val="r"/>
        <c:numFmt formatCode="_(* #,##0.00_);_(* \(#,##0.0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459511312"/>
        <c:crosses val="max"/>
        <c:crossBetween val="between"/>
      </c:valAx>
      <c:catAx>
        <c:axId val="459511312"/>
        <c:scaling>
          <c:orientation val="minMax"/>
        </c:scaling>
        <c:delete val="1"/>
        <c:axPos val="b"/>
        <c:numFmt formatCode="General" sourceLinked="1"/>
        <c:majorTickMark val="out"/>
        <c:minorTickMark val="none"/>
        <c:tickLblPos val="nextTo"/>
        <c:crossAx val="459519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Transportation Emissions: Total and Per Capita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areaChart>
        <c:grouping val="standard"/>
        <c:varyColors val="0"/>
        <c:ser>
          <c:idx val="1"/>
          <c:order val="1"/>
          <c:tx>
            <c:strRef>
              <c:f>'Action Progress Dashboard'!$C$109</c:f>
              <c:strCache>
                <c:ptCount val="1"/>
                <c:pt idx="0">
                  <c:v>Total Vehicle Emissions</c:v>
                </c:pt>
              </c:strCache>
            </c:strRef>
          </c:tx>
          <c:spPr>
            <a:solidFill>
              <a:schemeClr val="tx2">
                <a:lumMod val="75000"/>
              </a:schemeClr>
            </a:solidFill>
            <a:ln>
              <a:noFill/>
            </a:ln>
            <a:effectLst/>
          </c:spPr>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Dashboard'!$D$109:$S$109</c15:sqref>
                  </c15:fullRef>
                </c:ext>
              </c:extLst>
              <c:f>'Action Progress Dashboard'!$D$109:$K$109</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3B17-4159-B8F6-7F8E99BFFAE6}"/>
            </c:ext>
          </c:extLst>
        </c:ser>
        <c:dLbls>
          <c:showLegendKey val="0"/>
          <c:showVal val="0"/>
          <c:showCatName val="0"/>
          <c:showSerName val="0"/>
          <c:showPercent val="0"/>
          <c:showBubbleSize val="0"/>
        </c:dLbls>
        <c:axId val="884093455"/>
        <c:axId val="884098447"/>
      </c:areaChart>
      <c:barChart>
        <c:barDir val="col"/>
        <c:grouping val="clustered"/>
        <c:varyColors val="0"/>
        <c:ser>
          <c:idx val="0"/>
          <c:order val="0"/>
          <c:tx>
            <c:strRef>
              <c:f>'Action Progress Dashboard'!$C$108</c:f>
              <c:strCache>
                <c:ptCount val="1"/>
                <c:pt idx="0">
                  <c:v>Per Capita Vehicle Emissions</c:v>
                </c:pt>
              </c:strCache>
            </c:strRef>
          </c:tx>
          <c:spPr>
            <a:solidFill>
              <a:schemeClr val="tx2">
                <a:lumMod val="40000"/>
                <a:lumOff val="60000"/>
              </a:schemeClr>
            </a:solidFill>
            <a:ln>
              <a:noFill/>
            </a:ln>
            <a:effectLst/>
          </c:spPr>
          <c:invertIfNegative val="0"/>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Dashboard'!$D$108:$S$108</c15:sqref>
                  </c15:fullRef>
                </c:ext>
              </c:extLst>
              <c:f>'Action Progress Dashboard'!$D$108:$K$108</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B17-4159-B8F6-7F8E99BFFAE6}"/>
            </c:ext>
          </c:extLst>
        </c:ser>
        <c:dLbls>
          <c:showLegendKey val="0"/>
          <c:showVal val="0"/>
          <c:showCatName val="0"/>
          <c:showSerName val="0"/>
          <c:showPercent val="0"/>
          <c:showBubbleSize val="0"/>
        </c:dLbls>
        <c:gapWidth val="150"/>
        <c:axId val="274554128"/>
        <c:axId val="274533328"/>
      </c:barChart>
      <c:catAx>
        <c:axId val="27455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4533328"/>
        <c:crosses val="autoZero"/>
        <c:auto val="1"/>
        <c:lblAlgn val="ctr"/>
        <c:lblOffset val="100"/>
        <c:noMultiLvlLbl val="0"/>
      </c:catAx>
      <c:valAx>
        <c:axId val="27453332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4554128"/>
        <c:crosses val="autoZero"/>
        <c:crossBetween val="between"/>
      </c:valAx>
      <c:valAx>
        <c:axId val="884098447"/>
        <c:scaling>
          <c:orientation val="minMax"/>
        </c:scaling>
        <c:delete val="0"/>
        <c:axPos val="r"/>
        <c:numFmt formatCode="_(* #,##0.00_);_(* \(#,##0.0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84093455"/>
        <c:crosses val="max"/>
        <c:crossBetween val="between"/>
      </c:valAx>
      <c:catAx>
        <c:axId val="884093455"/>
        <c:scaling>
          <c:orientation val="minMax"/>
        </c:scaling>
        <c:delete val="1"/>
        <c:axPos val="b"/>
        <c:numFmt formatCode="General" sourceLinked="1"/>
        <c:majorTickMark val="out"/>
        <c:minorTickMark val="none"/>
        <c:tickLblPos val="nextTo"/>
        <c:crossAx val="88409844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Electric Vehicles and Charging Stations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'Action Progress Dashboard'!$C$116</c:f>
              <c:strCache>
                <c:ptCount val="1"/>
                <c:pt idx="0">
                  <c:v>Electric Vehicles</c:v>
                </c:pt>
              </c:strCache>
            </c:strRef>
          </c:tx>
          <c:spPr>
            <a:solidFill>
              <a:schemeClr val="accent1"/>
            </a:solidFill>
            <a:ln>
              <a:noFill/>
            </a:ln>
            <a:effectLst/>
          </c:spPr>
          <c:invertIfNegative val="0"/>
          <c:cat>
            <c:strRef>
              <c:f>'Action Progress Dashboard'!$D$115:$AI$115</c:f>
              <c:strCache>
                <c:ptCount val="31"/>
                <c:pt idx="0">
                  <c:v>Baseline</c:v>
                </c:pt>
                <c:pt idx="2">
                  <c:v>2016</c:v>
                </c:pt>
                <c:pt idx="4">
                  <c:v>2017</c:v>
                </c:pt>
                <c:pt idx="6">
                  <c:v>2018</c:v>
                </c:pt>
                <c:pt idx="8">
                  <c:v>2019</c:v>
                </c:pt>
                <c:pt idx="10">
                  <c:v>2020</c:v>
                </c:pt>
                <c:pt idx="12">
                  <c:v>2021</c:v>
                </c:pt>
                <c:pt idx="14">
                  <c:v>2022</c:v>
                </c:pt>
                <c:pt idx="16">
                  <c:v>2023</c:v>
                </c:pt>
                <c:pt idx="18">
                  <c:v>2024</c:v>
                </c:pt>
                <c:pt idx="20">
                  <c:v>2025</c:v>
                </c:pt>
                <c:pt idx="22">
                  <c:v>2026</c:v>
                </c:pt>
                <c:pt idx="24">
                  <c:v>2027</c:v>
                </c:pt>
                <c:pt idx="26">
                  <c:v>2028</c:v>
                </c:pt>
                <c:pt idx="28">
                  <c:v>2029</c:v>
                </c:pt>
                <c:pt idx="30">
                  <c:v>2030</c:v>
                </c:pt>
              </c:strCache>
            </c:strRef>
          </c:cat>
          <c:val>
            <c:numRef>
              <c:f>'Action Progress Dashboard'!$D$116:$AI$116</c:f>
              <c:numCache>
                <c:formatCode>_(* #,##0.00_);_(* \(#,##0.00\);_(* "-"??_);_(@_)</c:formatCode>
                <c:ptCount val="32"/>
                <c:pt idx="0">
                  <c:v>0</c:v>
                </c:pt>
                <c:pt idx="2">
                  <c:v>0</c:v>
                </c:pt>
                <c:pt idx="4">
                  <c:v>0</c:v>
                </c:pt>
                <c:pt idx="6">
                  <c:v>0</c:v>
                </c:pt>
                <c:pt idx="8">
                  <c:v>0</c:v>
                </c:pt>
                <c:pt idx="10">
                  <c:v>0</c:v>
                </c:pt>
                <c:pt idx="12">
                  <c:v>0</c:v>
                </c:pt>
                <c:pt idx="14">
                  <c:v>0</c:v>
                </c:pt>
                <c:pt idx="16">
                  <c:v>0</c:v>
                </c:pt>
                <c:pt idx="18">
                  <c:v>0</c:v>
                </c:pt>
                <c:pt idx="20">
                  <c:v>0</c:v>
                </c:pt>
                <c:pt idx="22">
                  <c:v>0</c:v>
                </c:pt>
                <c:pt idx="24">
                  <c:v>0</c:v>
                </c:pt>
                <c:pt idx="26">
                  <c:v>0</c:v>
                </c:pt>
                <c:pt idx="28">
                  <c:v>0</c:v>
                </c:pt>
                <c:pt idx="30">
                  <c:v>0</c:v>
                </c:pt>
              </c:numCache>
            </c:numRef>
          </c:val>
          <c:extLst>
            <c:ext xmlns:c16="http://schemas.microsoft.com/office/drawing/2014/chart" uri="{C3380CC4-5D6E-409C-BE32-E72D297353CC}">
              <c16:uniqueId val="{00000000-F713-4EFA-BA55-B40167997414}"/>
            </c:ext>
          </c:extLst>
        </c:ser>
        <c:ser>
          <c:idx val="1"/>
          <c:order val="1"/>
          <c:tx>
            <c:strRef>
              <c:f>'Action Progress Dashboard'!$C$117</c:f>
              <c:strCache>
                <c:ptCount val="1"/>
                <c:pt idx="0">
                  <c:v>EV Charging Stations - Level 1</c:v>
                </c:pt>
              </c:strCache>
            </c:strRef>
          </c:tx>
          <c:spPr>
            <a:solidFill>
              <a:schemeClr val="accent6">
                <a:lumMod val="40000"/>
                <a:lumOff val="60000"/>
              </a:schemeClr>
            </a:solidFill>
            <a:ln>
              <a:noFill/>
            </a:ln>
            <a:effectLst/>
          </c:spPr>
          <c:invertIfNegative val="0"/>
          <c:cat>
            <c:strRef>
              <c:f>'Action Progress Dashboard'!$D$115:$AI$115</c:f>
              <c:strCache>
                <c:ptCount val="31"/>
                <c:pt idx="0">
                  <c:v>Baseline</c:v>
                </c:pt>
                <c:pt idx="2">
                  <c:v>2016</c:v>
                </c:pt>
                <c:pt idx="4">
                  <c:v>2017</c:v>
                </c:pt>
                <c:pt idx="6">
                  <c:v>2018</c:v>
                </c:pt>
                <c:pt idx="8">
                  <c:v>2019</c:v>
                </c:pt>
                <c:pt idx="10">
                  <c:v>2020</c:v>
                </c:pt>
                <c:pt idx="12">
                  <c:v>2021</c:v>
                </c:pt>
                <c:pt idx="14">
                  <c:v>2022</c:v>
                </c:pt>
                <c:pt idx="16">
                  <c:v>2023</c:v>
                </c:pt>
                <c:pt idx="18">
                  <c:v>2024</c:v>
                </c:pt>
                <c:pt idx="20">
                  <c:v>2025</c:v>
                </c:pt>
                <c:pt idx="22">
                  <c:v>2026</c:v>
                </c:pt>
                <c:pt idx="24">
                  <c:v>2027</c:v>
                </c:pt>
                <c:pt idx="26">
                  <c:v>2028</c:v>
                </c:pt>
                <c:pt idx="28">
                  <c:v>2029</c:v>
                </c:pt>
                <c:pt idx="30">
                  <c:v>2030</c:v>
                </c:pt>
              </c:strCache>
            </c:strRef>
          </c:cat>
          <c:val>
            <c:numRef>
              <c:f>'Action Progress Dashboard'!$D$117:$AI$117</c:f>
              <c:numCache>
                <c:formatCode>_(* #,##0.00_);_(* \(#,##0.00\);_(* "-"??_);_(@_)</c:formatCode>
                <c:ptCount val="32"/>
                <c:pt idx="1">
                  <c:v>0</c:v>
                </c:pt>
                <c:pt idx="3">
                  <c:v>0</c:v>
                </c:pt>
                <c:pt idx="5">
                  <c:v>0</c:v>
                </c:pt>
                <c:pt idx="7">
                  <c:v>0</c:v>
                </c:pt>
                <c:pt idx="9">
                  <c:v>0</c:v>
                </c:pt>
                <c:pt idx="11">
                  <c:v>0</c:v>
                </c:pt>
                <c:pt idx="13">
                  <c:v>0</c:v>
                </c:pt>
                <c:pt idx="15">
                  <c:v>0</c:v>
                </c:pt>
                <c:pt idx="17">
                  <c:v>0</c:v>
                </c:pt>
                <c:pt idx="19">
                  <c:v>0</c:v>
                </c:pt>
                <c:pt idx="21">
                  <c:v>0</c:v>
                </c:pt>
                <c:pt idx="23">
                  <c:v>0</c:v>
                </c:pt>
                <c:pt idx="25">
                  <c:v>0</c:v>
                </c:pt>
                <c:pt idx="27">
                  <c:v>0</c:v>
                </c:pt>
                <c:pt idx="29">
                  <c:v>0</c:v>
                </c:pt>
                <c:pt idx="31">
                  <c:v>0</c:v>
                </c:pt>
              </c:numCache>
            </c:numRef>
          </c:val>
          <c:extLst>
            <c:ext xmlns:c16="http://schemas.microsoft.com/office/drawing/2014/chart" uri="{C3380CC4-5D6E-409C-BE32-E72D297353CC}">
              <c16:uniqueId val="{00000001-F713-4EFA-BA55-B40167997414}"/>
            </c:ext>
          </c:extLst>
        </c:ser>
        <c:ser>
          <c:idx val="2"/>
          <c:order val="2"/>
          <c:tx>
            <c:strRef>
              <c:f>'Action Progress Dashboard'!$C$118</c:f>
              <c:strCache>
                <c:ptCount val="1"/>
                <c:pt idx="0">
                  <c:v>EV Charging Stations - Level 2</c:v>
                </c:pt>
              </c:strCache>
            </c:strRef>
          </c:tx>
          <c:spPr>
            <a:solidFill>
              <a:schemeClr val="accent6">
                <a:lumMod val="75000"/>
              </a:schemeClr>
            </a:solidFill>
            <a:ln>
              <a:noFill/>
            </a:ln>
            <a:effectLst/>
          </c:spPr>
          <c:invertIfNegative val="0"/>
          <c:cat>
            <c:strRef>
              <c:f>'Action Progress Dashboard'!$D$115:$AI$115</c:f>
              <c:strCache>
                <c:ptCount val="31"/>
                <c:pt idx="0">
                  <c:v>Baseline</c:v>
                </c:pt>
                <c:pt idx="2">
                  <c:v>2016</c:v>
                </c:pt>
                <c:pt idx="4">
                  <c:v>2017</c:v>
                </c:pt>
                <c:pt idx="6">
                  <c:v>2018</c:v>
                </c:pt>
                <c:pt idx="8">
                  <c:v>2019</c:v>
                </c:pt>
                <c:pt idx="10">
                  <c:v>2020</c:v>
                </c:pt>
                <c:pt idx="12">
                  <c:v>2021</c:v>
                </c:pt>
                <c:pt idx="14">
                  <c:v>2022</c:v>
                </c:pt>
                <c:pt idx="16">
                  <c:v>2023</c:v>
                </c:pt>
                <c:pt idx="18">
                  <c:v>2024</c:v>
                </c:pt>
                <c:pt idx="20">
                  <c:v>2025</c:v>
                </c:pt>
                <c:pt idx="22">
                  <c:v>2026</c:v>
                </c:pt>
                <c:pt idx="24">
                  <c:v>2027</c:v>
                </c:pt>
                <c:pt idx="26">
                  <c:v>2028</c:v>
                </c:pt>
                <c:pt idx="28">
                  <c:v>2029</c:v>
                </c:pt>
                <c:pt idx="30">
                  <c:v>2030</c:v>
                </c:pt>
              </c:strCache>
            </c:strRef>
          </c:cat>
          <c:val>
            <c:numRef>
              <c:f>'Action Progress Dashboard'!$D$118:$AI$118</c:f>
              <c:numCache>
                <c:formatCode>_(* #,##0.00_);_(* \(#,##0.00\);_(* "-"??_);_(@_)</c:formatCode>
                <c:ptCount val="32"/>
                <c:pt idx="1">
                  <c:v>0</c:v>
                </c:pt>
                <c:pt idx="3">
                  <c:v>0</c:v>
                </c:pt>
                <c:pt idx="5">
                  <c:v>0</c:v>
                </c:pt>
                <c:pt idx="7">
                  <c:v>0</c:v>
                </c:pt>
                <c:pt idx="9">
                  <c:v>0</c:v>
                </c:pt>
                <c:pt idx="11">
                  <c:v>0</c:v>
                </c:pt>
                <c:pt idx="13">
                  <c:v>0</c:v>
                </c:pt>
                <c:pt idx="15">
                  <c:v>0</c:v>
                </c:pt>
                <c:pt idx="17">
                  <c:v>0</c:v>
                </c:pt>
                <c:pt idx="19">
                  <c:v>0</c:v>
                </c:pt>
                <c:pt idx="21">
                  <c:v>0</c:v>
                </c:pt>
                <c:pt idx="23">
                  <c:v>0</c:v>
                </c:pt>
                <c:pt idx="25">
                  <c:v>0</c:v>
                </c:pt>
                <c:pt idx="27">
                  <c:v>0</c:v>
                </c:pt>
                <c:pt idx="29">
                  <c:v>0</c:v>
                </c:pt>
                <c:pt idx="31">
                  <c:v>0</c:v>
                </c:pt>
              </c:numCache>
            </c:numRef>
          </c:val>
          <c:extLst>
            <c:ext xmlns:c16="http://schemas.microsoft.com/office/drawing/2014/chart" uri="{C3380CC4-5D6E-409C-BE32-E72D297353CC}">
              <c16:uniqueId val="{00000001-1472-4B41-B66E-C267E892BD69}"/>
            </c:ext>
          </c:extLst>
        </c:ser>
        <c:ser>
          <c:idx val="3"/>
          <c:order val="3"/>
          <c:tx>
            <c:strRef>
              <c:f>'Action Progress Dashboard'!$C$119</c:f>
              <c:strCache>
                <c:ptCount val="1"/>
                <c:pt idx="0">
                  <c:v>EV Charging Stations - DCFC</c:v>
                </c:pt>
              </c:strCache>
            </c:strRef>
          </c:tx>
          <c:spPr>
            <a:solidFill>
              <a:schemeClr val="accent6">
                <a:lumMod val="50000"/>
              </a:schemeClr>
            </a:solidFill>
            <a:ln>
              <a:noFill/>
            </a:ln>
            <a:effectLst/>
          </c:spPr>
          <c:invertIfNegative val="0"/>
          <c:cat>
            <c:strRef>
              <c:f>'Action Progress Dashboard'!$D$115:$AI$115</c:f>
              <c:strCache>
                <c:ptCount val="31"/>
                <c:pt idx="0">
                  <c:v>Baseline</c:v>
                </c:pt>
                <c:pt idx="2">
                  <c:v>2016</c:v>
                </c:pt>
                <c:pt idx="4">
                  <c:v>2017</c:v>
                </c:pt>
                <c:pt idx="6">
                  <c:v>2018</c:v>
                </c:pt>
                <c:pt idx="8">
                  <c:v>2019</c:v>
                </c:pt>
                <c:pt idx="10">
                  <c:v>2020</c:v>
                </c:pt>
                <c:pt idx="12">
                  <c:v>2021</c:v>
                </c:pt>
                <c:pt idx="14">
                  <c:v>2022</c:v>
                </c:pt>
                <c:pt idx="16">
                  <c:v>2023</c:v>
                </c:pt>
                <c:pt idx="18">
                  <c:v>2024</c:v>
                </c:pt>
                <c:pt idx="20">
                  <c:v>2025</c:v>
                </c:pt>
                <c:pt idx="22">
                  <c:v>2026</c:v>
                </c:pt>
                <c:pt idx="24">
                  <c:v>2027</c:v>
                </c:pt>
                <c:pt idx="26">
                  <c:v>2028</c:v>
                </c:pt>
                <c:pt idx="28">
                  <c:v>2029</c:v>
                </c:pt>
                <c:pt idx="30">
                  <c:v>2030</c:v>
                </c:pt>
              </c:strCache>
            </c:strRef>
          </c:cat>
          <c:val>
            <c:numRef>
              <c:f>'Action Progress Dashboard'!$D$119:$AI$119</c:f>
              <c:numCache>
                <c:formatCode>_(* #,##0.00_);_(* \(#,##0.00\);_(* "-"??_);_(@_)</c:formatCode>
                <c:ptCount val="32"/>
                <c:pt idx="1">
                  <c:v>0</c:v>
                </c:pt>
                <c:pt idx="3">
                  <c:v>0</c:v>
                </c:pt>
                <c:pt idx="5">
                  <c:v>0</c:v>
                </c:pt>
                <c:pt idx="7">
                  <c:v>0</c:v>
                </c:pt>
                <c:pt idx="9">
                  <c:v>0</c:v>
                </c:pt>
                <c:pt idx="11">
                  <c:v>0</c:v>
                </c:pt>
                <c:pt idx="13">
                  <c:v>0</c:v>
                </c:pt>
                <c:pt idx="15">
                  <c:v>0</c:v>
                </c:pt>
                <c:pt idx="17">
                  <c:v>0</c:v>
                </c:pt>
                <c:pt idx="19">
                  <c:v>0</c:v>
                </c:pt>
                <c:pt idx="21">
                  <c:v>0</c:v>
                </c:pt>
                <c:pt idx="23">
                  <c:v>0</c:v>
                </c:pt>
                <c:pt idx="25">
                  <c:v>0</c:v>
                </c:pt>
                <c:pt idx="27">
                  <c:v>0</c:v>
                </c:pt>
                <c:pt idx="29">
                  <c:v>0</c:v>
                </c:pt>
                <c:pt idx="31">
                  <c:v>0</c:v>
                </c:pt>
              </c:numCache>
            </c:numRef>
          </c:val>
          <c:extLst>
            <c:ext xmlns:c16="http://schemas.microsoft.com/office/drawing/2014/chart" uri="{C3380CC4-5D6E-409C-BE32-E72D297353CC}">
              <c16:uniqueId val="{00000002-1472-4B41-B66E-C267E892BD69}"/>
            </c:ext>
          </c:extLst>
        </c:ser>
        <c:dLbls>
          <c:showLegendKey val="0"/>
          <c:showVal val="0"/>
          <c:showCatName val="0"/>
          <c:showSerName val="0"/>
          <c:showPercent val="0"/>
          <c:showBubbleSize val="0"/>
        </c:dLbls>
        <c:gapWidth val="219"/>
        <c:overlap val="100"/>
        <c:axId val="268797744"/>
        <c:axId val="268801488"/>
      </c:barChart>
      <c:catAx>
        <c:axId val="268797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8801488"/>
        <c:crosses val="autoZero"/>
        <c:auto val="1"/>
        <c:lblAlgn val="ctr"/>
        <c:lblOffset val="100"/>
        <c:noMultiLvlLbl val="0"/>
      </c:catAx>
      <c:valAx>
        <c:axId val="268801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68797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Community</a:t>
            </a:r>
            <a:r>
              <a:rPr lang="en-US" baseline="0"/>
              <a:t> Fleet Composition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2"/>
          <c:order val="2"/>
          <c:tx>
            <c:strRef>
              <c:f>'Action Progress Dashboard'!$C$126</c:f>
              <c:strCache>
                <c:ptCount val="1"/>
                <c:pt idx="0">
                  <c:v>Biofuel Vehicles</c:v>
                </c:pt>
              </c:strCache>
            </c:strRef>
          </c:tx>
          <c:spPr>
            <a:solidFill>
              <a:schemeClr val="accent2"/>
            </a:solidFill>
            <a:ln>
              <a:noFill/>
            </a:ln>
            <a:effectLst/>
          </c:spPr>
          <c:invertIfNegative val="0"/>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Dashboard'!$D$126:$S$126</c15:sqref>
                  </c15:fullRef>
                </c:ext>
              </c:extLst>
              <c:f>'Action Progress Dashboard'!$D$126:$K$126</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43C-402F-A232-7EF3A62E2425}"/>
            </c:ext>
          </c:extLst>
        </c:ser>
        <c:ser>
          <c:idx val="0"/>
          <c:order val="0"/>
          <c:tx>
            <c:strRef>
              <c:f>'Action Progress Dashboard'!$C$124</c:f>
              <c:strCache>
                <c:ptCount val="1"/>
                <c:pt idx="0">
                  <c:v>Gasoline Vehicles</c:v>
                </c:pt>
              </c:strCache>
            </c:strRef>
          </c:tx>
          <c:spPr>
            <a:solidFill>
              <a:schemeClr val="tx1">
                <a:lumMod val="65000"/>
                <a:lumOff val="35000"/>
              </a:schemeClr>
            </a:solidFill>
            <a:ln>
              <a:noFill/>
            </a:ln>
            <a:effectLst/>
          </c:spPr>
          <c:invertIfNegative val="0"/>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Dashboard'!$D$124:$S$124</c15:sqref>
                  </c15:fullRef>
                </c:ext>
              </c:extLst>
              <c:f>'Action Progress Dashboard'!$D$124:$K$124</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43C-402F-A232-7EF3A62E2425}"/>
            </c:ext>
          </c:extLst>
        </c:ser>
        <c:ser>
          <c:idx val="1"/>
          <c:order val="1"/>
          <c:tx>
            <c:strRef>
              <c:f>'Action Progress Dashboard'!$C$125</c:f>
              <c:strCache>
                <c:ptCount val="1"/>
                <c:pt idx="0">
                  <c:v>Hybrid Vehicles</c:v>
                </c:pt>
              </c:strCache>
            </c:strRef>
          </c:tx>
          <c:spPr>
            <a:solidFill>
              <a:schemeClr val="accent1">
                <a:lumMod val="40000"/>
                <a:lumOff val="60000"/>
              </a:schemeClr>
            </a:solidFill>
            <a:ln>
              <a:noFill/>
            </a:ln>
            <a:effectLst/>
          </c:spPr>
          <c:invertIfNegative val="0"/>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Dashboard'!$D$125:$S$125</c15:sqref>
                  </c15:fullRef>
                </c:ext>
              </c:extLst>
              <c:f>'Action Progress Dashboard'!$D$125:$K$125</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943C-402F-A232-7EF3A62E2425}"/>
            </c:ext>
          </c:extLst>
        </c:ser>
        <c:ser>
          <c:idx val="3"/>
          <c:order val="3"/>
          <c:tx>
            <c:strRef>
              <c:f>'Action Progress Dashboard'!$C$127</c:f>
              <c:strCache>
                <c:ptCount val="1"/>
                <c:pt idx="0">
                  <c:v>Electric Vehicles</c:v>
                </c:pt>
              </c:strCache>
            </c:strRef>
          </c:tx>
          <c:spPr>
            <a:solidFill>
              <a:schemeClr val="tx2"/>
            </a:solidFill>
            <a:ln>
              <a:noFill/>
            </a:ln>
            <a:effectLst/>
          </c:spPr>
          <c:invertIfNegative val="0"/>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Dashboard'!$D$127:$S$127</c15:sqref>
                  </c15:fullRef>
                </c:ext>
              </c:extLst>
              <c:f>'Action Progress Dashboard'!$D$127:$K$127</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943C-402F-A232-7EF3A62E2425}"/>
            </c:ext>
          </c:extLst>
        </c:ser>
        <c:dLbls>
          <c:showLegendKey val="0"/>
          <c:showVal val="0"/>
          <c:showCatName val="0"/>
          <c:showSerName val="0"/>
          <c:showPercent val="0"/>
          <c:showBubbleSize val="0"/>
        </c:dLbls>
        <c:gapWidth val="150"/>
        <c:overlap val="100"/>
        <c:axId val="274554128"/>
        <c:axId val="274533328"/>
      </c:barChart>
      <c:catAx>
        <c:axId val="27455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4533328"/>
        <c:crosses val="autoZero"/>
        <c:auto val="1"/>
        <c:lblAlgn val="ctr"/>
        <c:lblOffset val="100"/>
        <c:noMultiLvlLbl val="0"/>
      </c:catAx>
      <c:valAx>
        <c:axId val="274533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4554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 GHG Inventory (</a:t>
            </a:r>
            <a:r>
              <a:rPr lang="en-US" sz="1440" b="1" i="0" u="none" strike="noStrike" baseline="0">
                <a:effectLst/>
              </a:rPr>
              <a:t>Tonnes CO2e)</a:t>
            </a:r>
            <a:endParaRPr lang="en-US" b="1"/>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areaChart>
        <c:grouping val="stacked"/>
        <c:varyColors val="0"/>
        <c:ser>
          <c:idx val="0"/>
          <c:order val="0"/>
          <c:tx>
            <c:v>Residential Electricity</c:v>
          </c:tx>
          <c:spPr>
            <a:solidFill>
              <a:srgbClr val="FFC000"/>
            </a:solidFill>
            <a:ln>
              <a:noFill/>
            </a:ln>
            <a:effectLst/>
          </c:spPr>
          <c:cat>
            <c:strRef>
              <c:extLst>
                <c:ext xmlns:c15="http://schemas.microsoft.com/office/drawing/2012/chart" uri="{02D57815-91ED-43cb-92C2-25804820EDAC}">
                  <c15:fullRef>
                    <c15:sqref>'Community Emissions Snapshop'!$B$5:$B$12</c15:sqref>
                  </c15:fullRef>
                </c:ext>
              </c:extLst>
              <c:f>'Community Emissions Snapshop'!$B$5:$B$11</c:f>
              <c:strCache>
                <c:ptCount val="7"/>
                <c:pt idx="0">
                  <c:v>Baseline</c:v>
                </c:pt>
                <c:pt idx="1">
                  <c:v>2016</c:v>
                </c:pt>
                <c:pt idx="2">
                  <c:v>2017</c:v>
                </c:pt>
                <c:pt idx="3">
                  <c:v>2018</c:v>
                </c:pt>
                <c:pt idx="4">
                  <c:v>2019</c:v>
                </c:pt>
                <c:pt idx="5">
                  <c:v>2020</c:v>
                </c:pt>
                <c:pt idx="6">
                  <c:v>2021</c:v>
                </c:pt>
              </c:strCache>
            </c:strRef>
          </c:cat>
          <c:val>
            <c:numRef>
              <c:extLst>
                <c:ext xmlns:c15="http://schemas.microsoft.com/office/drawing/2012/chart" uri="{02D57815-91ED-43cb-92C2-25804820EDAC}">
                  <c15:fullRef>
                    <c15:sqref>'Community Emissions Snapshop'!$D$5:$D$12</c15:sqref>
                  </c15:fullRef>
                </c:ext>
              </c:extLst>
              <c:f>'Community Emissions Snapshop'!$D$5:$D$11</c:f>
              <c:numCache>
                <c:formatCode>_(* #,##0.00_);_(* \(#,##0.00\);_(*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72D-4493-AADD-CC01A9456E5E}"/>
            </c:ext>
          </c:extLst>
        </c:ser>
        <c:ser>
          <c:idx val="1"/>
          <c:order val="1"/>
          <c:tx>
            <c:v>Resdential Natural Gas</c:v>
          </c:tx>
          <c:spPr>
            <a:solidFill>
              <a:srgbClr val="EBDFA3"/>
            </a:solidFill>
            <a:ln>
              <a:noFill/>
            </a:ln>
            <a:effectLst/>
          </c:spPr>
          <c:cat>
            <c:strRef>
              <c:extLst>
                <c:ext xmlns:c15="http://schemas.microsoft.com/office/drawing/2012/chart" uri="{02D57815-91ED-43cb-92C2-25804820EDAC}">
                  <c15:fullRef>
                    <c15:sqref>'Community Emissions Snapshop'!$B$5:$B$12</c15:sqref>
                  </c15:fullRef>
                </c:ext>
              </c:extLst>
              <c:f>'Community Emissions Snapshop'!$B$5:$B$11</c:f>
              <c:strCache>
                <c:ptCount val="7"/>
                <c:pt idx="0">
                  <c:v>Baseline</c:v>
                </c:pt>
                <c:pt idx="1">
                  <c:v>2016</c:v>
                </c:pt>
                <c:pt idx="2">
                  <c:v>2017</c:v>
                </c:pt>
                <c:pt idx="3">
                  <c:v>2018</c:v>
                </c:pt>
                <c:pt idx="4">
                  <c:v>2019</c:v>
                </c:pt>
                <c:pt idx="5">
                  <c:v>2020</c:v>
                </c:pt>
                <c:pt idx="6">
                  <c:v>2021</c:v>
                </c:pt>
              </c:strCache>
            </c:strRef>
          </c:cat>
          <c:val>
            <c:numRef>
              <c:extLst>
                <c:ext xmlns:c15="http://schemas.microsoft.com/office/drawing/2012/chart" uri="{02D57815-91ED-43cb-92C2-25804820EDAC}">
                  <c15:fullRef>
                    <c15:sqref>'Community Emissions Snapshop'!$F$5:$F$12</c15:sqref>
                  </c15:fullRef>
                </c:ext>
              </c:extLst>
              <c:f>'Community Emissions Snapshop'!$F$5:$F$11</c:f>
              <c:numCache>
                <c:formatCode>_(* #,##0.00_);_(* \(#,##0.00\);_(*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B72D-4493-AADD-CC01A9456E5E}"/>
            </c:ext>
          </c:extLst>
        </c:ser>
        <c:ser>
          <c:idx val="2"/>
          <c:order val="2"/>
          <c:tx>
            <c:v>Commercial &amp; Industrial Electricity</c:v>
          </c:tx>
          <c:spPr>
            <a:solidFill>
              <a:schemeClr val="bg2"/>
            </a:solidFill>
            <a:ln>
              <a:noFill/>
            </a:ln>
            <a:effectLst/>
          </c:spPr>
          <c:cat>
            <c:strRef>
              <c:extLst>
                <c:ext xmlns:c15="http://schemas.microsoft.com/office/drawing/2012/chart" uri="{02D57815-91ED-43cb-92C2-25804820EDAC}">
                  <c15:fullRef>
                    <c15:sqref>'Community Emissions Snapshop'!$B$5:$B$12</c15:sqref>
                  </c15:fullRef>
                </c:ext>
              </c:extLst>
              <c:f>'Community Emissions Snapshop'!$B$5:$B$11</c:f>
              <c:strCache>
                <c:ptCount val="7"/>
                <c:pt idx="0">
                  <c:v>Baseline</c:v>
                </c:pt>
                <c:pt idx="1">
                  <c:v>2016</c:v>
                </c:pt>
                <c:pt idx="2">
                  <c:v>2017</c:v>
                </c:pt>
                <c:pt idx="3">
                  <c:v>2018</c:v>
                </c:pt>
                <c:pt idx="4">
                  <c:v>2019</c:v>
                </c:pt>
                <c:pt idx="5">
                  <c:v>2020</c:v>
                </c:pt>
                <c:pt idx="6">
                  <c:v>2021</c:v>
                </c:pt>
              </c:strCache>
            </c:strRef>
          </c:cat>
          <c:val>
            <c:numRef>
              <c:extLst>
                <c:ext xmlns:c15="http://schemas.microsoft.com/office/drawing/2012/chart" uri="{02D57815-91ED-43cb-92C2-25804820EDAC}">
                  <c15:fullRef>
                    <c15:sqref>'Community Emissions Snapshop'!$H$5:$H$12</c15:sqref>
                  </c15:fullRef>
                </c:ext>
              </c:extLst>
              <c:f>'Community Emissions Snapshop'!$H$5:$H$11</c:f>
              <c:numCache>
                <c:formatCode>_(* #,##0.00_);_(* \(#,##0.00\);_(*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B72D-4493-AADD-CC01A9456E5E}"/>
            </c:ext>
          </c:extLst>
        </c:ser>
        <c:ser>
          <c:idx val="3"/>
          <c:order val="3"/>
          <c:tx>
            <c:v>Commercial &amp; Industrial Natural Gas</c:v>
          </c:tx>
          <c:spPr>
            <a:solidFill>
              <a:schemeClr val="bg2">
                <a:lumMod val="40000"/>
                <a:lumOff val="60000"/>
              </a:schemeClr>
            </a:solidFill>
            <a:ln>
              <a:noFill/>
            </a:ln>
            <a:effectLst/>
          </c:spPr>
          <c:cat>
            <c:strRef>
              <c:extLst>
                <c:ext xmlns:c15="http://schemas.microsoft.com/office/drawing/2012/chart" uri="{02D57815-91ED-43cb-92C2-25804820EDAC}">
                  <c15:fullRef>
                    <c15:sqref>'Community Emissions Snapshop'!$B$5:$B$12</c15:sqref>
                  </c15:fullRef>
                </c:ext>
              </c:extLst>
              <c:f>'Community Emissions Snapshop'!$B$5:$B$11</c:f>
              <c:strCache>
                <c:ptCount val="7"/>
                <c:pt idx="0">
                  <c:v>Baseline</c:v>
                </c:pt>
                <c:pt idx="1">
                  <c:v>2016</c:v>
                </c:pt>
                <c:pt idx="2">
                  <c:v>2017</c:v>
                </c:pt>
                <c:pt idx="3">
                  <c:v>2018</c:v>
                </c:pt>
                <c:pt idx="4">
                  <c:v>2019</c:v>
                </c:pt>
                <c:pt idx="5">
                  <c:v>2020</c:v>
                </c:pt>
                <c:pt idx="6">
                  <c:v>2021</c:v>
                </c:pt>
              </c:strCache>
            </c:strRef>
          </c:cat>
          <c:val>
            <c:numRef>
              <c:extLst>
                <c:ext xmlns:c15="http://schemas.microsoft.com/office/drawing/2012/chart" uri="{02D57815-91ED-43cb-92C2-25804820EDAC}">
                  <c15:fullRef>
                    <c15:sqref>'Community Emissions Snapshop'!$J$5:$J$12</c15:sqref>
                  </c15:fullRef>
                </c:ext>
              </c:extLst>
              <c:f>'Community Emissions Snapshop'!$J$5:$J$11</c:f>
              <c:numCache>
                <c:formatCode>_(* #,##0.00_);_(* \(#,##0.00\);_(*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B72D-4493-AADD-CC01A9456E5E}"/>
            </c:ext>
          </c:extLst>
        </c:ser>
        <c:ser>
          <c:idx val="4"/>
          <c:order val="4"/>
          <c:tx>
            <c:v>Travel</c:v>
          </c:tx>
          <c:spPr>
            <a:solidFill>
              <a:schemeClr val="tx2"/>
            </a:solidFill>
            <a:ln>
              <a:noFill/>
            </a:ln>
            <a:effectLst/>
          </c:spPr>
          <c:cat>
            <c:strRef>
              <c:extLst>
                <c:ext xmlns:c15="http://schemas.microsoft.com/office/drawing/2012/chart" uri="{02D57815-91ED-43cb-92C2-25804820EDAC}">
                  <c15:fullRef>
                    <c15:sqref>'Community Emissions Snapshop'!$B$5:$B$12</c15:sqref>
                  </c15:fullRef>
                </c:ext>
              </c:extLst>
              <c:f>'Community Emissions Snapshop'!$B$5:$B$11</c:f>
              <c:strCache>
                <c:ptCount val="7"/>
                <c:pt idx="0">
                  <c:v>Baseline</c:v>
                </c:pt>
                <c:pt idx="1">
                  <c:v>2016</c:v>
                </c:pt>
                <c:pt idx="2">
                  <c:v>2017</c:v>
                </c:pt>
                <c:pt idx="3">
                  <c:v>2018</c:v>
                </c:pt>
                <c:pt idx="4">
                  <c:v>2019</c:v>
                </c:pt>
                <c:pt idx="5">
                  <c:v>2020</c:v>
                </c:pt>
                <c:pt idx="6">
                  <c:v>2021</c:v>
                </c:pt>
              </c:strCache>
            </c:strRef>
          </c:cat>
          <c:val>
            <c:numRef>
              <c:extLst>
                <c:ext xmlns:c15="http://schemas.microsoft.com/office/drawing/2012/chart" uri="{02D57815-91ED-43cb-92C2-25804820EDAC}">
                  <c15:fullRef>
                    <c15:sqref>'Community Emissions Snapshop'!$L$5:$L$12</c15:sqref>
                  </c15:fullRef>
                </c:ext>
              </c:extLst>
              <c:f>'Community Emissions Snapshop'!$L$5:$L$11</c:f>
              <c:numCache>
                <c:formatCode>_(* #,##0.00_);_(* \(#,##0.00\);_(*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B72D-4493-AADD-CC01A9456E5E}"/>
            </c:ext>
          </c:extLst>
        </c:ser>
        <c:ser>
          <c:idx val="6"/>
          <c:order val="5"/>
          <c:tx>
            <c:v>Solid Waste</c:v>
          </c:tx>
          <c:spPr>
            <a:solidFill>
              <a:schemeClr val="accent4"/>
            </a:solidFill>
            <a:ln>
              <a:noFill/>
            </a:ln>
            <a:effectLst/>
          </c:spPr>
          <c:cat>
            <c:strRef>
              <c:extLst>
                <c:ext xmlns:c15="http://schemas.microsoft.com/office/drawing/2012/chart" uri="{02D57815-91ED-43cb-92C2-25804820EDAC}">
                  <c15:fullRef>
                    <c15:sqref>'Community Emissions Snapshop'!$B$5:$B$12</c15:sqref>
                  </c15:fullRef>
                </c:ext>
              </c:extLst>
              <c:f>'Community Emissions Snapshop'!$B$5:$B$11</c:f>
              <c:strCache>
                <c:ptCount val="7"/>
                <c:pt idx="0">
                  <c:v>Baseline</c:v>
                </c:pt>
                <c:pt idx="1">
                  <c:v>2016</c:v>
                </c:pt>
                <c:pt idx="2">
                  <c:v>2017</c:v>
                </c:pt>
                <c:pt idx="3">
                  <c:v>2018</c:v>
                </c:pt>
                <c:pt idx="4">
                  <c:v>2019</c:v>
                </c:pt>
                <c:pt idx="5">
                  <c:v>2020</c:v>
                </c:pt>
                <c:pt idx="6">
                  <c:v>2021</c:v>
                </c:pt>
              </c:strCache>
            </c:strRef>
          </c:cat>
          <c:val>
            <c:numRef>
              <c:extLst>
                <c:ext xmlns:c15="http://schemas.microsoft.com/office/drawing/2012/chart" uri="{02D57815-91ED-43cb-92C2-25804820EDAC}">
                  <c15:fullRef>
                    <c15:sqref>'Community Emissions Snapshop'!$N$5:$N$12</c15:sqref>
                  </c15:fullRef>
                </c:ext>
              </c:extLst>
              <c:f>'Community Emissions Snapshop'!$N$5:$N$11</c:f>
              <c:numCache>
                <c:formatCode>_(* #,##0.00_);_(* \(#,##0.00\);_(*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B72D-4493-AADD-CC01A9456E5E}"/>
            </c:ext>
          </c:extLst>
        </c:ser>
        <c:dLbls>
          <c:showLegendKey val="0"/>
          <c:showVal val="0"/>
          <c:showCatName val="0"/>
          <c:showSerName val="0"/>
          <c:showPercent val="0"/>
          <c:showBubbleSize val="0"/>
        </c:dLbls>
        <c:axId val="678183312"/>
        <c:axId val="678185280"/>
      </c:areaChart>
      <c:lineChart>
        <c:grouping val="standard"/>
        <c:varyColors val="0"/>
        <c:ser>
          <c:idx val="5"/>
          <c:order val="6"/>
          <c:tx>
            <c:strRef>
              <c:f>'Community Emissions Snapshop'!$R$4</c:f>
              <c:strCache>
                <c:ptCount val="1"/>
                <c:pt idx="0">
                  <c:v>Annual Carbon Budget</c:v>
                </c:pt>
              </c:strCache>
            </c:strRef>
          </c:tx>
          <c:spPr>
            <a:ln w="28575" cap="rnd">
              <a:solidFill>
                <a:schemeClr val="tx1"/>
              </a:solidFill>
              <a:round/>
            </a:ln>
            <a:effectLst/>
          </c:spPr>
          <c:marker>
            <c:symbol val="none"/>
          </c:marker>
          <c:cat>
            <c:strRef>
              <c:extLst>
                <c:ext xmlns:c15="http://schemas.microsoft.com/office/drawing/2012/chart" uri="{02D57815-91ED-43cb-92C2-25804820EDAC}">
                  <c15:fullRef>
                    <c15:sqref>'Community Emissions Snapshop'!$B$5:$B$12</c15:sqref>
                  </c15:fullRef>
                </c:ext>
              </c:extLst>
              <c:f>'Community Emissions Snapshop'!$B$5:$B$11</c:f>
              <c:strCache>
                <c:ptCount val="7"/>
                <c:pt idx="0">
                  <c:v>Baseline</c:v>
                </c:pt>
                <c:pt idx="1">
                  <c:v>2016</c:v>
                </c:pt>
                <c:pt idx="2">
                  <c:v>2017</c:v>
                </c:pt>
                <c:pt idx="3">
                  <c:v>2018</c:v>
                </c:pt>
                <c:pt idx="4">
                  <c:v>2019</c:v>
                </c:pt>
                <c:pt idx="5">
                  <c:v>2020</c:v>
                </c:pt>
                <c:pt idx="6">
                  <c:v>2021</c:v>
                </c:pt>
              </c:strCache>
            </c:strRef>
          </c:cat>
          <c:val>
            <c:numRef>
              <c:extLst>
                <c:ext xmlns:c15="http://schemas.microsoft.com/office/drawing/2012/chart" uri="{02D57815-91ED-43cb-92C2-25804820EDAC}">
                  <c15:fullRef>
                    <c15:sqref>'Community Emissions Snapshop'!$R$5:$R$12</c15:sqref>
                  </c15:fullRef>
                </c:ext>
              </c:extLst>
              <c:f>'Community Emissions Snapshop'!$R$5:$R$11</c:f>
              <c:numCache>
                <c:formatCode>_(* #,##0.00_);_(* \(#,##0.00\);_(* "-"??_);_(@_)</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1A59-4C7C-B94B-C3928A98649F}"/>
            </c:ext>
          </c:extLst>
        </c:ser>
        <c:dLbls>
          <c:showLegendKey val="0"/>
          <c:showVal val="0"/>
          <c:showCatName val="0"/>
          <c:showSerName val="0"/>
          <c:showPercent val="0"/>
          <c:showBubbleSize val="0"/>
        </c:dLbls>
        <c:marker val="1"/>
        <c:smooth val="0"/>
        <c:axId val="678183312"/>
        <c:axId val="678185280"/>
      </c:lineChart>
      <c:catAx>
        <c:axId val="67818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5280"/>
        <c:crosses val="autoZero"/>
        <c:auto val="1"/>
        <c:lblAlgn val="ctr"/>
        <c:lblOffset val="100"/>
        <c:noMultiLvlLbl val="0"/>
      </c:catAx>
      <c:valAx>
        <c:axId val="67818528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3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Community Commuting Characteristics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2"/>
          <c:order val="2"/>
          <c:tx>
            <c:strRef>
              <c:f>'Action Progress Dashboard'!$C$131</c:f>
              <c:strCache>
                <c:ptCount val="1"/>
                <c:pt idx="0">
                  <c:v>Transit</c:v>
                </c:pt>
              </c:strCache>
            </c:strRef>
          </c:tx>
          <c:spPr>
            <a:solidFill>
              <a:schemeClr val="accent1">
                <a:lumMod val="40000"/>
                <a:lumOff val="60000"/>
              </a:schemeClr>
            </a:solidFill>
            <a:ln>
              <a:noFill/>
            </a:ln>
            <a:effectLst/>
          </c:spPr>
          <c:invertIfNegative val="0"/>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Dashboard'!$D$131:$S$131</c15:sqref>
                  </c15:fullRef>
                </c:ext>
              </c:extLst>
              <c:f>'Action Progress Dashboard'!$D$131:$K$131</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957C-4BF7-8E42-A57D865DD627}"/>
            </c:ext>
          </c:extLst>
        </c:ser>
        <c:ser>
          <c:idx val="0"/>
          <c:order val="0"/>
          <c:tx>
            <c:strRef>
              <c:f>'Action Progress Dashboard'!$C$129</c:f>
              <c:strCache>
                <c:ptCount val="1"/>
                <c:pt idx="0">
                  <c:v>Single Occupancy Vehicle</c:v>
                </c:pt>
              </c:strCache>
            </c:strRef>
          </c:tx>
          <c:spPr>
            <a:solidFill>
              <a:schemeClr val="bg1">
                <a:lumMod val="50000"/>
              </a:schemeClr>
            </a:solidFill>
            <a:ln>
              <a:noFill/>
            </a:ln>
            <a:effectLst/>
          </c:spPr>
          <c:invertIfNegative val="0"/>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Dashboard'!$D$129:$S$129</c15:sqref>
                  </c15:fullRef>
                </c:ext>
              </c:extLst>
              <c:f>'Action Progress Dashboard'!$D$129:$K$129</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57C-4BF7-8E42-A57D865DD627}"/>
            </c:ext>
          </c:extLst>
        </c:ser>
        <c:ser>
          <c:idx val="1"/>
          <c:order val="1"/>
          <c:tx>
            <c:strRef>
              <c:f>'Action Progress Dashboard'!$C$130</c:f>
              <c:strCache>
                <c:ptCount val="1"/>
                <c:pt idx="0">
                  <c:v>Car / Van Pool / Ridesharing</c:v>
                </c:pt>
              </c:strCache>
            </c:strRef>
          </c:tx>
          <c:spPr>
            <a:solidFill>
              <a:schemeClr val="accent1">
                <a:lumMod val="75000"/>
              </a:schemeClr>
            </a:solidFill>
            <a:ln>
              <a:noFill/>
            </a:ln>
            <a:effectLst/>
          </c:spPr>
          <c:invertIfNegative val="0"/>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Dashboard'!$D$130:$S$130</c15:sqref>
                  </c15:fullRef>
                </c:ext>
              </c:extLst>
              <c:f>'Action Progress Dashboard'!$D$130:$K$130</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957C-4BF7-8E42-A57D865DD627}"/>
            </c:ext>
          </c:extLst>
        </c:ser>
        <c:ser>
          <c:idx val="3"/>
          <c:order val="3"/>
          <c:tx>
            <c:strRef>
              <c:f>'Action Progress Dashboard'!$C$132</c:f>
              <c:strCache>
                <c:ptCount val="1"/>
                <c:pt idx="0">
                  <c:v>Bike / Walk Commuters</c:v>
                </c:pt>
              </c:strCache>
            </c:strRef>
          </c:tx>
          <c:spPr>
            <a:solidFill>
              <a:schemeClr val="tx2">
                <a:lumMod val="75000"/>
              </a:schemeClr>
            </a:solidFill>
            <a:ln>
              <a:noFill/>
            </a:ln>
            <a:effectLst/>
          </c:spPr>
          <c:invertIfNegative val="0"/>
          <c:cat>
            <c:strRef>
              <c:extLst>
                <c:ext xmlns:c15="http://schemas.microsoft.com/office/drawing/2012/chart" uri="{02D57815-91ED-43cb-92C2-25804820EDAC}">
                  <c15:fullRef>
                    <c15:sqref>'Action Progress Dashboard'!$D$102:$S$102</c15:sqref>
                  </c15:fullRef>
                </c:ext>
              </c:extLst>
              <c:f>'Action Progress Dashboard'!$D$102:$K$102</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Dashboard'!$D$132:$S$132</c15:sqref>
                  </c15:fullRef>
                </c:ext>
              </c:extLst>
              <c:f>'Action Progress Dashboard'!$D$132:$K$132</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957C-4BF7-8E42-A57D865DD627}"/>
            </c:ext>
          </c:extLst>
        </c:ser>
        <c:dLbls>
          <c:showLegendKey val="0"/>
          <c:showVal val="0"/>
          <c:showCatName val="0"/>
          <c:showSerName val="0"/>
          <c:showPercent val="0"/>
          <c:showBubbleSize val="0"/>
        </c:dLbls>
        <c:gapWidth val="150"/>
        <c:overlap val="100"/>
        <c:axId val="274554128"/>
        <c:axId val="274533328"/>
      </c:barChart>
      <c:catAx>
        <c:axId val="27455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4533328"/>
        <c:crosses val="autoZero"/>
        <c:auto val="1"/>
        <c:lblAlgn val="ctr"/>
        <c:lblOffset val="100"/>
        <c:noMultiLvlLbl val="0"/>
      </c:catAx>
      <c:valAx>
        <c:axId val="274533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4554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Waste Generation by Disposal Mode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'Action Progress Dashboard'!$D$142</c:f>
              <c:strCache>
                <c:ptCount val="1"/>
                <c:pt idx="0">
                  <c:v>Landfilled</c:v>
                </c:pt>
              </c:strCache>
            </c:strRef>
          </c:tx>
          <c:spPr>
            <a:solidFill>
              <a:schemeClr val="accent4"/>
            </a:solidFill>
            <a:ln>
              <a:noFill/>
            </a:ln>
            <a:effectLst/>
          </c:spPr>
          <c:invertIfNegative val="0"/>
          <c:cat>
            <c:strRef>
              <c:extLst>
                <c:ext xmlns:c15="http://schemas.microsoft.com/office/drawing/2012/chart" uri="{02D57815-91ED-43cb-92C2-25804820EDAC}">
                  <c15:fullRef>
                    <c15:sqref>'Action Progress Dashboard'!$E$141:$T$141</c15:sqref>
                  </c15:fullRef>
                </c:ext>
              </c:extLst>
              <c:f>'Action Progress Dashboard'!$E$141:$L$141</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Dashboard'!$E$142:$T$142</c15:sqref>
                  </c15:fullRef>
                </c:ext>
              </c:extLst>
              <c:f>'Action Progress Dashboard'!$E$142:$L$142</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55F-4DFB-9434-69353615B8AB}"/>
            </c:ext>
          </c:extLst>
        </c:ser>
        <c:ser>
          <c:idx val="1"/>
          <c:order val="1"/>
          <c:tx>
            <c:strRef>
              <c:f>'Action Progress Dashboard'!$D$143</c:f>
              <c:strCache>
                <c:ptCount val="1"/>
                <c:pt idx="0">
                  <c:v>Recycled</c:v>
                </c:pt>
              </c:strCache>
            </c:strRef>
          </c:tx>
          <c:spPr>
            <a:solidFill>
              <a:schemeClr val="accent4">
                <a:lumMod val="40000"/>
                <a:lumOff val="60000"/>
              </a:schemeClr>
            </a:solidFill>
            <a:ln>
              <a:noFill/>
            </a:ln>
            <a:effectLst/>
          </c:spPr>
          <c:invertIfNegative val="0"/>
          <c:cat>
            <c:strRef>
              <c:extLst>
                <c:ext xmlns:c15="http://schemas.microsoft.com/office/drawing/2012/chart" uri="{02D57815-91ED-43cb-92C2-25804820EDAC}">
                  <c15:fullRef>
                    <c15:sqref>'Action Progress Dashboard'!$E$141:$T$141</c15:sqref>
                  </c15:fullRef>
                </c:ext>
              </c:extLst>
              <c:f>'Action Progress Dashboard'!$E$141:$L$141</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Dashboard'!$E$143:$T$143</c15:sqref>
                  </c15:fullRef>
                </c:ext>
              </c:extLst>
              <c:f>'Action Progress Dashboard'!$E$143:$L$143</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55F-4DFB-9434-69353615B8AB}"/>
            </c:ext>
          </c:extLst>
        </c:ser>
        <c:ser>
          <c:idx val="2"/>
          <c:order val="2"/>
          <c:tx>
            <c:strRef>
              <c:f>'Action Progress Dashboard'!$D$144</c:f>
              <c:strCache>
                <c:ptCount val="1"/>
                <c:pt idx="0">
                  <c:v>Composted</c:v>
                </c:pt>
              </c:strCache>
            </c:strRef>
          </c:tx>
          <c:spPr>
            <a:solidFill>
              <a:schemeClr val="tx2">
                <a:lumMod val="75000"/>
              </a:schemeClr>
            </a:solidFill>
            <a:ln>
              <a:noFill/>
            </a:ln>
            <a:effectLst/>
          </c:spPr>
          <c:invertIfNegative val="0"/>
          <c:cat>
            <c:strRef>
              <c:extLst>
                <c:ext xmlns:c15="http://schemas.microsoft.com/office/drawing/2012/chart" uri="{02D57815-91ED-43cb-92C2-25804820EDAC}">
                  <c15:fullRef>
                    <c15:sqref>'Action Progress Dashboard'!$E$141:$T$141</c15:sqref>
                  </c15:fullRef>
                </c:ext>
              </c:extLst>
              <c:f>'Action Progress Dashboard'!$E$141:$L$141</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Dashboard'!$E$144:$T$144</c15:sqref>
                  </c15:fullRef>
                </c:ext>
              </c:extLst>
              <c:f>'Action Progress Dashboard'!$E$144:$L$144</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55F-4DFB-9434-69353615B8AB}"/>
            </c:ext>
          </c:extLst>
        </c:ser>
        <c:ser>
          <c:idx val="3"/>
          <c:order val="3"/>
          <c:tx>
            <c:strRef>
              <c:f>'Action Progress Dashboard'!$D$145</c:f>
              <c:strCache>
                <c:ptCount val="1"/>
                <c:pt idx="0">
                  <c:v>Incinerated</c:v>
                </c:pt>
              </c:strCache>
            </c:strRef>
          </c:tx>
          <c:spPr>
            <a:solidFill>
              <a:schemeClr val="accent4">
                <a:lumMod val="50000"/>
              </a:schemeClr>
            </a:solidFill>
            <a:ln>
              <a:noFill/>
            </a:ln>
            <a:effectLst/>
          </c:spPr>
          <c:invertIfNegative val="0"/>
          <c:cat>
            <c:strRef>
              <c:extLst>
                <c:ext xmlns:c15="http://schemas.microsoft.com/office/drawing/2012/chart" uri="{02D57815-91ED-43cb-92C2-25804820EDAC}">
                  <c15:fullRef>
                    <c15:sqref>'Action Progress Dashboard'!$E$141:$T$141</c15:sqref>
                  </c15:fullRef>
                </c:ext>
              </c:extLst>
              <c:f>'Action Progress Dashboard'!$E$141:$L$141</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Dashboard'!$E$145:$T$145</c15:sqref>
                  </c15:fullRef>
                </c:ext>
              </c:extLst>
              <c:f>'Action Progress Dashboard'!$E$145:$L$145</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655F-4DFB-9434-69353615B8AB}"/>
            </c:ext>
          </c:extLst>
        </c:ser>
        <c:dLbls>
          <c:showLegendKey val="0"/>
          <c:showVal val="0"/>
          <c:showCatName val="0"/>
          <c:showSerName val="0"/>
          <c:showPercent val="0"/>
          <c:showBubbleSize val="0"/>
        </c:dLbls>
        <c:gapWidth val="150"/>
        <c:overlap val="100"/>
        <c:axId val="238907728"/>
        <c:axId val="238899824"/>
      </c:barChart>
      <c:catAx>
        <c:axId val="23890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8899824"/>
        <c:crosses val="autoZero"/>
        <c:auto val="1"/>
        <c:lblAlgn val="ctr"/>
        <c:lblOffset val="100"/>
        <c:noMultiLvlLbl val="0"/>
      </c:catAx>
      <c:valAx>
        <c:axId val="238899824"/>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890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Per Capita Waste Generation and Associated Emissions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'Action Progress Dashboard'!$D$148</c:f>
              <c:strCache>
                <c:ptCount val="1"/>
                <c:pt idx="0">
                  <c:v>Waste Generation (tons / person)</c:v>
                </c:pt>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'Action Progress Dashboard'!$E$141:$T$141</c15:sqref>
                  </c15:fullRef>
                </c:ext>
              </c:extLst>
              <c:f>'Action Progress Dashboard'!$E$141:$L$141</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Dashboard'!$E$148:$T$148</c15:sqref>
                  </c15:fullRef>
                </c:ext>
              </c:extLst>
              <c:f>'Action Progress Dashboard'!$E$148:$L$148</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389-467D-B05C-9AA90CDAC467}"/>
            </c:ext>
          </c:extLst>
        </c:ser>
        <c:dLbls>
          <c:showLegendKey val="0"/>
          <c:showVal val="0"/>
          <c:showCatName val="0"/>
          <c:showSerName val="0"/>
          <c:showPercent val="0"/>
          <c:showBubbleSize val="0"/>
        </c:dLbls>
        <c:gapWidth val="150"/>
        <c:axId val="238907728"/>
        <c:axId val="238899824"/>
      </c:barChart>
      <c:lineChart>
        <c:grouping val="standard"/>
        <c:varyColors val="0"/>
        <c:ser>
          <c:idx val="1"/>
          <c:order val="1"/>
          <c:tx>
            <c:strRef>
              <c:f>'Action Progress Dashboard'!$D$149</c:f>
              <c:strCache>
                <c:ptCount val="1"/>
                <c:pt idx="0">
                  <c:v>Waste Emissions (tons CO2 / person)</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'Action Progress Dashboard'!$E$141:$T$141</c15:sqref>
                  </c15:fullRef>
                </c:ext>
              </c:extLst>
              <c:f>'Action Progress Dashboard'!$E$141:$L$141</c:f>
              <c:strCache>
                <c:ptCount val="8"/>
                <c:pt idx="0">
                  <c:v>Baseline</c:v>
                </c:pt>
                <c:pt idx="1">
                  <c:v>2016</c:v>
                </c:pt>
                <c:pt idx="2">
                  <c:v>2017</c:v>
                </c:pt>
                <c:pt idx="3">
                  <c:v>2018</c:v>
                </c:pt>
                <c:pt idx="4">
                  <c:v>2019</c:v>
                </c:pt>
                <c:pt idx="5">
                  <c:v>2020</c:v>
                </c:pt>
                <c:pt idx="6">
                  <c:v>2021</c:v>
                </c:pt>
                <c:pt idx="7">
                  <c:v>2022</c:v>
                </c:pt>
              </c:strCache>
            </c:strRef>
          </c:cat>
          <c:val>
            <c:numRef>
              <c:extLst>
                <c:ext xmlns:c15="http://schemas.microsoft.com/office/drawing/2012/chart" uri="{02D57815-91ED-43cb-92C2-25804820EDAC}">
                  <c15:fullRef>
                    <c15:sqref>'Action Progress Dashboard'!$E$149:$T$149</c15:sqref>
                  </c15:fullRef>
                </c:ext>
              </c:extLst>
              <c:f>'Action Progress Dashboard'!$E$149:$L$149</c:f>
              <c:numCache>
                <c:formatCode>_(* #,##0.00_);_(* \(#,##0.00\);_(* "-"??_);_(@_)</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E389-467D-B05C-9AA90CDAC467}"/>
            </c:ext>
          </c:extLst>
        </c:ser>
        <c:dLbls>
          <c:showLegendKey val="0"/>
          <c:showVal val="0"/>
          <c:showCatName val="0"/>
          <c:showSerName val="0"/>
          <c:showPercent val="0"/>
          <c:showBubbleSize val="0"/>
        </c:dLbls>
        <c:marker val="1"/>
        <c:smooth val="0"/>
        <c:axId val="2096968464"/>
        <c:axId val="2096965552"/>
      </c:lineChart>
      <c:catAx>
        <c:axId val="23890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8899824"/>
        <c:crosses val="autoZero"/>
        <c:auto val="1"/>
        <c:lblAlgn val="ctr"/>
        <c:lblOffset val="100"/>
        <c:noMultiLvlLbl val="0"/>
      </c:catAx>
      <c:valAx>
        <c:axId val="238899824"/>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8907728"/>
        <c:crosses val="autoZero"/>
        <c:crossBetween val="between"/>
      </c:valAx>
      <c:valAx>
        <c:axId val="2096965552"/>
        <c:scaling>
          <c:orientation val="minMax"/>
        </c:scaling>
        <c:delete val="0"/>
        <c:axPos val="r"/>
        <c:numFmt formatCode="_(* #,##0.00_);_(* \(#,##0.0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2096968464"/>
        <c:crosses val="max"/>
        <c:crossBetween val="between"/>
      </c:valAx>
      <c:catAx>
        <c:axId val="2096968464"/>
        <c:scaling>
          <c:orientation val="minMax"/>
        </c:scaling>
        <c:delete val="1"/>
        <c:axPos val="b"/>
        <c:numFmt formatCode="General" sourceLinked="1"/>
        <c:majorTickMark val="out"/>
        <c:minorTickMark val="none"/>
        <c:tickLblPos val="nextTo"/>
        <c:crossAx val="2096965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Total Rooftop Solar (MW)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areaChart>
        <c:grouping val="stacked"/>
        <c:varyColors val="0"/>
        <c:ser>
          <c:idx val="0"/>
          <c:order val="0"/>
          <c:tx>
            <c:strRef>
              <c:f>'Action Progress Dashboard'!$C$158</c:f>
              <c:strCache>
                <c:ptCount val="1"/>
                <c:pt idx="0">
                  <c:v>Installed Rooftop Solar Capacity</c:v>
                </c:pt>
              </c:strCache>
            </c:strRef>
          </c:tx>
          <c:spPr>
            <a:solidFill>
              <a:srgbClr val="FFC000"/>
            </a:solidFill>
            <a:ln>
              <a:noFill/>
            </a:ln>
            <a:effectLst/>
          </c:spPr>
          <c:cat>
            <c:strRef>
              <c:f>'Action Progress Dashboard'!$D$157:$S$157</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Dashboard'!$D$158:$S$158</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1532-4FD8-8C83-35119BF353A6}"/>
            </c:ext>
          </c:extLst>
        </c:ser>
        <c:dLbls>
          <c:showLegendKey val="0"/>
          <c:showVal val="0"/>
          <c:showCatName val="0"/>
          <c:showSerName val="0"/>
          <c:showPercent val="0"/>
          <c:showBubbleSize val="0"/>
        </c:dLbls>
        <c:axId val="130550032"/>
        <c:axId val="130550448"/>
      </c:areaChart>
      <c:lineChart>
        <c:grouping val="standard"/>
        <c:varyColors val="0"/>
        <c:ser>
          <c:idx val="1"/>
          <c:order val="1"/>
          <c:tx>
            <c:strRef>
              <c:f>'Action Progress Dashboard'!$C$159</c:f>
              <c:strCache>
                <c:ptCount val="1"/>
                <c:pt idx="0">
                  <c:v>Goal for Rooftop Solar Installation Capacity</c:v>
                </c:pt>
              </c:strCache>
            </c:strRef>
          </c:tx>
          <c:spPr>
            <a:ln w="28575" cap="rnd">
              <a:solidFill>
                <a:srgbClr val="E37F41"/>
              </a:solidFill>
              <a:round/>
            </a:ln>
            <a:effectLst/>
          </c:spPr>
          <c:marker>
            <c:symbol val="none"/>
          </c:marker>
          <c:cat>
            <c:strRef>
              <c:f>'Action Progress Dashboard'!$D$157:$S$157</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Dashboard'!$D$159:$S$159</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1532-4FD8-8C83-35119BF353A6}"/>
            </c:ext>
          </c:extLst>
        </c:ser>
        <c:dLbls>
          <c:showLegendKey val="0"/>
          <c:showVal val="0"/>
          <c:showCatName val="0"/>
          <c:showSerName val="0"/>
          <c:showPercent val="0"/>
          <c:showBubbleSize val="0"/>
        </c:dLbls>
        <c:marker val="1"/>
        <c:smooth val="0"/>
        <c:axId val="130550032"/>
        <c:axId val="130550448"/>
      </c:lineChart>
      <c:catAx>
        <c:axId val="130550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0550448"/>
        <c:crosses val="autoZero"/>
        <c:auto val="1"/>
        <c:lblAlgn val="ctr"/>
        <c:lblOffset val="100"/>
        <c:noMultiLvlLbl val="0"/>
      </c:catAx>
      <c:valAx>
        <c:axId val="13055044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0550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0" i="0" baseline="0">
                <a:effectLst/>
              </a:rPr>
              <a:t>Residential: Participation in Renewable Energy</a:t>
            </a:r>
            <a:endParaRPr lang="en-US" sz="105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1"/>
          <c:order val="1"/>
          <c:tx>
            <c:strRef>
              <c:f>'Action Progress Dashboard'!$C$188</c:f>
              <c:strCache>
                <c:ptCount val="1"/>
                <c:pt idx="0">
                  <c:v>Residential Participation in Utility GPPs</c:v>
                </c:pt>
              </c:strCache>
            </c:strRef>
          </c:tx>
          <c:spPr>
            <a:solidFill>
              <a:schemeClr val="tx2"/>
            </a:solidFill>
            <a:ln>
              <a:noFill/>
            </a:ln>
            <a:effectLst/>
          </c:spPr>
          <c:invertIfNegative val="0"/>
          <c:cat>
            <c:strRef>
              <c:extLst>
                <c:ext xmlns:c15="http://schemas.microsoft.com/office/drawing/2012/chart" uri="{02D57815-91ED-43cb-92C2-25804820EDAC}">
                  <c15:fullRef>
                    <c15:sqref>'Action Progress Dashboard'!$D$186:$S$186</c15:sqref>
                  </c15:fullRef>
                </c:ext>
              </c:extLst>
              <c:f>'Action Progress Dashboard'!$D$186:$N$186</c:f>
              <c:strCache>
                <c:ptCount val="11"/>
                <c:pt idx="0">
                  <c:v>Baseline</c:v>
                </c:pt>
                <c:pt idx="1">
                  <c:v>2016</c:v>
                </c:pt>
                <c:pt idx="2">
                  <c:v>2017</c:v>
                </c:pt>
                <c:pt idx="3">
                  <c:v>2018</c:v>
                </c:pt>
                <c:pt idx="4">
                  <c:v>2019</c:v>
                </c:pt>
                <c:pt idx="5">
                  <c:v>2020</c:v>
                </c:pt>
                <c:pt idx="6">
                  <c:v>2021</c:v>
                </c:pt>
                <c:pt idx="7">
                  <c:v>2022</c:v>
                </c:pt>
                <c:pt idx="8">
                  <c:v>2023</c:v>
                </c:pt>
                <c:pt idx="9">
                  <c:v>2024</c:v>
                </c:pt>
                <c:pt idx="10">
                  <c:v>2025</c:v>
                </c:pt>
              </c:strCache>
            </c:strRef>
          </c:cat>
          <c:val>
            <c:numRef>
              <c:extLst>
                <c:ext xmlns:c15="http://schemas.microsoft.com/office/drawing/2012/chart" uri="{02D57815-91ED-43cb-92C2-25804820EDAC}">
                  <c15:fullRef>
                    <c15:sqref>'Action Progress Dashboard'!$D$188:$S$188</c15:sqref>
                  </c15:fullRef>
                </c:ext>
              </c:extLst>
              <c:f>'Action Progress Dashboard'!$D$188:$N$188</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CD81-45D6-8512-088F6EBD7813}"/>
            </c:ext>
          </c:extLst>
        </c:ser>
        <c:ser>
          <c:idx val="2"/>
          <c:order val="2"/>
          <c:tx>
            <c:strRef>
              <c:f>'Action Progress Dashboard'!$C$189</c:f>
              <c:strCache>
                <c:ptCount val="1"/>
                <c:pt idx="0">
                  <c:v>Residential Solar Garden Subscribers</c:v>
                </c:pt>
              </c:strCache>
            </c:strRef>
          </c:tx>
          <c:spPr>
            <a:solidFill>
              <a:schemeClr val="accent2"/>
            </a:solidFill>
            <a:ln>
              <a:noFill/>
            </a:ln>
            <a:effectLst/>
          </c:spPr>
          <c:invertIfNegative val="0"/>
          <c:cat>
            <c:strRef>
              <c:extLst>
                <c:ext xmlns:c15="http://schemas.microsoft.com/office/drawing/2012/chart" uri="{02D57815-91ED-43cb-92C2-25804820EDAC}">
                  <c15:fullRef>
                    <c15:sqref>'Action Progress Dashboard'!$D$186:$S$186</c15:sqref>
                  </c15:fullRef>
                </c:ext>
              </c:extLst>
              <c:f>'Action Progress Dashboard'!$D$186:$N$186</c:f>
              <c:strCache>
                <c:ptCount val="11"/>
                <c:pt idx="0">
                  <c:v>Baseline</c:v>
                </c:pt>
                <c:pt idx="1">
                  <c:v>2016</c:v>
                </c:pt>
                <c:pt idx="2">
                  <c:v>2017</c:v>
                </c:pt>
                <c:pt idx="3">
                  <c:v>2018</c:v>
                </c:pt>
                <c:pt idx="4">
                  <c:v>2019</c:v>
                </c:pt>
                <c:pt idx="5">
                  <c:v>2020</c:v>
                </c:pt>
                <c:pt idx="6">
                  <c:v>2021</c:v>
                </c:pt>
                <c:pt idx="7">
                  <c:v>2022</c:v>
                </c:pt>
                <c:pt idx="8">
                  <c:v>2023</c:v>
                </c:pt>
                <c:pt idx="9">
                  <c:v>2024</c:v>
                </c:pt>
                <c:pt idx="10">
                  <c:v>2025</c:v>
                </c:pt>
              </c:strCache>
            </c:strRef>
          </c:cat>
          <c:val>
            <c:numRef>
              <c:extLst>
                <c:ext xmlns:c15="http://schemas.microsoft.com/office/drawing/2012/chart" uri="{02D57815-91ED-43cb-92C2-25804820EDAC}">
                  <c15:fullRef>
                    <c15:sqref>'Action Progress Dashboard'!$D$189:$S$189</c15:sqref>
                  </c15:fullRef>
                </c:ext>
              </c:extLst>
              <c:f>'Action Progress Dashboard'!$D$189:$N$189</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CD81-45D6-8512-088F6EBD7813}"/>
            </c:ext>
          </c:extLst>
        </c:ser>
        <c:dLbls>
          <c:showLegendKey val="0"/>
          <c:showVal val="0"/>
          <c:showCatName val="0"/>
          <c:showSerName val="0"/>
          <c:showPercent val="0"/>
          <c:showBubbleSize val="0"/>
        </c:dLbls>
        <c:gapWidth val="150"/>
        <c:overlap val="100"/>
        <c:axId val="190153727"/>
        <c:axId val="190151231"/>
      </c:barChart>
      <c:lineChart>
        <c:grouping val="standard"/>
        <c:varyColors val="0"/>
        <c:ser>
          <c:idx val="0"/>
          <c:order val="0"/>
          <c:tx>
            <c:strRef>
              <c:f>'Action Progress Dashboard'!$C$187</c:f>
              <c:strCache>
                <c:ptCount val="1"/>
                <c:pt idx="0">
                  <c:v>Residential GPP Participation Goal</c:v>
                </c:pt>
              </c:strCache>
            </c:strRef>
          </c:tx>
          <c:spPr>
            <a:ln w="28575" cap="rnd">
              <a:solidFill>
                <a:schemeClr val="tx1"/>
              </a:solidFill>
              <a:prstDash val="dash"/>
              <a:round/>
            </a:ln>
            <a:effectLst/>
          </c:spPr>
          <c:marker>
            <c:symbol val="none"/>
          </c:marker>
          <c:cat>
            <c:strRef>
              <c:extLst>
                <c:ext xmlns:c15="http://schemas.microsoft.com/office/drawing/2012/chart" uri="{02D57815-91ED-43cb-92C2-25804820EDAC}">
                  <c15:fullRef>
                    <c15:sqref>'Action Progress Dashboard'!$D$186:$S$186</c15:sqref>
                  </c15:fullRef>
                </c:ext>
              </c:extLst>
              <c:f>'Action Progress Dashboard'!$D$186:$N$186</c:f>
              <c:strCache>
                <c:ptCount val="11"/>
                <c:pt idx="0">
                  <c:v>Baseline</c:v>
                </c:pt>
                <c:pt idx="1">
                  <c:v>2016</c:v>
                </c:pt>
                <c:pt idx="2">
                  <c:v>2017</c:v>
                </c:pt>
                <c:pt idx="3">
                  <c:v>2018</c:v>
                </c:pt>
                <c:pt idx="4">
                  <c:v>2019</c:v>
                </c:pt>
                <c:pt idx="5">
                  <c:v>2020</c:v>
                </c:pt>
                <c:pt idx="6">
                  <c:v>2021</c:v>
                </c:pt>
                <c:pt idx="7">
                  <c:v>2022</c:v>
                </c:pt>
                <c:pt idx="8">
                  <c:v>2023</c:v>
                </c:pt>
                <c:pt idx="9">
                  <c:v>2024</c:v>
                </c:pt>
                <c:pt idx="10">
                  <c:v>2025</c:v>
                </c:pt>
              </c:strCache>
            </c:strRef>
          </c:cat>
          <c:val>
            <c:numRef>
              <c:extLst>
                <c:ext xmlns:c15="http://schemas.microsoft.com/office/drawing/2012/chart" uri="{02D57815-91ED-43cb-92C2-25804820EDAC}">
                  <c15:fullRef>
                    <c15:sqref>'Action Progress Dashboard'!$D$187:$S$187</c15:sqref>
                  </c15:fullRef>
                </c:ext>
              </c:extLst>
              <c:f>'Action Progress Dashboard'!$D$187:$N$187</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CD81-45D6-8512-088F6EBD7813}"/>
            </c:ext>
          </c:extLst>
        </c:ser>
        <c:dLbls>
          <c:showLegendKey val="0"/>
          <c:showVal val="0"/>
          <c:showCatName val="0"/>
          <c:showSerName val="0"/>
          <c:showPercent val="0"/>
          <c:showBubbleSize val="0"/>
        </c:dLbls>
        <c:marker val="1"/>
        <c:smooth val="0"/>
        <c:axId val="190153727"/>
        <c:axId val="190151231"/>
      </c:lineChart>
      <c:catAx>
        <c:axId val="190153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151231"/>
        <c:crosses val="autoZero"/>
        <c:auto val="1"/>
        <c:lblAlgn val="ctr"/>
        <c:lblOffset val="100"/>
        <c:noMultiLvlLbl val="0"/>
      </c:catAx>
      <c:valAx>
        <c:axId val="19015123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1537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0" i="0" baseline="0">
                <a:effectLst/>
              </a:rPr>
              <a:t>Commercial: Participation in Renewable Energy</a:t>
            </a:r>
            <a:endParaRPr lang="en-US" sz="105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1"/>
          <c:order val="1"/>
          <c:tx>
            <c:strRef>
              <c:f>'Action Progress Dashboard'!$C$194</c:f>
              <c:strCache>
                <c:ptCount val="1"/>
                <c:pt idx="0">
                  <c:v>Commercial Participation in Utility GPPs</c:v>
                </c:pt>
              </c:strCache>
            </c:strRef>
          </c:tx>
          <c:spPr>
            <a:solidFill>
              <a:schemeClr val="tx2">
                <a:lumMod val="60000"/>
                <a:lumOff val="40000"/>
              </a:schemeClr>
            </a:solidFill>
            <a:ln>
              <a:noFill/>
            </a:ln>
            <a:effectLst/>
          </c:spPr>
          <c:invertIfNegative val="0"/>
          <c:cat>
            <c:strRef>
              <c:extLst>
                <c:ext xmlns:c15="http://schemas.microsoft.com/office/drawing/2012/chart" uri="{02D57815-91ED-43cb-92C2-25804820EDAC}">
                  <c15:fullRef>
                    <c15:sqref>'Action Progress Dashboard'!$D$192:$S$192</c15:sqref>
                  </c15:fullRef>
                </c:ext>
              </c:extLst>
              <c:f>'Action Progress Dashboard'!$D$192:$N$192</c:f>
              <c:strCache>
                <c:ptCount val="11"/>
                <c:pt idx="0">
                  <c:v>Baseline</c:v>
                </c:pt>
                <c:pt idx="1">
                  <c:v>2016</c:v>
                </c:pt>
                <c:pt idx="2">
                  <c:v>2017</c:v>
                </c:pt>
                <c:pt idx="3">
                  <c:v>2018</c:v>
                </c:pt>
                <c:pt idx="4">
                  <c:v>2019</c:v>
                </c:pt>
                <c:pt idx="5">
                  <c:v>2020</c:v>
                </c:pt>
                <c:pt idx="6">
                  <c:v>2021</c:v>
                </c:pt>
                <c:pt idx="7">
                  <c:v>2022</c:v>
                </c:pt>
                <c:pt idx="8">
                  <c:v>2023</c:v>
                </c:pt>
                <c:pt idx="9">
                  <c:v>2024</c:v>
                </c:pt>
                <c:pt idx="10">
                  <c:v>2025</c:v>
                </c:pt>
              </c:strCache>
            </c:strRef>
          </c:cat>
          <c:val>
            <c:numRef>
              <c:extLst>
                <c:ext xmlns:c15="http://schemas.microsoft.com/office/drawing/2012/chart" uri="{02D57815-91ED-43cb-92C2-25804820EDAC}">
                  <c15:fullRef>
                    <c15:sqref>'Action Progress Dashboard'!$D$194:$S$194</c15:sqref>
                  </c15:fullRef>
                </c:ext>
              </c:extLst>
              <c:f>'Action Progress Dashboard'!$D$194:$N$194</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7D7F-47B2-88E9-073D74342503}"/>
            </c:ext>
          </c:extLst>
        </c:ser>
        <c:ser>
          <c:idx val="2"/>
          <c:order val="2"/>
          <c:tx>
            <c:strRef>
              <c:f>'Action Progress Dashboard'!$C$195</c:f>
              <c:strCache>
                <c:ptCount val="1"/>
                <c:pt idx="0">
                  <c:v>Commercial Solar Garden Subscribers</c:v>
                </c:pt>
              </c:strCache>
            </c:strRef>
          </c:tx>
          <c:spPr>
            <a:solidFill>
              <a:schemeClr val="accent2"/>
            </a:solidFill>
            <a:ln>
              <a:noFill/>
            </a:ln>
            <a:effectLst/>
          </c:spPr>
          <c:invertIfNegative val="0"/>
          <c:cat>
            <c:strRef>
              <c:extLst>
                <c:ext xmlns:c15="http://schemas.microsoft.com/office/drawing/2012/chart" uri="{02D57815-91ED-43cb-92C2-25804820EDAC}">
                  <c15:fullRef>
                    <c15:sqref>'Action Progress Dashboard'!$D$192:$S$192</c15:sqref>
                  </c15:fullRef>
                </c:ext>
              </c:extLst>
              <c:f>'Action Progress Dashboard'!$D$192:$N$192</c:f>
              <c:strCache>
                <c:ptCount val="11"/>
                <c:pt idx="0">
                  <c:v>Baseline</c:v>
                </c:pt>
                <c:pt idx="1">
                  <c:v>2016</c:v>
                </c:pt>
                <c:pt idx="2">
                  <c:v>2017</c:v>
                </c:pt>
                <c:pt idx="3">
                  <c:v>2018</c:v>
                </c:pt>
                <c:pt idx="4">
                  <c:v>2019</c:v>
                </c:pt>
                <c:pt idx="5">
                  <c:v>2020</c:v>
                </c:pt>
                <c:pt idx="6">
                  <c:v>2021</c:v>
                </c:pt>
                <c:pt idx="7">
                  <c:v>2022</c:v>
                </c:pt>
                <c:pt idx="8">
                  <c:v>2023</c:v>
                </c:pt>
                <c:pt idx="9">
                  <c:v>2024</c:v>
                </c:pt>
                <c:pt idx="10">
                  <c:v>2025</c:v>
                </c:pt>
              </c:strCache>
            </c:strRef>
          </c:cat>
          <c:val>
            <c:numRef>
              <c:extLst>
                <c:ext xmlns:c15="http://schemas.microsoft.com/office/drawing/2012/chart" uri="{02D57815-91ED-43cb-92C2-25804820EDAC}">
                  <c15:fullRef>
                    <c15:sqref>'Action Progress Dashboard'!$D$195:$S$195</c15:sqref>
                  </c15:fullRef>
                </c:ext>
              </c:extLst>
              <c:f>'Action Progress Dashboard'!$D$195:$N$195</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7D7F-47B2-88E9-073D74342503}"/>
            </c:ext>
          </c:extLst>
        </c:ser>
        <c:dLbls>
          <c:showLegendKey val="0"/>
          <c:showVal val="0"/>
          <c:showCatName val="0"/>
          <c:showSerName val="0"/>
          <c:showPercent val="0"/>
          <c:showBubbleSize val="0"/>
        </c:dLbls>
        <c:gapWidth val="150"/>
        <c:overlap val="100"/>
        <c:axId val="190153727"/>
        <c:axId val="190151231"/>
      </c:barChart>
      <c:lineChart>
        <c:grouping val="standard"/>
        <c:varyColors val="0"/>
        <c:ser>
          <c:idx val="0"/>
          <c:order val="0"/>
          <c:tx>
            <c:strRef>
              <c:f>'Action Progress Dashboard'!$C$193</c:f>
              <c:strCache>
                <c:ptCount val="1"/>
                <c:pt idx="0">
                  <c:v>Commercial GPP Partcipation Goal</c:v>
                </c:pt>
              </c:strCache>
            </c:strRef>
          </c:tx>
          <c:spPr>
            <a:ln w="28575" cap="rnd">
              <a:solidFill>
                <a:schemeClr val="tx1"/>
              </a:solidFill>
              <a:prstDash val="dash"/>
              <a:round/>
            </a:ln>
            <a:effectLst/>
          </c:spPr>
          <c:marker>
            <c:symbol val="none"/>
          </c:marker>
          <c:cat>
            <c:strRef>
              <c:extLst>
                <c:ext xmlns:c15="http://schemas.microsoft.com/office/drawing/2012/chart" uri="{02D57815-91ED-43cb-92C2-25804820EDAC}">
                  <c15:fullRef>
                    <c15:sqref>'Action Progress Dashboard'!$D$192:$S$192</c15:sqref>
                  </c15:fullRef>
                </c:ext>
              </c:extLst>
              <c:f>'Action Progress Dashboard'!$D$192:$N$192</c:f>
              <c:strCache>
                <c:ptCount val="11"/>
                <c:pt idx="0">
                  <c:v>Baseline</c:v>
                </c:pt>
                <c:pt idx="1">
                  <c:v>2016</c:v>
                </c:pt>
                <c:pt idx="2">
                  <c:v>2017</c:v>
                </c:pt>
                <c:pt idx="3">
                  <c:v>2018</c:v>
                </c:pt>
                <c:pt idx="4">
                  <c:v>2019</c:v>
                </c:pt>
                <c:pt idx="5">
                  <c:v>2020</c:v>
                </c:pt>
                <c:pt idx="6">
                  <c:v>2021</c:v>
                </c:pt>
                <c:pt idx="7">
                  <c:v>2022</c:v>
                </c:pt>
                <c:pt idx="8">
                  <c:v>2023</c:v>
                </c:pt>
                <c:pt idx="9">
                  <c:v>2024</c:v>
                </c:pt>
                <c:pt idx="10">
                  <c:v>2025</c:v>
                </c:pt>
              </c:strCache>
            </c:strRef>
          </c:cat>
          <c:val>
            <c:numRef>
              <c:extLst>
                <c:ext xmlns:c15="http://schemas.microsoft.com/office/drawing/2012/chart" uri="{02D57815-91ED-43cb-92C2-25804820EDAC}">
                  <c15:fullRef>
                    <c15:sqref>'Action Progress Dashboard'!$D$193:$S$193</c15:sqref>
                  </c15:fullRef>
                </c:ext>
              </c:extLst>
              <c:f>'Action Progress Dashboard'!$D$193:$N$193</c:f>
              <c:numCache>
                <c:formatCode>_(* #,##0.00_);_(* \(#,##0.00\);_(*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7D7F-47B2-88E9-073D74342503}"/>
            </c:ext>
          </c:extLst>
        </c:ser>
        <c:dLbls>
          <c:showLegendKey val="0"/>
          <c:showVal val="0"/>
          <c:showCatName val="0"/>
          <c:showSerName val="0"/>
          <c:showPercent val="0"/>
          <c:showBubbleSize val="0"/>
        </c:dLbls>
        <c:marker val="1"/>
        <c:smooth val="0"/>
        <c:axId val="190153727"/>
        <c:axId val="190151231"/>
      </c:lineChart>
      <c:catAx>
        <c:axId val="190153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151231"/>
        <c:crosses val="autoZero"/>
        <c:auto val="1"/>
        <c:lblAlgn val="ctr"/>
        <c:lblOffset val="100"/>
        <c:noMultiLvlLbl val="0"/>
      </c:catAx>
      <c:valAx>
        <c:axId val="19015123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1537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0"/>
              <a:t>Commercial Energy Consumption Against Reduction</a:t>
            </a:r>
            <a:r>
              <a:rPr lang="en-US" sz="1200" b="0" baseline="0"/>
              <a:t> Goal</a:t>
            </a:r>
            <a:endParaRPr lang="en-US"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2"/>
          <c:order val="1"/>
          <c:tx>
            <c:strRef>
              <c:f>'Action Progress Dashboard'!$C$59</c:f>
              <c:strCache>
                <c:ptCount val="1"/>
                <c:pt idx="0">
                  <c:v>Commercial Electricity Consumption</c:v>
                </c:pt>
              </c:strCache>
            </c:strRef>
          </c:tx>
          <c:spPr>
            <a:solidFill>
              <a:schemeClr val="bg2">
                <a:lumMod val="75000"/>
              </a:schemeClr>
            </a:solidFill>
            <a:ln>
              <a:noFill/>
            </a:ln>
            <a:effectLst/>
          </c:spPr>
          <c:invertIfNegative val="0"/>
          <c:cat>
            <c:strRef>
              <c:f>'Action Progress Dashboard'!$D$57:$S$57</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Dashboard'!$D$59:$S$59</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1DC6-4B67-ABE7-BB48C8F203D7}"/>
            </c:ext>
          </c:extLst>
        </c:ser>
        <c:ser>
          <c:idx val="0"/>
          <c:order val="2"/>
          <c:tx>
            <c:strRef>
              <c:f>'Action Progress Dashboard'!$C$60</c:f>
              <c:strCache>
                <c:ptCount val="1"/>
                <c:pt idx="0">
                  <c:v>Commercial Natural Gas Consumption</c:v>
                </c:pt>
              </c:strCache>
            </c:strRef>
          </c:tx>
          <c:spPr>
            <a:solidFill>
              <a:schemeClr val="bg2">
                <a:lumMod val="60000"/>
                <a:lumOff val="40000"/>
              </a:schemeClr>
            </a:solidFill>
            <a:ln>
              <a:noFill/>
            </a:ln>
            <a:effectLst/>
          </c:spPr>
          <c:invertIfNegative val="0"/>
          <c:cat>
            <c:strRef>
              <c:f>'Action Progress Dashboard'!$D$57:$S$57</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Dashboard'!$D$60:$S$60</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1DC6-4B67-ABE7-BB48C8F203D7}"/>
            </c:ext>
          </c:extLst>
        </c:ser>
        <c:dLbls>
          <c:showLegendKey val="0"/>
          <c:showVal val="0"/>
          <c:showCatName val="0"/>
          <c:showSerName val="0"/>
          <c:showPercent val="0"/>
          <c:showBubbleSize val="0"/>
        </c:dLbls>
        <c:gapWidth val="150"/>
        <c:overlap val="100"/>
        <c:axId val="1656170031"/>
        <c:axId val="1656164207"/>
      </c:barChart>
      <c:lineChart>
        <c:grouping val="stacked"/>
        <c:varyColors val="0"/>
        <c:ser>
          <c:idx val="1"/>
          <c:order val="0"/>
          <c:tx>
            <c:strRef>
              <c:f>'Action Progress Dashboard'!$C$58</c:f>
              <c:strCache>
                <c:ptCount val="1"/>
                <c:pt idx="0">
                  <c:v>30% Energy Consumption Reduction Goal by 2030</c:v>
                </c:pt>
              </c:strCache>
            </c:strRef>
          </c:tx>
          <c:spPr>
            <a:ln w="28575" cap="rnd">
              <a:solidFill>
                <a:schemeClr val="tx1"/>
              </a:solidFill>
              <a:prstDash val="dashDot"/>
              <a:round/>
            </a:ln>
            <a:effectLst/>
          </c:spPr>
          <c:marker>
            <c:symbol val="none"/>
          </c:marker>
          <c:cat>
            <c:strRef>
              <c:f>'Action Progress Dashboard'!$D$57:$S$57</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Dashboard'!$D$58:$S$58</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2-1DC6-4B67-ABE7-BB48C8F203D7}"/>
            </c:ext>
          </c:extLst>
        </c:ser>
        <c:dLbls>
          <c:showLegendKey val="0"/>
          <c:showVal val="0"/>
          <c:showCatName val="0"/>
          <c:showSerName val="0"/>
          <c:showPercent val="0"/>
          <c:showBubbleSize val="0"/>
        </c:dLbls>
        <c:marker val="1"/>
        <c:smooth val="0"/>
        <c:axId val="1656170031"/>
        <c:axId val="1656164207"/>
      </c:lineChart>
      <c:catAx>
        <c:axId val="1656170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64207"/>
        <c:crosses val="autoZero"/>
        <c:auto val="1"/>
        <c:lblAlgn val="ctr"/>
        <c:lblOffset val="100"/>
        <c:noMultiLvlLbl val="0"/>
      </c:catAx>
      <c:valAx>
        <c:axId val="1656164207"/>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70031"/>
        <c:crosses val="autoZero"/>
        <c:crossBetween val="between"/>
        <c:dispUnits>
          <c:builtInUnit val="million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Million</a:t>
                  </a:r>
                  <a:r>
                    <a:rPr lang="en-US" baseline="0"/>
                    <a:t> MMBtu</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0"/>
              <a:t>Residential Energy Consumption Against Reduction</a:t>
            </a:r>
            <a:r>
              <a:rPr lang="en-US" sz="1200" b="0" baseline="0"/>
              <a:t> Goal</a:t>
            </a:r>
            <a:endParaRPr lang="en-US"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2"/>
          <c:order val="1"/>
          <c:tx>
            <c:strRef>
              <c:f>'Action Progress Dashboard'!$C$91</c:f>
              <c:strCache>
                <c:ptCount val="1"/>
                <c:pt idx="0">
                  <c:v>Residential Electricity Consumption</c:v>
                </c:pt>
              </c:strCache>
            </c:strRef>
          </c:tx>
          <c:spPr>
            <a:solidFill>
              <a:srgbClr val="FFC000"/>
            </a:solidFill>
            <a:ln>
              <a:noFill/>
              <a:prstDash val="dashDot"/>
            </a:ln>
            <a:effectLst/>
          </c:spPr>
          <c:invertIfNegative val="0"/>
          <c:cat>
            <c:strRef>
              <c:f>'Action Progress Dashboard'!$D$89:$S$89</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Dashboard'!$D$91:$S$91</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E3B7-4603-B121-C5A02F4BC6CF}"/>
            </c:ext>
          </c:extLst>
        </c:ser>
        <c:ser>
          <c:idx val="0"/>
          <c:order val="2"/>
          <c:tx>
            <c:strRef>
              <c:f>'Action Progress Dashboard'!$C$92</c:f>
              <c:strCache>
                <c:ptCount val="1"/>
                <c:pt idx="0">
                  <c:v>Residential Natural Gas Consumption</c:v>
                </c:pt>
              </c:strCache>
            </c:strRef>
          </c:tx>
          <c:spPr>
            <a:solidFill>
              <a:srgbClr val="C09200"/>
            </a:solidFill>
            <a:ln>
              <a:noFill/>
            </a:ln>
            <a:effectLst/>
          </c:spPr>
          <c:invertIfNegative val="0"/>
          <c:cat>
            <c:strRef>
              <c:f>'Action Progress Dashboard'!$D$89:$S$89</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Dashboard'!$D$92:$S$92</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E3B7-4603-B121-C5A02F4BC6CF}"/>
            </c:ext>
          </c:extLst>
        </c:ser>
        <c:dLbls>
          <c:showLegendKey val="0"/>
          <c:showVal val="0"/>
          <c:showCatName val="0"/>
          <c:showSerName val="0"/>
          <c:showPercent val="0"/>
          <c:showBubbleSize val="0"/>
        </c:dLbls>
        <c:gapWidth val="150"/>
        <c:overlap val="100"/>
        <c:axId val="1656170031"/>
        <c:axId val="1656164207"/>
      </c:barChart>
      <c:lineChart>
        <c:grouping val="stacked"/>
        <c:varyColors val="0"/>
        <c:ser>
          <c:idx val="1"/>
          <c:order val="0"/>
          <c:tx>
            <c:strRef>
              <c:f>'Action Progress Dashboard'!$C$90</c:f>
              <c:strCache>
                <c:ptCount val="1"/>
                <c:pt idx="0">
                  <c:v>30% Energy Consumption Reduction Goal by 2030</c:v>
                </c:pt>
              </c:strCache>
            </c:strRef>
          </c:tx>
          <c:spPr>
            <a:ln w="28575" cap="rnd">
              <a:solidFill>
                <a:sysClr val="windowText" lastClr="000000"/>
              </a:solidFill>
              <a:prstDash val="dashDot"/>
              <a:round/>
            </a:ln>
            <a:effectLst/>
          </c:spPr>
          <c:marker>
            <c:symbol val="none"/>
          </c:marker>
          <c:cat>
            <c:strRef>
              <c:f>'Action Progress Dashboard'!$D$89:$S$89</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Dashboard'!$D$90:$S$90</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2-E3B7-4603-B121-C5A02F4BC6CF}"/>
            </c:ext>
          </c:extLst>
        </c:ser>
        <c:dLbls>
          <c:showLegendKey val="0"/>
          <c:showVal val="0"/>
          <c:showCatName val="0"/>
          <c:showSerName val="0"/>
          <c:showPercent val="0"/>
          <c:showBubbleSize val="0"/>
        </c:dLbls>
        <c:marker val="1"/>
        <c:smooth val="0"/>
        <c:axId val="1656170031"/>
        <c:axId val="1656164207"/>
      </c:lineChart>
      <c:catAx>
        <c:axId val="1656170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64207"/>
        <c:crosses val="autoZero"/>
        <c:auto val="1"/>
        <c:lblAlgn val="ctr"/>
        <c:lblOffset val="100"/>
        <c:noMultiLvlLbl val="0"/>
      </c:catAx>
      <c:valAx>
        <c:axId val="1656164207"/>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56170031"/>
        <c:crosses val="autoZero"/>
        <c:crossBetween val="between"/>
        <c:dispUnits>
          <c:builtInUnit val="million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Million</a:t>
                  </a:r>
                  <a:r>
                    <a:rPr lang="en-US" baseline="0"/>
                    <a:t> MMBtu</a:t>
                  </a:r>
                  <a:endParaRPr lang="en-US"/>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a:t>Participation in Low-Income Energy Assistance Programs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'Action Progress Dashboard'!$C$85</c:f>
              <c:strCache>
                <c:ptCount val="1"/>
                <c:pt idx="0">
                  <c:v>Participation in LIHEAP</c:v>
                </c:pt>
              </c:strCache>
            </c:strRef>
          </c:tx>
          <c:spPr>
            <a:solidFill>
              <a:schemeClr val="accent1"/>
            </a:solidFill>
            <a:ln>
              <a:noFill/>
            </a:ln>
            <a:effectLst/>
          </c:spPr>
          <c:invertIfNegative val="0"/>
          <c:cat>
            <c:strRef>
              <c:f>'Action Progress Dashboard'!$D$84:$S$84</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Dashboard'!$D$85:$S$85</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8E92-4670-9692-381C30C39894}"/>
            </c:ext>
          </c:extLst>
        </c:ser>
        <c:ser>
          <c:idx val="1"/>
          <c:order val="1"/>
          <c:tx>
            <c:strRef>
              <c:f>'Action Progress Dashboard'!$C$86</c:f>
              <c:strCache>
                <c:ptCount val="1"/>
                <c:pt idx="0">
                  <c:v>Participation in WAP</c:v>
                </c:pt>
              </c:strCache>
            </c:strRef>
          </c:tx>
          <c:spPr>
            <a:solidFill>
              <a:schemeClr val="accent2"/>
            </a:solidFill>
            <a:ln>
              <a:noFill/>
            </a:ln>
            <a:effectLst/>
          </c:spPr>
          <c:invertIfNegative val="0"/>
          <c:cat>
            <c:strRef>
              <c:f>'Action Progress Dashboard'!$D$84:$S$84</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Dashboard'!$D$86:$S$86</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8E92-4670-9692-381C30C39894}"/>
            </c:ext>
          </c:extLst>
        </c:ser>
        <c:dLbls>
          <c:showLegendKey val="0"/>
          <c:showVal val="0"/>
          <c:showCatName val="0"/>
          <c:showSerName val="0"/>
          <c:showPercent val="0"/>
          <c:showBubbleSize val="0"/>
        </c:dLbls>
        <c:gapWidth val="150"/>
        <c:overlap val="100"/>
        <c:axId val="323586831"/>
        <c:axId val="323592655"/>
      </c:barChart>
      <c:catAx>
        <c:axId val="323586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23592655"/>
        <c:crosses val="autoZero"/>
        <c:auto val="1"/>
        <c:lblAlgn val="ctr"/>
        <c:lblOffset val="100"/>
        <c:noMultiLvlLbl val="0"/>
      </c:catAx>
      <c:valAx>
        <c:axId val="323592655"/>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235868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Rooftop Solar by Sector (MW)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areaChart>
        <c:grouping val="stacked"/>
        <c:varyColors val="0"/>
        <c:ser>
          <c:idx val="0"/>
          <c:order val="0"/>
          <c:tx>
            <c:strRef>
              <c:f>'Action Progress Dashboard'!$C$170</c:f>
              <c:strCache>
                <c:ptCount val="1"/>
                <c:pt idx="0">
                  <c:v>Installed Residential Rooftop Solar Capacity</c:v>
                </c:pt>
              </c:strCache>
            </c:strRef>
          </c:tx>
          <c:spPr>
            <a:solidFill>
              <a:srgbClr val="C09200"/>
            </a:solidFill>
            <a:ln w="25400">
              <a:noFill/>
            </a:ln>
            <a:effectLst/>
          </c:spPr>
          <c:cat>
            <c:strRef>
              <c:f>'Action Progress Dashboard'!$D$169:$S$169</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Dashboard'!$D$170:$S$170</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BB9B-423C-A919-D294D0594C11}"/>
            </c:ext>
          </c:extLst>
        </c:ser>
        <c:ser>
          <c:idx val="1"/>
          <c:order val="1"/>
          <c:tx>
            <c:strRef>
              <c:f>'Action Progress Dashboard'!$C$171</c:f>
              <c:strCache>
                <c:ptCount val="1"/>
                <c:pt idx="0">
                  <c:v>Installed Commercial Rooftop Solar Installation Capacity</c:v>
                </c:pt>
              </c:strCache>
            </c:strRef>
          </c:tx>
          <c:spPr>
            <a:solidFill>
              <a:srgbClr val="EBDFA3"/>
            </a:solidFill>
            <a:ln>
              <a:noFill/>
            </a:ln>
            <a:effectLst/>
          </c:spPr>
          <c:cat>
            <c:strRef>
              <c:f>'Action Progress Dashboard'!$D$169:$S$169</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Dashboard'!$D$171:$S$171</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BB9B-423C-A919-D294D0594C11}"/>
            </c:ext>
          </c:extLst>
        </c:ser>
        <c:dLbls>
          <c:showLegendKey val="0"/>
          <c:showVal val="0"/>
          <c:showCatName val="0"/>
          <c:showSerName val="0"/>
          <c:showPercent val="0"/>
          <c:showBubbleSize val="0"/>
        </c:dLbls>
        <c:axId val="130550032"/>
        <c:axId val="130550448"/>
      </c:areaChart>
      <c:lineChart>
        <c:grouping val="standard"/>
        <c:varyColors val="0"/>
        <c:ser>
          <c:idx val="2"/>
          <c:order val="2"/>
          <c:tx>
            <c:strRef>
              <c:f>'Action Progress Dashboard'!$C$172</c:f>
              <c:strCache>
                <c:ptCount val="1"/>
                <c:pt idx="0">
                  <c:v>Goal for Rooftop Solar Installation Capacity</c:v>
                </c:pt>
              </c:strCache>
            </c:strRef>
          </c:tx>
          <c:spPr>
            <a:ln w="28575" cap="rnd">
              <a:solidFill>
                <a:srgbClr val="E37F41"/>
              </a:solidFill>
              <a:round/>
            </a:ln>
            <a:effectLst/>
          </c:spPr>
          <c:marker>
            <c:symbol val="none"/>
          </c:marker>
          <c:cat>
            <c:strRef>
              <c:f>'Action Progress Dashboard'!$D$169:$S$169</c:f>
              <c:strCache>
                <c:ptCount val="16"/>
                <c:pt idx="0">
                  <c:v>Baseline</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strCache>
            </c:strRef>
          </c:cat>
          <c:val>
            <c:numRef>
              <c:f>'Action Progress Dashboard'!$D$172:$S$172</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3-BB9B-423C-A919-D294D0594C11}"/>
            </c:ext>
          </c:extLst>
        </c:ser>
        <c:dLbls>
          <c:showLegendKey val="0"/>
          <c:showVal val="0"/>
          <c:showCatName val="0"/>
          <c:showSerName val="0"/>
          <c:showPercent val="0"/>
          <c:showBubbleSize val="0"/>
        </c:dLbls>
        <c:marker val="1"/>
        <c:smooth val="0"/>
        <c:axId val="130550032"/>
        <c:axId val="130550448"/>
      </c:lineChart>
      <c:catAx>
        <c:axId val="130550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0550448"/>
        <c:crosses val="autoZero"/>
        <c:auto val="1"/>
        <c:lblAlgn val="ctr"/>
        <c:lblOffset val="100"/>
        <c:noMultiLvlLbl val="0"/>
      </c:catAx>
      <c:valAx>
        <c:axId val="13055044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0550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Annual Emmissions 2015 - 2020 (</a:t>
            </a:r>
            <a:r>
              <a:rPr lang="en-US" sz="1440" b="1" i="0" u="none" strike="noStrike" baseline="0">
                <a:effectLst/>
              </a:rPr>
              <a:t>Tonnes CO2e)</a:t>
            </a:r>
            <a:endParaRPr lang="en-US" b="1"/>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4"/>
          <c:order val="0"/>
          <c:tx>
            <c:v>Electricity</c:v>
          </c:tx>
          <c:spPr>
            <a:solidFill>
              <a:schemeClr val="bg1">
                <a:lumMod val="65000"/>
              </a:schemeClr>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Snapshop'!$O$5:$O$12</c15:sqref>
                  </c15:fullRef>
                </c:ext>
              </c:extLst>
              <c:f>'Community Emissions Snapshop'!$O$5:$O$10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A95-45AC-A08D-716AF60AC927}"/>
            </c:ext>
          </c:extLst>
        </c:ser>
        <c:ser>
          <c:idx val="5"/>
          <c:order val="1"/>
          <c:tx>
            <c:v>Natural Gas</c:v>
          </c:tx>
          <c:spPr>
            <a:solidFill>
              <a:schemeClr val="accent1"/>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Snapshop'!$P$5:$P$12</c15:sqref>
                  </c15:fullRef>
                </c:ext>
              </c:extLst>
              <c:f>'Community Emissions Snapshop'!$P$5:$P$10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A95-45AC-A08D-716AF60AC927}"/>
            </c:ext>
          </c:extLst>
        </c:ser>
        <c:ser>
          <c:idx val="0"/>
          <c:order val="2"/>
          <c:tx>
            <c:v>Travel</c:v>
          </c:tx>
          <c:spPr>
            <a:solidFill>
              <a:schemeClr val="tx2"/>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Snapshop'!$L$5:$L$12</c15:sqref>
                  </c15:fullRef>
                </c:ext>
              </c:extLst>
              <c:f>'Community Emissions Snapshop'!$L$5:$L$10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A95-45AC-A08D-716AF60AC927}"/>
            </c:ext>
          </c:extLst>
        </c:ser>
        <c:ser>
          <c:idx val="2"/>
          <c:order val="3"/>
          <c:tx>
            <c:v>Solid Waste</c:v>
          </c:tx>
          <c:spPr>
            <a:solidFill>
              <a:schemeClr val="accent4"/>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Snapshop'!$N$5:$N$12</c15:sqref>
                  </c15:fullRef>
                </c:ext>
              </c:extLst>
              <c:f>'Community Emissions Snapshop'!$N$5:$N$10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1A95-45AC-A08D-716AF60AC927}"/>
            </c:ext>
          </c:extLst>
        </c:ser>
        <c:dLbls>
          <c:showLegendKey val="0"/>
          <c:showVal val="0"/>
          <c:showCatName val="0"/>
          <c:showSerName val="0"/>
          <c:showPercent val="0"/>
          <c:showBubbleSize val="0"/>
        </c:dLbls>
        <c:gapWidth val="50"/>
        <c:overlap val="100"/>
        <c:axId val="777539880"/>
        <c:axId val="777535616"/>
        <c:extLst/>
      </c:barChart>
      <c:catAx>
        <c:axId val="77753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7535616"/>
        <c:crosses val="autoZero"/>
        <c:auto val="1"/>
        <c:lblAlgn val="ctr"/>
        <c:lblOffset val="100"/>
        <c:noMultiLvlLbl val="0"/>
      </c:catAx>
      <c:valAx>
        <c:axId val="777535616"/>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75398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City Operations Emissions Summary</a:t>
            </a:r>
          </a:p>
          <a:p>
            <a:pPr>
              <a:defRPr/>
            </a:pPr>
            <a:r>
              <a:rPr lang="en-US" b="1"/>
              <a:t>2015 </a:t>
            </a:r>
            <a:r>
              <a:rPr lang="en-US"/>
              <a:t>(Tonnes of CO2)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1920669291338583"/>
          <c:y val="0.27758967629046372"/>
          <c:w val="0.48665177624789718"/>
          <c:h val="0.61675776876013366"/>
        </c:manualLayout>
      </c:layout>
      <c:pieChart>
        <c:varyColors val="1"/>
        <c:ser>
          <c:idx val="0"/>
          <c:order val="0"/>
          <c:spPr>
            <a:ln>
              <a:noFill/>
            </a:ln>
          </c:spPr>
          <c:dPt>
            <c:idx val="0"/>
            <c:bubble3D val="0"/>
            <c:spPr>
              <a:solidFill>
                <a:schemeClr val="bg1">
                  <a:lumMod val="50000"/>
                </a:schemeClr>
              </a:solidFill>
              <a:ln w="19050">
                <a:noFill/>
              </a:ln>
              <a:effectLst/>
            </c:spPr>
            <c:extLst>
              <c:ext xmlns:c16="http://schemas.microsoft.com/office/drawing/2014/chart" uri="{C3380CC4-5D6E-409C-BE32-E72D297353CC}">
                <c16:uniqueId val="{00000001-BFA9-4412-94DF-6BA4E0831BC4}"/>
              </c:ext>
            </c:extLst>
          </c:dPt>
          <c:dPt>
            <c:idx val="1"/>
            <c:bubble3D val="0"/>
            <c:spPr>
              <a:solidFill>
                <a:srgbClr val="00B050"/>
              </a:solidFill>
              <a:ln w="19050">
                <a:noFill/>
              </a:ln>
              <a:effectLst/>
            </c:spPr>
            <c:extLst>
              <c:ext xmlns:c16="http://schemas.microsoft.com/office/drawing/2014/chart" uri="{C3380CC4-5D6E-409C-BE32-E72D297353CC}">
                <c16:uniqueId val="{00000003-BFA9-4412-94DF-6BA4E0831BC4}"/>
              </c:ext>
            </c:extLst>
          </c:dPt>
          <c:dPt>
            <c:idx val="2"/>
            <c:bubble3D val="0"/>
            <c:spPr>
              <a:solidFill>
                <a:srgbClr val="00B0F0"/>
              </a:solidFill>
              <a:ln w="19050">
                <a:noFill/>
              </a:ln>
              <a:effectLst/>
            </c:spPr>
            <c:extLst>
              <c:ext xmlns:c16="http://schemas.microsoft.com/office/drawing/2014/chart" uri="{C3380CC4-5D6E-409C-BE32-E72D297353CC}">
                <c16:uniqueId val="{00000005-BFA9-4412-94DF-6BA4E0831BC4}"/>
              </c:ext>
            </c:extLst>
          </c:dPt>
          <c:dPt>
            <c:idx val="3"/>
            <c:bubble3D val="0"/>
            <c:spPr>
              <a:solidFill>
                <a:srgbClr val="7030A0"/>
              </a:solidFill>
              <a:ln w="19050">
                <a:noFill/>
              </a:ln>
              <a:effectLst/>
            </c:spPr>
            <c:extLst>
              <c:ext xmlns:c16="http://schemas.microsoft.com/office/drawing/2014/chart" uri="{C3380CC4-5D6E-409C-BE32-E72D297353CC}">
                <c16:uniqueId val="{00000007-BFA9-4412-94DF-6BA4E0831BC4}"/>
              </c:ext>
            </c:extLst>
          </c:dPt>
          <c:dLbls>
            <c:dLbl>
              <c:idx val="0"/>
              <c:layout>
                <c:manualLayout>
                  <c:x val="3.7491141732283462E-2"/>
                  <c:y val="-0.1033719743365412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A9-4412-94DF-6BA4E0831BC4}"/>
                </c:ext>
              </c:extLst>
            </c:dLbl>
            <c:dLbl>
              <c:idx val="1"/>
              <c:layout>
                <c:manualLayout>
                  <c:x val="-9.5124781277340337E-2"/>
                  <c:y val="2.539734616506270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FA9-4412-94DF-6BA4E0831BC4}"/>
                </c:ext>
              </c:extLst>
            </c:dLbl>
            <c:dLbl>
              <c:idx val="2"/>
              <c:layout>
                <c:manualLayout>
                  <c:x val="-5.2246828521434821E-2"/>
                  <c:y val="6.913750364537765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FA9-4412-94DF-6BA4E0831B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'City Operations GHG Inventory'!$Z$5:$AB$8</c:f>
              <c:strCache>
                <c:ptCount val="4"/>
                <c:pt idx="0">
                  <c:v>Buildings and Lighting</c:v>
                </c:pt>
                <c:pt idx="1">
                  <c:v>City Fleet    </c:v>
                </c:pt>
                <c:pt idx="2">
                  <c:v>Water and Wastewater</c:v>
                </c:pt>
                <c:pt idx="3">
                  <c:v>Waste</c:v>
                </c:pt>
              </c:strCache>
            </c:strRef>
          </c:cat>
          <c:val>
            <c:numRef>
              <c:f>'City Operations GHG Inventory'!$AD$5:$AD$8</c:f>
              <c:numCache>
                <c:formatCode>#,##0.00</c:formatCode>
                <c:ptCount val="4"/>
                <c:pt idx="0">
                  <c:v>0</c:v>
                </c:pt>
                <c:pt idx="1">
                  <c:v>0</c:v>
                </c:pt>
                <c:pt idx="2">
                  <c:v>0</c:v>
                </c:pt>
                <c:pt idx="3">
                  <c:v>0</c:v>
                </c:pt>
              </c:numCache>
            </c:numRef>
          </c:val>
          <c:extLst>
            <c:ext xmlns:c16="http://schemas.microsoft.com/office/drawing/2014/chart" uri="{C3380CC4-5D6E-409C-BE32-E72D297353CC}">
              <c16:uniqueId val="{00000008-BFA9-4412-94DF-6BA4E0831BC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City Operations Emissions Summary </a:t>
            </a:r>
          </a:p>
          <a:p>
            <a:pPr>
              <a:defRPr/>
            </a:pPr>
            <a:r>
              <a:rPr lang="en-US" b="1"/>
              <a:t>2016</a:t>
            </a:r>
            <a:r>
              <a:rPr lang="en-US" baseline="0"/>
              <a:t>(Tonnes of CO2)</a:t>
            </a:r>
          </a:p>
          <a:p>
            <a:pPr>
              <a:defRPr/>
            </a:pPr>
            <a:endParaRPr lang="en-US"/>
          </a:p>
        </c:rich>
      </c:tx>
      <c:layout>
        <c:manualLayout>
          <c:xMode val="edge"/>
          <c:yMode val="edge"/>
          <c:x val="0.21254104195879625"/>
          <c:y val="3.05676855895196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3582094703915433"/>
          <c:y val="0.32067909495502783"/>
          <c:w val="0.408393940384008"/>
          <c:h val="0.65397302081425868"/>
        </c:manualLayout>
      </c:layout>
      <c:pieChart>
        <c:varyColors val="1"/>
        <c:ser>
          <c:idx val="0"/>
          <c:order val="0"/>
          <c:spPr>
            <a:ln>
              <a:noFill/>
            </a:ln>
          </c:spPr>
          <c:dPt>
            <c:idx val="0"/>
            <c:bubble3D val="0"/>
            <c:spPr>
              <a:solidFill>
                <a:schemeClr val="bg1">
                  <a:lumMod val="50000"/>
                </a:schemeClr>
              </a:solidFill>
              <a:ln w="19050">
                <a:noFill/>
              </a:ln>
              <a:effectLst/>
            </c:spPr>
            <c:extLst>
              <c:ext xmlns:c16="http://schemas.microsoft.com/office/drawing/2014/chart" uri="{C3380CC4-5D6E-409C-BE32-E72D297353CC}">
                <c16:uniqueId val="{00000001-2AB7-47A3-9451-33B9D52DE2D7}"/>
              </c:ext>
            </c:extLst>
          </c:dPt>
          <c:dPt>
            <c:idx val="1"/>
            <c:bubble3D val="0"/>
            <c:spPr>
              <a:solidFill>
                <a:srgbClr val="00B050"/>
              </a:solidFill>
              <a:ln w="19050">
                <a:noFill/>
              </a:ln>
              <a:effectLst/>
            </c:spPr>
            <c:extLst>
              <c:ext xmlns:c16="http://schemas.microsoft.com/office/drawing/2014/chart" uri="{C3380CC4-5D6E-409C-BE32-E72D297353CC}">
                <c16:uniqueId val="{00000003-2AB7-47A3-9451-33B9D52DE2D7}"/>
              </c:ext>
            </c:extLst>
          </c:dPt>
          <c:dPt>
            <c:idx val="2"/>
            <c:bubble3D val="0"/>
            <c:spPr>
              <a:solidFill>
                <a:srgbClr val="00B0F0"/>
              </a:solidFill>
              <a:ln w="19050">
                <a:noFill/>
              </a:ln>
              <a:effectLst/>
            </c:spPr>
            <c:extLst>
              <c:ext xmlns:c16="http://schemas.microsoft.com/office/drawing/2014/chart" uri="{C3380CC4-5D6E-409C-BE32-E72D297353CC}">
                <c16:uniqueId val="{00000005-2AB7-47A3-9451-33B9D52DE2D7}"/>
              </c:ext>
            </c:extLst>
          </c:dPt>
          <c:dPt>
            <c:idx val="3"/>
            <c:bubble3D val="0"/>
            <c:spPr>
              <a:solidFill>
                <a:srgbClr val="7030A0"/>
              </a:solidFill>
              <a:ln w="19050">
                <a:noFill/>
              </a:ln>
              <a:effectLst/>
            </c:spPr>
            <c:extLst>
              <c:ext xmlns:c16="http://schemas.microsoft.com/office/drawing/2014/chart" uri="{C3380CC4-5D6E-409C-BE32-E72D297353CC}">
                <c16:uniqueId val="{00000007-2AB7-47A3-9451-33B9D52DE2D7}"/>
              </c:ext>
            </c:extLst>
          </c:dPt>
          <c:dLbls>
            <c:dLbl>
              <c:idx val="0"/>
              <c:layout>
                <c:manualLayout>
                  <c:x val="5.7824693788276468E-2"/>
                  <c:y val="-0.1446048410615339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AB7-47A3-9451-33B9D52DE2D7}"/>
                </c:ext>
              </c:extLst>
            </c:dLbl>
            <c:dLbl>
              <c:idx val="1"/>
              <c:layout>
                <c:manualLayout>
                  <c:x val="-7.0246359616006934E-2"/>
                  <c:y val="3.682116700477942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AB7-47A3-9451-33B9D52DE2D7}"/>
                </c:ext>
              </c:extLst>
            </c:dLbl>
            <c:dLbl>
              <c:idx val="2"/>
              <c:layout>
                <c:manualLayout>
                  <c:x val="-6.2079396325459314E-2"/>
                  <c:y val="-2.072980460775736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AB7-47A3-9451-33B9D52DE2D7}"/>
                </c:ext>
              </c:extLst>
            </c:dLbl>
            <c:dLbl>
              <c:idx val="3"/>
              <c:layout>
                <c:manualLayout>
                  <c:x val="3.419264372775321E-3"/>
                  <c:y val="-7.967541175257062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AB7-47A3-9451-33B9D52DE2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'City Operations GHG Inventory'!$Z$5:$AB$8</c:f>
              <c:strCache>
                <c:ptCount val="4"/>
                <c:pt idx="0">
                  <c:v>Buildings and Lighting</c:v>
                </c:pt>
                <c:pt idx="1">
                  <c:v>City Fleet    </c:v>
                </c:pt>
                <c:pt idx="2">
                  <c:v>Water and Wastewater</c:v>
                </c:pt>
                <c:pt idx="3">
                  <c:v>Waste</c:v>
                </c:pt>
              </c:strCache>
            </c:strRef>
          </c:cat>
          <c:val>
            <c:numRef>
              <c:f>'City Operations GHG Inventory'!$AE$5:$AE$8</c:f>
              <c:numCache>
                <c:formatCode>#,##0.00</c:formatCode>
                <c:ptCount val="4"/>
                <c:pt idx="0">
                  <c:v>0</c:v>
                </c:pt>
                <c:pt idx="1">
                  <c:v>0</c:v>
                </c:pt>
                <c:pt idx="2">
                  <c:v>0</c:v>
                </c:pt>
                <c:pt idx="3">
                  <c:v>0</c:v>
                </c:pt>
              </c:numCache>
            </c:numRef>
          </c:val>
          <c:extLst>
            <c:ext xmlns:c16="http://schemas.microsoft.com/office/drawing/2014/chart" uri="{C3380CC4-5D6E-409C-BE32-E72D297353CC}">
              <c16:uniqueId val="{00000008-2AB7-47A3-9451-33B9D52DE2D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City Operations Annual Emissions</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'City Operations GHG Inventory'!$Z$5:$AB$5</c:f>
              <c:strCache>
                <c:ptCount val="3"/>
                <c:pt idx="0">
                  <c:v>Buildings and Lighting</c:v>
                </c:pt>
              </c:strCache>
            </c:strRef>
          </c:tx>
          <c:spPr>
            <a:solidFill>
              <a:schemeClr val="accent1"/>
            </a:solidFill>
            <a:ln>
              <a:noFill/>
            </a:ln>
            <a:effectLst/>
          </c:spPr>
          <c:invertIfNegative val="0"/>
          <c:cat>
            <c:strRef>
              <c:extLst>
                <c:ext xmlns:c15="http://schemas.microsoft.com/office/drawing/2012/chart" uri="{02D57815-91ED-43cb-92C2-25804820EDAC}">
                  <c15:fullRef>
                    <c15:sqref>'City Operations GHG Inventory'!$AC$4:$AS$4</c15:sqref>
                  </c15:fullRef>
                </c:ext>
              </c:extLst>
              <c:f>'City Operations GHG Inventory'!$AD$4:$AH$4</c:f>
              <c:strCache>
                <c:ptCount val="5"/>
                <c:pt idx="0">
                  <c:v>2015</c:v>
                </c:pt>
                <c:pt idx="1">
                  <c:v>2016</c:v>
                </c:pt>
                <c:pt idx="2">
                  <c:v>2017</c:v>
                </c:pt>
                <c:pt idx="3">
                  <c:v>2018</c:v>
                </c:pt>
                <c:pt idx="4">
                  <c:v>2019</c:v>
                </c:pt>
              </c:strCache>
            </c:strRef>
          </c:cat>
          <c:val>
            <c:numRef>
              <c:extLst>
                <c:ext xmlns:c15="http://schemas.microsoft.com/office/drawing/2012/chart" uri="{02D57815-91ED-43cb-92C2-25804820EDAC}">
                  <c15:fullRef>
                    <c15:sqref>'City Operations GHG Inventory'!$AC$5:$AS$5</c15:sqref>
                  </c15:fullRef>
                </c:ext>
              </c:extLst>
              <c:f>'City Operations GHG Inventory'!$AD$5:$AH$5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37B6-4D33-B9F6-0824A344403D}"/>
            </c:ext>
          </c:extLst>
        </c:ser>
        <c:ser>
          <c:idx val="1"/>
          <c:order val="1"/>
          <c:tx>
            <c:strRef>
              <c:f>'City Operations GHG Inventory'!$Z$6:$AB$6</c:f>
              <c:strCache>
                <c:ptCount val="3"/>
                <c:pt idx="0">
                  <c:v>City Fleet    </c:v>
                </c:pt>
              </c:strCache>
            </c:strRef>
          </c:tx>
          <c:spPr>
            <a:solidFill>
              <a:schemeClr val="accent2"/>
            </a:solidFill>
            <a:ln>
              <a:noFill/>
            </a:ln>
            <a:effectLst/>
          </c:spPr>
          <c:invertIfNegative val="0"/>
          <c:cat>
            <c:strRef>
              <c:extLst>
                <c:ext xmlns:c15="http://schemas.microsoft.com/office/drawing/2012/chart" uri="{02D57815-91ED-43cb-92C2-25804820EDAC}">
                  <c15:fullRef>
                    <c15:sqref>'City Operations GHG Inventory'!$AC$4:$AS$4</c15:sqref>
                  </c15:fullRef>
                </c:ext>
              </c:extLst>
              <c:f>'City Operations GHG Inventory'!$AD$4:$AH$4</c:f>
              <c:strCache>
                <c:ptCount val="5"/>
                <c:pt idx="0">
                  <c:v>2015</c:v>
                </c:pt>
                <c:pt idx="1">
                  <c:v>2016</c:v>
                </c:pt>
                <c:pt idx="2">
                  <c:v>2017</c:v>
                </c:pt>
                <c:pt idx="3">
                  <c:v>2018</c:v>
                </c:pt>
                <c:pt idx="4">
                  <c:v>2019</c:v>
                </c:pt>
              </c:strCache>
            </c:strRef>
          </c:cat>
          <c:val>
            <c:numRef>
              <c:extLst>
                <c:ext xmlns:c15="http://schemas.microsoft.com/office/drawing/2012/chart" uri="{02D57815-91ED-43cb-92C2-25804820EDAC}">
                  <c15:fullRef>
                    <c15:sqref>'City Operations GHG Inventory'!$AC$6:$AS$6</c15:sqref>
                  </c15:fullRef>
                </c:ext>
              </c:extLst>
              <c:f>'City Operations GHG Inventory'!$AD$6:$AH$6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37B6-4D33-B9F6-0824A344403D}"/>
            </c:ext>
          </c:extLst>
        </c:ser>
        <c:ser>
          <c:idx val="2"/>
          <c:order val="2"/>
          <c:tx>
            <c:strRef>
              <c:f>'City Operations GHG Inventory'!$Z$7:$AB$7</c:f>
              <c:strCache>
                <c:ptCount val="3"/>
                <c:pt idx="0">
                  <c:v>Water and Wastewater</c:v>
                </c:pt>
              </c:strCache>
            </c:strRef>
          </c:tx>
          <c:spPr>
            <a:solidFill>
              <a:schemeClr val="accent3"/>
            </a:solidFill>
            <a:ln>
              <a:noFill/>
            </a:ln>
            <a:effectLst/>
          </c:spPr>
          <c:invertIfNegative val="0"/>
          <c:cat>
            <c:strRef>
              <c:extLst>
                <c:ext xmlns:c15="http://schemas.microsoft.com/office/drawing/2012/chart" uri="{02D57815-91ED-43cb-92C2-25804820EDAC}">
                  <c15:fullRef>
                    <c15:sqref>'City Operations GHG Inventory'!$AC$4:$AS$4</c15:sqref>
                  </c15:fullRef>
                </c:ext>
              </c:extLst>
              <c:f>'City Operations GHG Inventory'!$AD$4:$AH$4</c:f>
              <c:strCache>
                <c:ptCount val="5"/>
                <c:pt idx="0">
                  <c:v>2015</c:v>
                </c:pt>
                <c:pt idx="1">
                  <c:v>2016</c:v>
                </c:pt>
                <c:pt idx="2">
                  <c:v>2017</c:v>
                </c:pt>
                <c:pt idx="3">
                  <c:v>2018</c:v>
                </c:pt>
                <c:pt idx="4">
                  <c:v>2019</c:v>
                </c:pt>
              </c:strCache>
            </c:strRef>
          </c:cat>
          <c:val>
            <c:numRef>
              <c:extLst>
                <c:ext xmlns:c15="http://schemas.microsoft.com/office/drawing/2012/chart" uri="{02D57815-91ED-43cb-92C2-25804820EDAC}">
                  <c15:fullRef>
                    <c15:sqref>'City Operations GHG Inventory'!$AC$7:$AS$7</c15:sqref>
                  </c15:fullRef>
                </c:ext>
              </c:extLst>
              <c:f>'City Operations GHG Inventory'!$AD$7:$AH$7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37B6-4D33-B9F6-0824A344403D}"/>
            </c:ext>
          </c:extLst>
        </c:ser>
        <c:ser>
          <c:idx val="3"/>
          <c:order val="3"/>
          <c:tx>
            <c:strRef>
              <c:f>'City Operations GHG Inventory'!$Z$8:$AB$8</c:f>
              <c:strCache>
                <c:ptCount val="3"/>
                <c:pt idx="0">
                  <c:v>Waste</c:v>
                </c:pt>
              </c:strCache>
            </c:strRef>
          </c:tx>
          <c:spPr>
            <a:solidFill>
              <a:schemeClr val="accent4"/>
            </a:solidFill>
            <a:ln>
              <a:noFill/>
            </a:ln>
            <a:effectLst/>
          </c:spPr>
          <c:invertIfNegative val="0"/>
          <c:cat>
            <c:strRef>
              <c:extLst>
                <c:ext xmlns:c15="http://schemas.microsoft.com/office/drawing/2012/chart" uri="{02D57815-91ED-43cb-92C2-25804820EDAC}">
                  <c15:fullRef>
                    <c15:sqref>'City Operations GHG Inventory'!$AC$4:$AS$4</c15:sqref>
                  </c15:fullRef>
                </c:ext>
              </c:extLst>
              <c:f>'City Operations GHG Inventory'!$AD$4:$AH$4</c:f>
              <c:strCache>
                <c:ptCount val="5"/>
                <c:pt idx="0">
                  <c:v>2015</c:v>
                </c:pt>
                <c:pt idx="1">
                  <c:v>2016</c:v>
                </c:pt>
                <c:pt idx="2">
                  <c:v>2017</c:v>
                </c:pt>
                <c:pt idx="3">
                  <c:v>2018</c:v>
                </c:pt>
                <c:pt idx="4">
                  <c:v>2019</c:v>
                </c:pt>
              </c:strCache>
            </c:strRef>
          </c:cat>
          <c:val>
            <c:numRef>
              <c:extLst>
                <c:ext xmlns:c15="http://schemas.microsoft.com/office/drawing/2012/chart" uri="{02D57815-91ED-43cb-92C2-25804820EDAC}">
                  <c15:fullRef>
                    <c15:sqref>'City Operations GHG Inventory'!$AC$8:$AS$8</c15:sqref>
                  </c15:fullRef>
                </c:ext>
              </c:extLst>
              <c:f>'City Operations GHG Inventory'!$AD$8:$AH$8</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37B6-4D33-B9F6-0824A344403D}"/>
            </c:ext>
          </c:extLst>
        </c:ser>
        <c:dLbls>
          <c:showLegendKey val="0"/>
          <c:showVal val="0"/>
          <c:showCatName val="0"/>
          <c:showSerName val="0"/>
          <c:showPercent val="0"/>
          <c:showBubbleSize val="0"/>
        </c:dLbls>
        <c:gapWidth val="80"/>
        <c:overlap val="100"/>
        <c:axId val="448081336"/>
        <c:axId val="448082976"/>
      </c:barChart>
      <c:catAx>
        <c:axId val="448081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8082976"/>
        <c:crosses val="autoZero"/>
        <c:auto val="1"/>
        <c:lblAlgn val="ctr"/>
        <c:lblOffset val="100"/>
        <c:noMultiLvlLbl val="0"/>
      </c:catAx>
      <c:valAx>
        <c:axId val="448082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Emissions (Tonnes CO2)</a:t>
                </a:r>
              </a:p>
            </c:rich>
          </c:tx>
          <c:layout>
            <c:manualLayout>
              <c:xMode val="edge"/>
              <c:yMode val="edge"/>
              <c:x val="6.8173314817389459E-3"/>
              <c:y val="0.3489669876611070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8081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City Operations</a:t>
            </a:r>
            <a:r>
              <a:rPr lang="en-US" baseline="0"/>
              <a:t> Emissions Summary </a:t>
            </a:r>
          </a:p>
          <a:p>
            <a:pPr>
              <a:defRPr/>
            </a:pPr>
            <a:r>
              <a:rPr lang="en-US" b="1" baseline="0"/>
              <a:t>2017 </a:t>
            </a:r>
            <a:r>
              <a:rPr lang="en-US" b="0" baseline="0"/>
              <a:t>(Tonnes of CO2)</a:t>
            </a:r>
            <a:endParaRPr lang="en-US"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0010771278161319"/>
          <c:y val="0.29270022660644512"/>
          <c:w val="0.39698305530643813"/>
          <c:h val="0.63006091296930133"/>
        </c:manualLayout>
      </c:layout>
      <c:pieChart>
        <c:varyColors val="1"/>
        <c:ser>
          <c:idx val="0"/>
          <c:order val="0"/>
          <c:spPr>
            <a:ln>
              <a:noFill/>
            </a:ln>
          </c:spPr>
          <c:dPt>
            <c:idx val="0"/>
            <c:bubble3D val="0"/>
            <c:spPr>
              <a:solidFill>
                <a:schemeClr val="accent3">
                  <a:lumMod val="75000"/>
                </a:schemeClr>
              </a:solidFill>
              <a:ln w="19050">
                <a:noFill/>
              </a:ln>
              <a:effectLst/>
            </c:spPr>
            <c:extLst>
              <c:ext xmlns:c16="http://schemas.microsoft.com/office/drawing/2014/chart" uri="{C3380CC4-5D6E-409C-BE32-E72D297353CC}">
                <c16:uniqueId val="{00000001-BD1C-4C02-8993-1E9F52B1B486}"/>
              </c:ext>
            </c:extLst>
          </c:dPt>
          <c:dPt>
            <c:idx val="1"/>
            <c:bubble3D val="0"/>
            <c:spPr>
              <a:solidFill>
                <a:schemeClr val="accent6"/>
              </a:solidFill>
              <a:ln w="19050">
                <a:noFill/>
              </a:ln>
              <a:effectLst/>
            </c:spPr>
            <c:extLst>
              <c:ext xmlns:c16="http://schemas.microsoft.com/office/drawing/2014/chart" uri="{C3380CC4-5D6E-409C-BE32-E72D297353CC}">
                <c16:uniqueId val="{00000003-BD1C-4C02-8993-1E9F52B1B486}"/>
              </c:ext>
            </c:extLst>
          </c:dPt>
          <c:dPt>
            <c:idx val="2"/>
            <c:bubble3D val="0"/>
            <c:spPr>
              <a:solidFill>
                <a:schemeClr val="accent1"/>
              </a:solidFill>
              <a:ln w="19050">
                <a:noFill/>
              </a:ln>
              <a:effectLst/>
            </c:spPr>
            <c:extLst>
              <c:ext xmlns:c16="http://schemas.microsoft.com/office/drawing/2014/chart" uri="{C3380CC4-5D6E-409C-BE32-E72D297353CC}">
                <c16:uniqueId val="{00000005-BD1C-4C02-8993-1E9F52B1B486}"/>
              </c:ext>
            </c:extLst>
          </c:dPt>
          <c:dPt>
            <c:idx val="3"/>
            <c:bubble3D val="0"/>
            <c:spPr>
              <a:solidFill>
                <a:schemeClr val="accent4"/>
              </a:solidFill>
              <a:ln w="19050">
                <a:noFill/>
              </a:ln>
              <a:effectLst/>
            </c:spPr>
            <c:extLst>
              <c:ext xmlns:c16="http://schemas.microsoft.com/office/drawing/2014/chart" uri="{C3380CC4-5D6E-409C-BE32-E72D297353CC}">
                <c16:uniqueId val="{00000007-BD1C-4C02-8993-1E9F52B1B486}"/>
              </c:ext>
            </c:extLst>
          </c:dPt>
          <c:dLbls>
            <c:dLbl>
              <c:idx val="0"/>
              <c:layout>
                <c:manualLayout>
                  <c:x val="2.4893832710391861E-2"/>
                  <c:y val="-1.445190172423888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D1C-4C02-8993-1E9F52B1B486}"/>
                </c:ext>
              </c:extLst>
            </c:dLbl>
            <c:dLbl>
              <c:idx val="1"/>
              <c:layout>
                <c:manualLayout>
                  <c:x val="2.3655891557865256E-2"/>
                  <c:y val="-1.592954064256106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D1C-4C02-8993-1E9F52B1B486}"/>
                </c:ext>
              </c:extLst>
            </c:dLbl>
            <c:dLbl>
              <c:idx val="2"/>
              <c:layout>
                <c:manualLayout>
                  <c:x val="1.5968439349294608E-2"/>
                  <c:y val="-0.1141906938964136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D1C-4C02-8993-1E9F52B1B4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'City Operations GHG Inventory'!$Z$5:$AB$8</c:f>
              <c:strCache>
                <c:ptCount val="4"/>
                <c:pt idx="0">
                  <c:v>Buildings and Lighting</c:v>
                </c:pt>
                <c:pt idx="1">
                  <c:v>City Fleet    </c:v>
                </c:pt>
                <c:pt idx="2">
                  <c:v>Water and Wastewater</c:v>
                </c:pt>
                <c:pt idx="3">
                  <c:v>Waste</c:v>
                </c:pt>
              </c:strCache>
            </c:strRef>
          </c:cat>
          <c:val>
            <c:numRef>
              <c:f>'City Operations GHG Inventory'!$AF$5:$AF$8</c:f>
              <c:numCache>
                <c:formatCode>#,##0.00</c:formatCode>
                <c:ptCount val="4"/>
                <c:pt idx="0">
                  <c:v>0</c:v>
                </c:pt>
                <c:pt idx="1">
                  <c:v>0</c:v>
                </c:pt>
                <c:pt idx="2">
                  <c:v>0</c:v>
                </c:pt>
                <c:pt idx="3">
                  <c:v>0</c:v>
                </c:pt>
              </c:numCache>
            </c:numRef>
          </c:val>
          <c:extLst>
            <c:ext xmlns:c16="http://schemas.microsoft.com/office/drawing/2014/chart" uri="{C3380CC4-5D6E-409C-BE32-E72D297353CC}">
              <c16:uniqueId val="{00000008-BD1C-4C02-8993-1E9F52B1B48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City Operations</a:t>
            </a:r>
            <a:r>
              <a:rPr lang="en-US" baseline="0"/>
              <a:t> Emissions Summary </a:t>
            </a:r>
          </a:p>
          <a:p>
            <a:pPr>
              <a:defRPr/>
            </a:pPr>
            <a:r>
              <a:rPr lang="en-US" b="1" baseline="0"/>
              <a:t>2018 </a:t>
            </a:r>
            <a:r>
              <a:rPr lang="en-US" b="0" baseline="0"/>
              <a:t>(Tonnes of CO2)</a:t>
            </a:r>
            <a:endParaRPr lang="en-US"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3869038711450624"/>
          <c:y val="0.22908703732630312"/>
          <c:w val="0.51299341738497084"/>
          <c:h val="0.67631622849941408"/>
        </c:manualLayout>
      </c:layout>
      <c:pieChart>
        <c:varyColors val="1"/>
        <c:ser>
          <c:idx val="0"/>
          <c:order val="0"/>
          <c:spPr>
            <a:ln>
              <a:noFill/>
            </a:ln>
          </c:spPr>
          <c:dPt>
            <c:idx val="0"/>
            <c:bubble3D val="0"/>
            <c:spPr>
              <a:solidFill>
                <a:schemeClr val="accent3">
                  <a:lumMod val="75000"/>
                </a:schemeClr>
              </a:solidFill>
              <a:ln w="19050">
                <a:noFill/>
              </a:ln>
              <a:effectLst/>
            </c:spPr>
            <c:extLst>
              <c:ext xmlns:c16="http://schemas.microsoft.com/office/drawing/2014/chart" uri="{C3380CC4-5D6E-409C-BE32-E72D297353CC}">
                <c16:uniqueId val="{00000001-E5AC-4972-B4C1-FFD7BD75235E}"/>
              </c:ext>
            </c:extLst>
          </c:dPt>
          <c:dPt>
            <c:idx val="1"/>
            <c:bubble3D val="0"/>
            <c:spPr>
              <a:solidFill>
                <a:schemeClr val="accent6"/>
              </a:solidFill>
              <a:ln w="19050">
                <a:noFill/>
              </a:ln>
              <a:effectLst/>
            </c:spPr>
            <c:extLst>
              <c:ext xmlns:c16="http://schemas.microsoft.com/office/drawing/2014/chart" uri="{C3380CC4-5D6E-409C-BE32-E72D297353CC}">
                <c16:uniqueId val="{00000003-E5AC-4972-B4C1-FFD7BD75235E}"/>
              </c:ext>
            </c:extLst>
          </c:dPt>
          <c:dPt>
            <c:idx val="2"/>
            <c:bubble3D val="0"/>
            <c:spPr>
              <a:solidFill>
                <a:schemeClr val="accent1"/>
              </a:solidFill>
              <a:ln w="19050">
                <a:noFill/>
              </a:ln>
              <a:effectLst/>
            </c:spPr>
            <c:extLst>
              <c:ext xmlns:c16="http://schemas.microsoft.com/office/drawing/2014/chart" uri="{C3380CC4-5D6E-409C-BE32-E72D297353CC}">
                <c16:uniqueId val="{00000005-E5AC-4972-B4C1-FFD7BD75235E}"/>
              </c:ext>
            </c:extLst>
          </c:dPt>
          <c:dPt>
            <c:idx val="3"/>
            <c:bubble3D val="0"/>
            <c:spPr>
              <a:solidFill>
                <a:schemeClr val="accent4"/>
              </a:solidFill>
              <a:ln w="19050">
                <a:noFill/>
              </a:ln>
              <a:effectLst/>
            </c:spPr>
            <c:extLst>
              <c:ext xmlns:c16="http://schemas.microsoft.com/office/drawing/2014/chart" uri="{C3380CC4-5D6E-409C-BE32-E72D297353CC}">
                <c16:uniqueId val="{00000007-E5AC-4972-B4C1-FFD7BD7523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'City Operations GHG Inventory'!$Z$5:$AB$8</c:f>
              <c:strCache>
                <c:ptCount val="4"/>
                <c:pt idx="0">
                  <c:v>Buildings and Lighting</c:v>
                </c:pt>
                <c:pt idx="1">
                  <c:v>City Fleet    </c:v>
                </c:pt>
                <c:pt idx="2">
                  <c:v>Water and Wastewater</c:v>
                </c:pt>
                <c:pt idx="3">
                  <c:v>Waste</c:v>
                </c:pt>
              </c:strCache>
            </c:strRef>
          </c:cat>
          <c:val>
            <c:numRef>
              <c:f>'City Operations GHG Inventory'!$AG$5:$AG$8</c:f>
              <c:numCache>
                <c:formatCode>#,##0.00</c:formatCode>
                <c:ptCount val="4"/>
                <c:pt idx="0">
                  <c:v>0</c:v>
                </c:pt>
                <c:pt idx="1">
                  <c:v>0</c:v>
                </c:pt>
                <c:pt idx="2">
                  <c:v>0</c:v>
                </c:pt>
                <c:pt idx="3">
                  <c:v>0</c:v>
                </c:pt>
              </c:numCache>
            </c:numRef>
          </c:val>
          <c:extLst>
            <c:ext xmlns:c16="http://schemas.microsoft.com/office/drawing/2014/chart" uri="{C3380CC4-5D6E-409C-BE32-E72D297353CC}">
              <c16:uniqueId val="{00000008-E5AC-4972-B4C1-FFD7BD75235E}"/>
            </c:ext>
          </c:extLst>
        </c:ser>
        <c:dLbls>
          <c:showLegendKey val="0"/>
          <c:showVal val="0"/>
          <c:showCatName val="0"/>
          <c:showSerName val="0"/>
          <c:showPercent val="0"/>
          <c:showBubbleSize val="0"/>
          <c:showLeaderLines val="1"/>
        </c:dLbls>
        <c:firstSliceAng val="10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City Operations</a:t>
            </a:r>
            <a:r>
              <a:rPr lang="en-US" baseline="0"/>
              <a:t> Emissions Summary </a:t>
            </a:r>
          </a:p>
          <a:p>
            <a:pPr>
              <a:defRPr/>
            </a:pPr>
            <a:r>
              <a:rPr lang="en-US" b="1" baseline="0"/>
              <a:t>2019 </a:t>
            </a:r>
            <a:r>
              <a:rPr lang="en-US" b="0" baseline="0"/>
              <a:t>(Tonnes of CO2)</a:t>
            </a:r>
            <a:endParaRPr lang="en-US"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0010771278161319"/>
          <c:y val="0.29270022660644512"/>
          <c:w val="0.39698305530643813"/>
          <c:h val="0.63006091296930133"/>
        </c:manualLayout>
      </c:layout>
      <c:pieChart>
        <c:varyColors val="1"/>
        <c:ser>
          <c:idx val="0"/>
          <c:order val="0"/>
          <c:spPr>
            <a:ln>
              <a:noFill/>
            </a:ln>
          </c:spPr>
          <c:dPt>
            <c:idx val="0"/>
            <c:bubble3D val="0"/>
            <c:spPr>
              <a:solidFill>
                <a:schemeClr val="accent3">
                  <a:lumMod val="75000"/>
                </a:schemeClr>
              </a:solidFill>
              <a:ln w="19050">
                <a:noFill/>
              </a:ln>
              <a:effectLst/>
            </c:spPr>
            <c:extLst>
              <c:ext xmlns:c16="http://schemas.microsoft.com/office/drawing/2014/chart" uri="{C3380CC4-5D6E-409C-BE32-E72D297353CC}">
                <c16:uniqueId val="{00000001-F888-454F-9895-FF9CB9D418FC}"/>
              </c:ext>
            </c:extLst>
          </c:dPt>
          <c:dPt>
            <c:idx val="1"/>
            <c:bubble3D val="0"/>
            <c:spPr>
              <a:solidFill>
                <a:schemeClr val="accent6"/>
              </a:solidFill>
              <a:ln w="19050">
                <a:noFill/>
              </a:ln>
              <a:effectLst/>
            </c:spPr>
            <c:extLst>
              <c:ext xmlns:c16="http://schemas.microsoft.com/office/drawing/2014/chart" uri="{C3380CC4-5D6E-409C-BE32-E72D297353CC}">
                <c16:uniqueId val="{00000003-F888-454F-9895-FF9CB9D418FC}"/>
              </c:ext>
            </c:extLst>
          </c:dPt>
          <c:dPt>
            <c:idx val="2"/>
            <c:bubble3D val="0"/>
            <c:spPr>
              <a:solidFill>
                <a:schemeClr val="accent1"/>
              </a:solidFill>
              <a:ln w="19050">
                <a:noFill/>
              </a:ln>
              <a:effectLst/>
            </c:spPr>
            <c:extLst>
              <c:ext xmlns:c16="http://schemas.microsoft.com/office/drawing/2014/chart" uri="{C3380CC4-5D6E-409C-BE32-E72D297353CC}">
                <c16:uniqueId val="{00000005-F888-454F-9895-FF9CB9D418FC}"/>
              </c:ext>
            </c:extLst>
          </c:dPt>
          <c:dPt>
            <c:idx val="3"/>
            <c:bubble3D val="0"/>
            <c:spPr>
              <a:solidFill>
                <a:schemeClr val="accent4"/>
              </a:solidFill>
              <a:ln w="19050">
                <a:noFill/>
              </a:ln>
              <a:effectLst/>
            </c:spPr>
            <c:extLst>
              <c:ext xmlns:c16="http://schemas.microsoft.com/office/drawing/2014/chart" uri="{C3380CC4-5D6E-409C-BE32-E72D297353CC}">
                <c16:uniqueId val="{00000007-F888-454F-9895-FF9CB9D418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'City Operations GHG Inventory'!$Z$5:$AB$8</c:f>
              <c:strCache>
                <c:ptCount val="4"/>
                <c:pt idx="0">
                  <c:v>Buildings and Lighting</c:v>
                </c:pt>
                <c:pt idx="1">
                  <c:v>City Fleet    </c:v>
                </c:pt>
                <c:pt idx="2">
                  <c:v>Water and Wastewater</c:v>
                </c:pt>
                <c:pt idx="3">
                  <c:v>Waste</c:v>
                </c:pt>
              </c:strCache>
            </c:strRef>
          </c:cat>
          <c:val>
            <c:numRef>
              <c:f>'City Operations GHG Inventory'!$AH$5:$AH$8</c:f>
              <c:numCache>
                <c:formatCode>#,##0.00</c:formatCode>
                <c:ptCount val="4"/>
                <c:pt idx="0">
                  <c:v>0</c:v>
                </c:pt>
                <c:pt idx="1">
                  <c:v>0</c:v>
                </c:pt>
                <c:pt idx="2">
                  <c:v>0</c:v>
                </c:pt>
                <c:pt idx="3">
                  <c:v>0</c:v>
                </c:pt>
              </c:numCache>
            </c:numRef>
          </c:val>
          <c:extLst>
            <c:ext xmlns:c16="http://schemas.microsoft.com/office/drawing/2014/chart" uri="{C3380CC4-5D6E-409C-BE32-E72D297353CC}">
              <c16:uniqueId val="{00000008-F888-454F-9895-FF9CB9D418FC}"/>
            </c:ext>
          </c:extLst>
        </c:ser>
        <c:dLbls>
          <c:showLegendKey val="0"/>
          <c:showVal val="0"/>
          <c:showCatName val="0"/>
          <c:showSerName val="0"/>
          <c:showPercent val="0"/>
          <c:showBubbleSize val="0"/>
          <c:showLeaderLines val="1"/>
        </c:dLbls>
        <c:firstSliceAng val="10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GHG Inventory (</a:t>
            </a:r>
            <a:r>
              <a:rPr lang="en-US" sz="1440" b="1" i="0" u="none" strike="noStrike" baseline="0">
                <a:effectLst/>
              </a:rPr>
              <a:t>Tonnes CO2e)</a:t>
            </a:r>
            <a:endParaRPr lang="en-US" b="1"/>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v>Residential Electricity</c:v>
          </c:tx>
          <c:spPr>
            <a:solidFill>
              <a:srgbClr val="FFC000"/>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Snapshop'!$D$5:$D$12</c15:sqref>
                  </c15:fullRef>
                </c:ext>
              </c:extLst>
              <c:f>'Community Emissions Snapshop'!$D$5:$D$10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C75-45BC-9E90-E00AFF138BD6}"/>
            </c:ext>
          </c:extLst>
        </c:ser>
        <c:ser>
          <c:idx val="1"/>
          <c:order val="1"/>
          <c:tx>
            <c:v>Resdential Natural Gas</c:v>
          </c:tx>
          <c:spPr>
            <a:solidFill>
              <a:srgbClr val="EBDFA3"/>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Snapshop'!$F$5:$F$12</c15:sqref>
                  </c15:fullRef>
                </c:ext>
              </c:extLst>
              <c:f>'Community Emissions Snapshop'!$F$5:$F$10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C75-45BC-9E90-E00AFF138BD6}"/>
            </c:ext>
          </c:extLst>
        </c:ser>
        <c:ser>
          <c:idx val="2"/>
          <c:order val="2"/>
          <c:tx>
            <c:v>Commercial &amp; Industrial Electricity</c:v>
          </c:tx>
          <c:spPr>
            <a:solidFill>
              <a:schemeClr val="bg2"/>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Snapshop'!$H$5:$H$12</c15:sqref>
                  </c15:fullRef>
                </c:ext>
              </c:extLst>
              <c:f>'Community Emissions Snapshop'!$H$5:$H$10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C75-45BC-9E90-E00AFF138BD6}"/>
            </c:ext>
          </c:extLst>
        </c:ser>
        <c:ser>
          <c:idx val="3"/>
          <c:order val="3"/>
          <c:tx>
            <c:v>Commercial &amp; Industrial Natural Gas</c:v>
          </c:tx>
          <c:spPr>
            <a:solidFill>
              <a:schemeClr val="bg2">
                <a:lumMod val="40000"/>
                <a:lumOff val="60000"/>
              </a:schemeClr>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Snapshop'!$J$5:$J$12</c15:sqref>
                  </c15:fullRef>
                </c:ext>
              </c:extLst>
              <c:f>'Community Emissions Snapshop'!$J$5:$J$10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BC75-45BC-9E90-E00AFF138BD6}"/>
            </c:ext>
          </c:extLst>
        </c:ser>
        <c:ser>
          <c:idx val="4"/>
          <c:order val="4"/>
          <c:tx>
            <c:v>Travel</c:v>
          </c:tx>
          <c:spPr>
            <a:solidFill>
              <a:schemeClr val="tx2"/>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Snapshop'!$L$5:$L$12</c15:sqref>
                  </c15:fullRef>
                </c:ext>
              </c:extLst>
              <c:f>'Community Emissions Snapshop'!$L$5:$L$10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BC75-45BC-9E90-E00AFF138BD6}"/>
            </c:ext>
          </c:extLst>
        </c:ser>
        <c:ser>
          <c:idx val="6"/>
          <c:order val="5"/>
          <c:tx>
            <c:v>Solid Waste</c:v>
          </c:tx>
          <c:spPr>
            <a:solidFill>
              <a:schemeClr val="accent4"/>
            </a:solidFill>
            <a:ln>
              <a:noFill/>
            </a:ln>
            <a:effectLst/>
          </c:spPr>
          <c:invertIfNegative val="0"/>
          <c:cat>
            <c:strRef>
              <c:extLst>
                <c:ext xmlns:c15="http://schemas.microsoft.com/office/drawing/2012/chart" uri="{02D57815-91ED-43cb-92C2-25804820EDAC}">
                  <c15:fullRef>
                    <c15:sqref>'Community Emissions Snapshop'!$B$5:$B$12</c15:sqref>
                  </c15:fullRef>
                </c:ext>
              </c:extLst>
              <c:f>'Community Emissions Snapshop'!$B$5:$B$10</c:f>
              <c:strCache>
                <c:ptCount val="6"/>
                <c:pt idx="0">
                  <c:v>Baseline</c:v>
                </c:pt>
                <c:pt idx="1">
                  <c:v>2016</c:v>
                </c:pt>
                <c:pt idx="2">
                  <c:v>2017</c:v>
                </c:pt>
                <c:pt idx="3">
                  <c:v>2018</c:v>
                </c:pt>
                <c:pt idx="4">
                  <c:v>2019</c:v>
                </c:pt>
                <c:pt idx="5">
                  <c:v>2020</c:v>
                </c:pt>
              </c:strCache>
            </c:strRef>
          </c:cat>
          <c:val>
            <c:numRef>
              <c:extLst>
                <c:ext xmlns:c15="http://schemas.microsoft.com/office/drawing/2012/chart" uri="{02D57815-91ED-43cb-92C2-25804820EDAC}">
                  <c15:fullRef>
                    <c15:sqref>'Community Emissions Snapshop'!$N$5:$N$12</c15:sqref>
                  </c15:fullRef>
                </c:ext>
              </c:extLst>
              <c:f>'Community Emissions Snapshop'!$N$5:$N$10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BC75-45BC-9E90-E00AFF138BD6}"/>
            </c:ext>
          </c:extLst>
        </c:ser>
        <c:dLbls>
          <c:showLegendKey val="0"/>
          <c:showVal val="0"/>
          <c:showCatName val="0"/>
          <c:showSerName val="0"/>
          <c:showPercent val="0"/>
          <c:showBubbleSize val="0"/>
        </c:dLbls>
        <c:gapWidth val="55"/>
        <c:overlap val="100"/>
        <c:axId val="678183312"/>
        <c:axId val="678185280"/>
        <c:extLst/>
      </c:barChart>
      <c:catAx>
        <c:axId val="678183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5280"/>
        <c:crosses val="autoZero"/>
        <c:auto val="1"/>
        <c:lblAlgn val="ctr"/>
        <c:lblOffset val="100"/>
        <c:noMultiLvlLbl val="0"/>
      </c:catAx>
      <c:valAx>
        <c:axId val="678185280"/>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low"/>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183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t>2016 Summary Emissions (</a:t>
            </a:r>
            <a:r>
              <a:rPr lang="en-US" sz="1600" b="1" i="0" u="none" strike="noStrike" baseline="0">
                <a:effectLst/>
              </a:rPr>
              <a:t>Tonnes CO2e)</a:t>
            </a:r>
            <a:endParaRPr lang="en-US" sz="1600" b="1"/>
          </a:p>
        </c:rich>
      </c:tx>
      <c:layout>
        <c:manualLayout>
          <c:xMode val="edge"/>
          <c:yMode val="edge"/>
          <c:x val="0.13541895949133398"/>
          <c:y val="0"/>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4395761432141411"/>
          <c:y val="0.17694445202347067"/>
          <c:w val="0.55622269716217154"/>
          <c:h val="0.77509624376352737"/>
        </c:manualLayout>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2929-414C-9D60-016DF894C9DF}"/>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2929-414C-9D60-016DF894C9DF}"/>
              </c:ext>
            </c:extLst>
          </c:dPt>
          <c:dPt>
            <c:idx val="2"/>
            <c:bubble3D val="0"/>
            <c:spPr>
              <a:solidFill>
                <a:schemeClr val="tx2"/>
              </a:solidFill>
              <a:ln w="19050">
                <a:solidFill>
                  <a:schemeClr val="lt1"/>
                </a:solidFill>
              </a:ln>
              <a:effectLst/>
            </c:spPr>
            <c:extLst>
              <c:ext xmlns:c16="http://schemas.microsoft.com/office/drawing/2014/chart" uri="{C3380CC4-5D6E-409C-BE32-E72D297353CC}">
                <c16:uniqueId val="{00000005-2929-414C-9D60-016DF894C9D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929-414C-9D60-016DF894C9DF}"/>
              </c:ext>
            </c:extLst>
          </c:dPt>
          <c:dLbls>
            <c:dLbl>
              <c:idx val="0"/>
              <c:layout>
                <c:manualLayout>
                  <c:x val="-0.21271426736222848"/>
                  <c:y val="0.21070754046787873"/>
                </c:manualLayout>
              </c:layout>
              <c:showLegendKey val="0"/>
              <c:showVal val="0"/>
              <c:showCatName val="1"/>
              <c:showSerName val="0"/>
              <c:showPercent val="1"/>
              <c:showBubbleSize val="0"/>
              <c:extLst>
                <c:ext xmlns:c15="http://schemas.microsoft.com/office/drawing/2012/chart" uri="{CE6537A1-D6FC-4f65-9D91-7224C49458BB}">
                  <c15:layout>
                    <c:manualLayout>
                      <c:w val="0.27770798320162421"/>
                      <c:h val="0.22408769874672876"/>
                    </c:manualLayout>
                  </c15:layout>
                </c:ext>
                <c:ext xmlns:c16="http://schemas.microsoft.com/office/drawing/2014/chart" uri="{C3380CC4-5D6E-409C-BE32-E72D297353CC}">
                  <c16:uniqueId val="{00000001-2929-414C-9D60-016DF894C9DF}"/>
                </c:ext>
              </c:extLst>
            </c:dLbl>
            <c:dLbl>
              <c:idx val="1"/>
              <c:layout>
                <c:manualLayout>
                  <c:x val="2.0861559081042494E-2"/>
                  <c:y val="-0.13213205011784274"/>
                </c:manualLayout>
              </c:layout>
              <c:tx>
                <c:rich>
                  <a:bodyPr/>
                  <a:lstStyle/>
                  <a:p>
                    <a:fld id="{ED6E6727-86E2-4ABE-8971-1961389F0633}" type="CATEGORYNAME">
                      <a:rPr lang="en-US">
                        <a:solidFill>
                          <a:schemeClr val="bg1"/>
                        </a:solidFill>
                      </a:rPr>
                      <a:pPr/>
                      <a:t>[CATEGORY NAME]</a:t>
                    </a:fld>
                    <a:r>
                      <a:rPr lang="en-US">
                        <a:solidFill>
                          <a:schemeClr val="bg1"/>
                        </a:solidFill>
                      </a:rPr>
                      <a:t>
</a:t>
                    </a:r>
                    <a:fld id="{9CAE187E-5FFE-4633-BB2A-0B83E6955F99}" type="PERCENTAGE">
                      <a:rPr lang="en-US">
                        <a:solidFill>
                          <a:schemeClr val="bg1"/>
                        </a:solidFill>
                      </a:rPr>
                      <a:pPr/>
                      <a:t>[PERCENTAGE]</a:t>
                    </a:fld>
                    <a:endParaRPr lang="en-US">
                      <a:solidFill>
                        <a:schemeClr val="bg1"/>
                      </a:solidFill>
                    </a:endParaRPr>
                  </a:p>
                </c:rich>
              </c:tx>
              <c:showLegendKey val="0"/>
              <c:showVal val="0"/>
              <c:showCatName val="1"/>
              <c:showSerName val="0"/>
              <c:showPercent val="1"/>
              <c:showBubbleSize val="0"/>
              <c:extLst>
                <c:ext xmlns:c15="http://schemas.microsoft.com/office/drawing/2012/chart" uri="{CE6537A1-D6FC-4f65-9D91-7224C49458BB}">
                  <c15:layout>
                    <c:manualLayout>
                      <c:w val="0.27187146143485463"/>
                      <c:h val="0.23420405883387613"/>
                    </c:manualLayout>
                  </c15:layout>
                  <c15:dlblFieldTable/>
                  <c15:showDataLabelsRange val="0"/>
                </c:ext>
                <c:ext xmlns:c16="http://schemas.microsoft.com/office/drawing/2014/chart" uri="{C3380CC4-5D6E-409C-BE32-E72D297353CC}">
                  <c16:uniqueId val="{00000003-2929-414C-9D60-016DF894C9DF}"/>
                </c:ext>
              </c:extLst>
            </c:dLbl>
            <c:dLbl>
              <c:idx val="2"/>
              <c:layout>
                <c:manualLayout>
                  <c:x val="0.20183478948393069"/>
                  <c:y val="5.510920889511401E-2"/>
                </c:manualLayout>
              </c:layout>
              <c:tx>
                <c:rich>
                  <a:bodyPr/>
                  <a:lstStyle/>
                  <a:p>
                    <a:fld id="{6E673EC8-7087-4D77-BD43-2051C1599E29}" type="CATEGORYNAME">
                      <a:rPr lang="en-US" sz="1200" b="1"/>
                      <a:pPr/>
                      <a:t>[CATEGORY NAME]</a:t>
                    </a:fld>
                    <a:r>
                      <a:rPr lang="en-US" sz="1200" b="1"/>
                      <a:t>
</a:t>
                    </a:r>
                    <a:fld id="{D5D99EF0-AA8D-40C1-A935-18DFF2C18F60}" type="PERCENTAGE">
                      <a:rPr lang="en-US" sz="1200" b="1"/>
                      <a:pPr/>
                      <a:t>[PERCENTAGE]</a:t>
                    </a:fld>
                    <a:endParaRPr lang="en-US" sz="1200" b="1"/>
                  </a:p>
                </c:rich>
              </c:tx>
              <c:showLegendKey val="0"/>
              <c:showVal val="0"/>
              <c:showCatName val="1"/>
              <c:showSerName val="0"/>
              <c:showPercent val="1"/>
              <c:showBubbleSize val="0"/>
              <c:extLst>
                <c:ext xmlns:c15="http://schemas.microsoft.com/office/drawing/2012/chart" uri="{CE6537A1-D6FC-4f65-9D91-7224C49458BB}">
                  <c15:layout>
                    <c:manualLayout>
                      <c:w val="0.27584087896137194"/>
                      <c:h val="0.1775524423458511"/>
                    </c:manualLayout>
                  </c15:layout>
                  <c15:dlblFieldTable/>
                  <c15:showDataLabelsRange val="0"/>
                </c:ext>
                <c:ext xmlns:c16="http://schemas.microsoft.com/office/drawing/2014/chart" uri="{C3380CC4-5D6E-409C-BE32-E72D297353CC}">
                  <c16:uniqueId val="{00000005-2929-414C-9D60-016DF894C9DF}"/>
                </c:ext>
              </c:extLst>
            </c:dLbl>
            <c:dLbl>
              <c:idx val="3"/>
              <c:layout>
                <c:manualLayout>
                  <c:x val="0.14553851084597119"/>
                  <c:y val="0.18422992277232808"/>
                </c:manualLayout>
              </c:layout>
              <c:spPr>
                <a:noFill/>
                <a:ln>
                  <a:noFill/>
                </a:ln>
                <a:effectLst/>
              </c:spPr>
              <c:txPr>
                <a:bodyPr rot="0" spcFirstLastPara="1" vertOverflow="ellipsis" vert="horz" wrap="square" anchor="ctr" anchorCtr="1"/>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1029516351399136"/>
                      <c:h val="0.16871611149422036"/>
                    </c:manualLayout>
                  </c15:layout>
                </c:ext>
                <c:ext xmlns:c16="http://schemas.microsoft.com/office/drawing/2014/chart" uri="{C3380CC4-5D6E-409C-BE32-E72D297353CC}">
                  <c16:uniqueId val="{00000007-2929-414C-9D60-016DF894C9DF}"/>
                </c:ext>
              </c:extLst>
            </c:dLbl>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'Community Emissions Snapshop'!$C$74:$C$77</c:f>
              <c:strCache>
                <c:ptCount val="4"/>
                <c:pt idx="0">
                  <c:v>Residential</c:v>
                </c:pt>
                <c:pt idx="1">
                  <c:v>Commercial &amp; Industrial</c:v>
                </c:pt>
                <c:pt idx="2">
                  <c:v>Travel</c:v>
                </c:pt>
                <c:pt idx="3">
                  <c:v>Waste</c:v>
                </c:pt>
              </c:strCache>
            </c:strRef>
          </c:cat>
          <c:val>
            <c:numRef>
              <c:f>'Community Emissions Snapshop'!$E$74:$E$77</c:f>
              <c:numCache>
                <c:formatCode>0.00%</c:formatCode>
                <c:ptCount val="4"/>
                <c:pt idx="0">
                  <c:v>0</c:v>
                </c:pt>
                <c:pt idx="1">
                  <c:v>0</c:v>
                </c:pt>
                <c:pt idx="2">
                  <c:v>0</c:v>
                </c:pt>
                <c:pt idx="3">
                  <c:v>0</c:v>
                </c:pt>
              </c:numCache>
            </c:numRef>
          </c:val>
          <c:extLst>
            <c:ext xmlns:c16="http://schemas.microsoft.com/office/drawing/2014/chart" uri="{C3380CC4-5D6E-409C-BE32-E72D297353CC}">
              <c16:uniqueId val="{0000000A-2929-414C-9D60-016DF894C9D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t>2017 Summary Emissions (tons CO2)</a:t>
            </a:r>
          </a:p>
        </c:rich>
      </c:tx>
      <c:layout>
        <c:manualLayout>
          <c:xMode val="edge"/>
          <c:yMode val="edge"/>
          <c:x val="0.13541895949133398"/>
          <c:y val="4.1291265661825838E-3"/>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4395761432141411"/>
          <c:y val="0.17694445202347067"/>
          <c:w val="0.55622269716217154"/>
          <c:h val="0.77509624376352737"/>
        </c:manualLayout>
      </c:layout>
      <c:pieChart>
        <c:varyColors val="1"/>
        <c:ser>
          <c:idx val="0"/>
          <c:order val="0"/>
          <c:tx>
            <c:strRef>
              <c:f>'Community Emissions Snapshop'!$G$73:$I$73</c:f>
              <c:strCache>
                <c:ptCount val="1"/>
                <c:pt idx="0">
                  <c:v>2017</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C55-4514-B71A-46A49FE878F1}"/>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7C55-4514-B71A-46A49FE878F1}"/>
              </c:ext>
            </c:extLst>
          </c:dPt>
          <c:dPt>
            <c:idx val="2"/>
            <c:bubble3D val="0"/>
            <c:spPr>
              <a:solidFill>
                <a:schemeClr val="tx2"/>
              </a:solidFill>
              <a:ln w="19050">
                <a:solidFill>
                  <a:schemeClr val="lt1"/>
                </a:solidFill>
              </a:ln>
              <a:effectLst/>
            </c:spPr>
            <c:extLst>
              <c:ext xmlns:c16="http://schemas.microsoft.com/office/drawing/2014/chart" uri="{C3380CC4-5D6E-409C-BE32-E72D297353CC}">
                <c16:uniqueId val="{00000005-7C55-4514-B71A-46A49FE878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55-4514-B71A-46A49FE878F1}"/>
              </c:ext>
            </c:extLst>
          </c:dPt>
          <c:dLbls>
            <c:dLbl>
              <c:idx val="0"/>
              <c:layout>
                <c:manualLayout>
                  <c:x val="-0.18501522369360313"/>
                  <c:y val="0.21713320919943388"/>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31284392370009256"/>
                      <c:h val="0.20645632830912916"/>
                    </c:manualLayout>
                  </c15:layout>
                </c:ext>
                <c:ext xmlns:c16="http://schemas.microsoft.com/office/drawing/2014/chart" uri="{C3380CC4-5D6E-409C-BE32-E72D297353CC}">
                  <c16:uniqueId val="{00000001-7C55-4514-B71A-46A49FE878F1}"/>
                </c:ext>
              </c:extLst>
            </c:dLbl>
            <c:dLbl>
              <c:idx val="1"/>
              <c:layout>
                <c:manualLayout>
                  <c:x val="-8.4097828951637879E-3"/>
                  <c:y val="-0.1483676457248421"/>
                </c:manualLayout>
              </c:layout>
              <c:tx>
                <c:rich>
                  <a:bodyPr/>
                  <a:lstStyle/>
                  <a:p>
                    <a:fld id="{609773F1-A1EA-47E6-881B-389CE6FA4110}" type="CATEGORYNAME">
                      <a:rPr lang="en-US">
                        <a:solidFill>
                          <a:schemeClr val="bg1"/>
                        </a:solidFill>
                      </a:rPr>
                      <a:pPr/>
                      <a:t>[CATEGORY NAME]</a:t>
                    </a:fld>
                    <a:r>
                      <a:rPr lang="en-US" baseline="0">
                        <a:solidFill>
                          <a:schemeClr val="bg1"/>
                        </a:solidFill>
                      </a:rPr>
                      <a:t>, </a:t>
                    </a:r>
                    <a:fld id="{544C752B-90E1-4533-9BF3-7CF6A6887962}" type="VALUE">
                      <a:rPr lang="en-US" baseline="0">
                        <a:solidFill>
                          <a:schemeClr val="bg1"/>
                        </a:solidFill>
                      </a:rPr>
                      <a:pPr/>
                      <a:t>[VALUE]</a:t>
                    </a:fld>
                    <a:endParaRPr lang="en-US" baseline="0">
                      <a:solidFill>
                        <a:schemeClr val="bg1"/>
                      </a:solidFill>
                    </a:endParaRPr>
                  </a:p>
                </c:rich>
              </c:tx>
              <c:showLegendKey val="0"/>
              <c:showVal val="1"/>
              <c:showCatName val="1"/>
              <c:showSerName val="0"/>
              <c:showPercent val="0"/>
              <c:showBubbleSize val="0"/>
              <c:separator>
</c:separator>
              <c:extLst>
                <c:ext xmlns:c15="http://schemas.microsoft.com/office/drawing/2012/chart" uri="{CE6537A1-D6FC-4f65-9D91-7224C49458BB}">
                  <c15:layout>
                    <c:manualLayout>
                      <c:w val="0.28677359672508485"/>
                      <c:h val="0.24155390412168112"/>
                    </c:manualLayout>
                  </c15:layout>
                  <c15:dlblFieldTable/>
                  <c15:showDataLabelsRange val="0"/>
                </c:ext>
                <c:ext xmlns:c16="http://schemas.microsoft.com/office/drawing/2014/chart" uri="{C3380CC4-5D6E-409C-BE32-E72D297353CC}">
                  <c16:uniqueId val="{00000003-7C55-4514-B71A-46A49FE878F1}"/>
                </c:ext>
              </c:extLst>
            </c:dLbl>
            <c:dLbl>
              <c:idx val="3"/>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55-4514-B71A-46A49FE878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'Community Emissions Snapshop'!$G$74:$G$77</c:f>
              <c:strCache>
                <c:ptCount val="4"/>
                <c:pt idx="0">
                  <c:v>Residential</c:v>
                </c:pt>
                <c:pt idx="1">
                  <c:v>Commercial &amp; Industrial</c:v>
                </c:pt>
                <c:pt idx="2">
                  <c:v>Travel</c:v>
                </c:pt>
                <c:pt idx="3">
                  <c:v>Waste</c:v>
                </c:pt>
              </c:strCache>
            </c:strRef>
          </c:cat>
          <c:val>
            <c:numRef>
              <c:f>'Community Emissions Snapshop'!$I$74:$I$77</c:f>
              <c:numCache>
                <c:formatCode>0.00%</c:formatCode>
                <c:ptCount val="4"/>
                <c:pt idx="0">
                  <c:v>0</c:v>
                </c:pt>
                <c:pt idx="1">
                  <c:v>0</c:v>
                </c:pt>
                <c:pt idx="2">
                  <c:v>0</c:v>
                </c:pt>
                <c:pt idx="3">
                  <c:v>0</c:v>
                </c:pt>
              </c:numCache>
            </c:numRef>
          </c:val>
          <c:extLst>
            <c:ext xmlns:c16="http://schemas.microsoft.com/office/drawing/2014/chart" uri="{C3380CC4-5D6E-409C-BE32-E72D297353CC}">
              <c16:uniqueId val="{00000008-7C55-4514-B71A-46A49FE878F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t>2018 Summary Emissions (</a:t>
            </a:r>
            <a:r>
              <a:rPr lang="en-US" sz="1600" b="1" i="0" u="none" strike="noStrike" baseline="0">
                <a:effectLst/>
              </a:rPr>
              <a:t>Tonnes CO2e)</a:t>
            </a:r>
            <a:endParaRPr lang="en-US" sz="1600" b="1"/>
          </a:p>
        </c:rich>
      </c:tx>
      <c:layout>
        <c:manualLayout>
          <c:xMode val="edge"/>
          <c:yMode val="edge"/>
          <c:x val="0.13541895949133398"/>
          <c:y val="0"/>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4395761432141411"/>
          <c:y val="0.17694445202347067"/>
          <c:w val="0.55622269716217154"/>
          <c:h val="0.77509624376352737"/>
        </c:manualLayout>
      </c:layout>
      <c:pieChart>
        <c:varyColors val="1"/>
        <c:ser>
          <c:idx val="0"/>
          <c:order val="0"/>
          <c:tx>
            <c:strRef>
              <c:f>'Community Emissions Snapshop'!$K$73:$M$73</c:f>
              <c:strCache>
                <c:ptCount val="1"/>
                <c:pt idx="0">
                  <c:v>2018</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180B-40B9-9C64-C9C02010DB61}"/>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180B-40B9-9C64-C9C02010DB61}"/>
              </c:ext>
            </c:extLst>
          </c:dPt>
          <c:dPt>
            <c:idx val="2"/>
            <c:bubble3D val="0"/>
            <c:spPr>
              <a:solidFill>
                <a:schemeClr val="tx2"/>
              </a:solidFill>
              <a:ln w="19050">
                <a:solidFill>
                  <a:schemeClr val="lt1"/>
                </a:solidFill>
              </a:ln>
              <a:effectLst/>
            </c:spPr>
            <c:extLst>
              <c:ext xmlns:c16="http://schemas.microsoft.com/office/drawing/2014/chart" uri="{C3380CC4-5D6E-409C-BE32-E72D297353CC}">
                <c16:uniqueId val="{00000005-180B-40B9-9C64-C9C02010DB6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80B-40B9-9C64-C9C02010DB61}"/>
              </c:ext>
            </c:extLst>
          </c:dPt>
          <c:dLbls>
            <c:dLbl>
              <c:idx val="0"/>
              <c:layout>
                <c:manualLayout>
                  <c:x val="-0.22874609474845484"/>
                  <c:y val="0.2195375313220260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556566053878234"/>
                      <c:h val="0.18271385055357933"/>
                    </c:manualLayout>
                  </c15:layout>
                </c:ext>
                <c:ext xmlns:c16="http://schemas.microsoft.com/office/drawing/2014/chart" uri="{C3380CC4-5D6E-409C-BE32-E72D297353CC}">
                  <c16:uniqueId val="{00000001-180B-40B9-9C64-C9C02010DB61}"/>
                </c:ext>
              </c:extLst>
            </c:dLbl>
            <c:dLbl>
              <c:idx val="1"/>
              <c:layout>
                <c:manualLayout>
                  <c:x val="-1.6819565790327558E-2"/>
                  <c:y val="-0.13288342110165755"/>
                </c:manualLayout>
              </c:layout>
              <c:tx>
                <c:rich>
                  <a:bodyPr/>
                  <a:lstStyle/>
                  <a:p>
                    <a:fld id="{756E68C0-A192-404F-8B8D-C635D48AA8B0}" type="CATEGORYNAME">
                      <a:rPr lang="en-US">
                        <a:solidFill>
                          <a:schemeClr val="bg1"/>
                        </a:solidFill>
                      </a:rPr>
                      <a:pPr/>
                      <a:t>[CATEGORY NAME]</a:t>
                    </a:fld>
                    <a:endParaRPr lang="en-US" baseline="0">
                      <a:solidFill>
                        <a:schemeClr val="bg1"/>
                      </a:solidFill>
                    </a:endParaRPr>
                  </a:p>
                  <a:p>
                    <a:fld id="{E5B0C860-931B-41BB-B737-09C37CDB8D59}" type="VALUE">
                      <a:rPr lang="en-US">
                        <a:solidFill>
                          <a:schemeClr val="bg1"/>
                        </a:solidFill>
                      </a:rPr>
                      <a:pPr/>
                      <a:t>[VALUE]</a:t>
                    </a:fld>
                    <a:endParaRPr lang="en-US"/>
                  </a:p>
                </c:rich>
              </c:tx>
              <c:showLegendKey val="0"/>
              <c:showVal val="1"/>
              <c:showCatName val="1"/>
              <c:showSerName val="0"/>
              <c:showPercent val="0"/>
              <c:showBubbleSize val="0"/>
              <c:separator>
</c:separator>
              <c:extLst>
                <c:ext xmlns:c15="http://schemas.microsoft.com/office/drawing/2012/chart" uri="{CE6537A1-D6FC-4f65-9D91-7224C49458BB}">
                  <c15:layout>
                    <c:manualLayout>
                      <c:w val="0.41796620988963978"/>
                      <c:h val="0.24155390412168112"/>
                    </c:manualLayout>
                  </c15:layout>
                  <c15:dlblFieldTable/>
                  <c15:showDataLabelsRange val="0"/>
                </c:ext>
                <c:ext xmlns:c16="http://schemas.microsoft.com/office/drawing/2014/chart" uri="{C3380CC4-5D6E-409C-BE32-E72D297353CC}">
                  <c16:uniqueId val="{00000003-180B-40B9-9C64-C9C02010DB61}"/>
                </c:ext>
              </c:extLst>
            </c:dLbl>
            <c:dLbl>
              <c:idx val="3"/>
              <c:tx>
                <c:rich>
                  <a:bodyPr/>
                  <a:lstStyle/>
                  <a:p>
                    <a:fld id="{61E6B70A-7017-4402-8CFC-D93608B5D050}" type="CATEGORYNAME">
                      <a:rPr lang="en-US">
                        <a:solidFill>
                          <a:schemeClr val="bg1"/>
                        </a:solidFill>
                      </a:rPr>
                      <a:pPr/>
                      <a:t>[CATEGORY NAME]</a:t>
                    </a:fld>
                    <a:endParaRPr lang="en-US" baseline="0">
                      <a:solidFill>
                        <a:schemeClr val="bg1"/>
                      </a:solidFill>
                    </a:endParaRPr>
                  </a:p>
                  <a:p>
                    <a:fld id="{175B51F8-3BAE-4329-BFD2-6B82385AE845}" type="VALUE">
                      <a:rPr lang="en-US">
                        <a:solidFill>
                          <a:schemeClr val="bg1"/>
                        </a:solidFill>
                      </a:rPr>
                      <a:pPr/>
                      <a:t>[VALUE]</a:t>
                    </a:fld>
                    <a:endParaRPr lang="en-US"/>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180B-40B9-9C64-C9C02010DB6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'Community Emissions Snapshop'!$C$74:$C$77</c:f>
              <c:strCache>
                <c:ptCount val="4"/>
                <c:pt idx="0">
                  <c:v>Residential</c:v>
                </c:pt>
                <c:pt idx="1">
                  <c:v>Commercial &amp; Industrial</c:v>
                </c:pt>
                <c:pt idx="2">
                  <c:v>Travel</c:v>
                </c:pt>
                <c:pt idx="3">
                  <c:v>Waste</c:v>
                </c:pt>
              </c:strCache>
            </c:strRef>
          </c:cat>
          <c:val>
            <c:numRef>
              <c:f>'Community Emissions Snapshop'!$M$74:$M$77</c:f>
              <c:numCache>
                <c:formatCode>0.00%</c:formatCode>
                <c:ptCount val="4"/>
                <c:pt idx="0">
                  <c:v>0</c:v>
                </c:pt>
                <c:pt idx="1">
                  <c:v>0</c:v>
                </c:pt>
                <c:pt idx="2">
                  <c:v>0</c:v>
                </c:pt>
                <c:pt idx="3">
                  <c:v>0</c:v>
                </c:pt>
              </c:numCache>
            </c:numRef>
          </c:val>
          <c:extLst>
            <c:ext xmlns:c16="http://schemas.microsoft.com/office/drawing/2014/chart" uri="{C3380CC4-5D6E-409C-BE32-E72D297353CC}">
              <c16:uniqueId val="{00000008-180B-40B9-9C64-C9C02010DB6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t>2019 Summary Emissions (</a:t>
            </a:r>
            <a:r>
              <a:rPr lang="en-US" sz="1600" b="1" i="0" u="none" strike="noStrike" baseline="0">
                <a:effectLst/>
              </a:rPr>
              <a:t>Tonnes CO2e)</a:t>
            </a:r>
            <a:endParaRPr lang="en-US" sz="1600" b="1"/>
          </a:p>
        </c:rich>
      </c:tx>
      <c:layout>
        <c:manualLayout>
          <c:xMode val="edge"/>
          <c:yMode val="edge"/>
          <c:x val="0.13541895949133398"/>
          <c:y val="0"/>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4395761432141411"/>
          <c:y val="0.17694445202347067"/>
          <c:w val="0.55622269716217154"/>
          <c:h val="0.77509624376352737"/>
        </c:manualLayout>
      </c:layout>
      <c:pieChart>
        <c:varyColors val="1"/>
        <c:ser>
          <c:idx val="0"/>
          <c:order val="0"/>
          <c:tx>
            <c:strRef>
              <c:f>'Community Emissions Snapshop'!$O$73:$Q$73</c:f>
              <c:strCache>
                <c:ptCount val="1"/>
                <c:pt idx="0">
                  <c:v>2019</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3B35-4B9E-B45A-59A7A68B9232}"/>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3B35-4B9E-B45A-59A7A68B9232}"/>
              </c:ext>
            </c:extLst>
          </c:dPt>
          <c:dPt>
            <c:idx val="2"/>
            <c:bubble3D val="0"/>
            <c:spPr>
              <a:solidFill>
                <a:schemeClr val="tx2"/>
              </a:solidFill>
              <a:ln w="19050">
                <a:solidFill>
                  <a:schemeClr val="lt1"/>
                </a:solidFill>
              </a:ln>
              <a:effectLst/>
            </c:spPr>
            <c:extLst>
              <c:ext xmlns:c16="http://schemas.microsoft.com/office/drawing/2014/chart" uri="{C3380CC4-5D6E-409C-BE32-E72D297353CC}">
                <c16:uniqueId val="{00000005-3B35-4B9E-B45A-59A7A68B92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B35-4B9E-B45A-59A7A68B9232}"/>
              </c:ext>
            </c:extLst>
          </c:dPt>
          <c:dLbls>
            <c:dLbl>
              <c:idx val="0"/>
              <c:layout>
                <c:manualLayout>
                  <c:x val="-0.20519870264199613"/>
                  <c:y val="0.2488549801980745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911305264524094"/>
                      <c:h val="0.18271385055357933"/>
                    </c:manualLayout>
                  </c15:layout>
                </c:ext>
                <c:ext xmlns:c16="http://schemas.microsoft.com/office/drawing/2014/chart" uri="{C3380CC4-5D6E-409C-BE32-E72D297353CC}">
                  <c16:uniqueId val="{00000001-3B35-4B9E-B45A-59A7A68B9232}"/>
                </c:ext>
              </c:extLst>
            </c:dLbl>
            <c:dLbl>
              <c:idx val="1"/>
              <c:layout>
                <c:manualLayout>
                  <c:x val="-0.1480121789548825"/>
                  <c:y val="-0.14836764572484215"/>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35152892501784594"/>
                      <c:h val="0.23845705919704419"/>
                    </c:manualLayout>
                  </c15:layout>
                </c:ext>
                <c:ext xmlns:c16="http://schemas.microsoft.com/office/drawing/2014/chart" uri="{C3380CC4-5D6E-409C-BE32-E72D297353CC}">
                  <c16:uniqueId val="{00000003-3B35-4B9E-B45A-59A7A68B9232}"/>
                </c:ext>
              </c:extLst>
            </c:dLbl>
            <c:dLbl>
              <c:idx val="3"/>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35-4B9E-B45A-59A7A68B923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'Community Emissions Snapshop'!$C$74:$C$77</c:f>
              <c:strCache>
                <c:ptCount val="4"/>
                <c:pt idx="0">
                  <c:v>Residential</c:v>
                </c:pt>
                <c:pt idx="1">
                  <c:v>Commercial &amp; Industrial</c:v>
                </c:pt>
                <c:pt idx="2">
                  <c:v>Travel</c:v>
                </c:pt>
                <c:pt idx="3">
                  <c:v>Waste</c:v>
                </c:pt>
              </c:strCache>
            </c:strRef>
          </c:cat>
          <c:val>
            <c:numRef>
              <c:f>'Community Emissions Snapshop'!$Q$74:$Q$77</c:f>
              <c:numCache>
                <c:formatCode>0.00%</c:formatCode>
                <c:ptCount val="4"/>
                <c:pt idx="0">
                  <c:v>0</c:v>
                </c:pt>
                <c:pt idx="1">
                  <c:v>0</c:v>
                </c:pt>
                <c:pt idx="2">
                  <c:v>0</c:v>
                </c:pt>
                <c:pt idx="3">
                  <c:v>0</c:v>
                </c:pt>
              </c:numCache>
            </c:numRef>
          </c:val>
          <c:extLst>
            <c:ext xmlns:c16="http://schemas.microsoft.com/office/drawing/2014/chart" uri="{C3380CC4-5D6E-409C-BE32-E72D297353CC}">
              <c16:uniqueId val="{00000008-3B35-4B9E-B45A-59A7A68B923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600" b="1"/>
              <a:t>2020 Summary Emissions (</a:t>
            </a:r>
            <a:r>
              <a:rPr lang="en-US" sz="1600" b="1" i="0" u="none" strike="noStrike" baseline="0">
                <a:effectLst/>
              </a:rPr>
              <a:t>Tonnes CO2e)</a:t>
            </a:r>
            <a:endParaRPr lang="en-US" sz="1600" b="1"/>
          </a:p>
        </c:rich>
      </c:tx>
      <c:layout>
        <c:manualLayout>
          <c:xMode val="edge"/>
          <c:yMode val="edge"/>
          <c:x val="0.13541895949133398"/>
          <c:y val="0"/>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4395761432141411"/>
          <c:y val="0.17694445202347067"/>
          <c:w val="0.55622269716217154"/>
          <c:h val="0.77509624376352737"/>
        </c:manualLayout>
      </c:layout>
      <c:pieChart>
        <c:varyColors val="1"/>
        <c:ser>
          <c:idx val="0"/>
          <c:order val="0"/>
          <c:tx>
            <c:strRef>
              <c:f>'Community Emissions Snapshop'!$S$73:$U$73</c:f>
              <c:strCache>
                <c:ptCount val="1"/>
                <c:pt idx="0">
                  <c:v>2020</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05A-42F6-8A6B-E4433673E85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05A-42F6-8A6B-E4433673E85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05A-42F6-8A6B-E4433673E85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05A-42F6-8A6B-E4433673E85C}"/>
              </c:ext>
            </c:extLst>
          </c:dPt>
          <c:cat>
            <c:strRef>
              <c:f>'Community Emissions Snapshop'!$S$74:$S$77</c:f>
              <c:strCache>
                <c:ptCount val="4"/>
                <c:pt idx="0">
                  <c:v>Residential</c:v>
                </c:pt>
                <c:pt idx="1">
                  <c:v>Commercial &amp; Industrial</c:v>
                </c:pt>
                <c:pt idx="2">
                  <c:v>Travel</c:v>
                </c:pt>
                <c:pt idx="3">
                  <c:v>Waste</c:v>
                </c:pt>
              </c:strCache>
            </c:strRef>
          </c:cat>
          <c:val>
            <c:numRef>
              <c:f>'Community Emissions Snapshop'!$U$74:$U$77</c:f>
              <c:numCache>
                <c:formatCode>0.00%</c:formatCode>
                <c:ptCount val="4"/>
                <c:pt idx="0">
                  <c:v>0</c:v>
                </c:pt>
                <c:pt idx="1">
                  <c:v>0</c:v>
                </c:pt>
                <c:pt idx="2">
                  <c:v>0</c:v>
                </c:pt>
                <c:pt idx="3">
                  <c:v>0</c:v>
                </c:pt>
              </c:numCache>
            </c:numRef>
          </c:val>
          <c:extLst>
            <c:ext xmlns:c16="http://schemas.microsoft.com/office/drawing/2014/chart" uri="{C3380CC4-5D6E-409C-BE32-E72D297353CC}">
              <c16:uniqueId val="{00000008-E05A-42F6-8A6B-E4433673E85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7.xml"/><Relationship Id="rId13" Type="http://schemas.openxmlformats.org/officeDocument/2006/relationships/chart" Target="../charts/chart22.xml"/><Relationship Id="rId18" Type="http://schemas.openxmlformats.org/officeDocument/2006/relationships/chart" Target="../charts/chart27.xml"/><Relationship Id="rId3" Type="http://schemas.openxmlformats.org/officeDocument/2006/relationships/chart" Target="../charts/chart12.xml"/><Relationship Id="rId7" Type="http://schemas.openxmlformats.org/officeDocument/2006/relationships/chart" Target="../charts/chart16.xml"/><Relationship Id="rId12" Type="http://schemas.openxmlformats.org/officeDocument/2006/relationships/chart" Target="../charts/chart21.xml"/><Relationship Id="rId17" Type="http://schemas.openxmlformats.org/officeDocument/2006/relationships/chart" Target="../charts/chart26.xml"/><Relationship Id="rId2" Type="http://schemas.openxmlformats.org/officeDocument/2006/relationships/chart" Target="../charts/chart11.xml"/><Relationship Id="rId16" Type="http://schemas.openxmlformats.org/officeDocument/2006/relationships/chart" Target="../charts/chart25.xml"/><Relationship Id="rId20" Type="http://schemas.openxmlformats.org/officeDocument/2006/relationships/chart" Target="../charts/chart29.xml"/><Relationship Id="rId1" Type="http://schemas.openxmlformats.org/officeDocument/2006/relationships/chart" Target="../charts/chart10.xml"/><Relationship Id="rId6" Type="http://schemas.openxmlformats.org/officeDocument/2006/relationships/chart" Target="../charts/chart15.xml"/><Relationship Id="rId11" Type="http://schemas.openxmlformats.org/officeDocument/2006/relationships/chart" Target="../charts/chart20.xml"/><Relationship Id="rId5" Type="http://schemas.openxmlformats.org/officeDocument/2006/relationships/chart" Target="../charts/chart14.xml"/><Relationship Id="rId15" Type="http://schemas.openxmlformats.org/officeDocument/2006/relationships/chart" Target="../charts/chart24.xml"/><Relationship Id="rId10" Type="http://schemas.openxmlformats.org/officeDocument/2006/relationships/chart" Target="../charts/chart19.xml"/><Relationship Id="rId19" Type="http://schemas.openxmlformats.org/officeDocument/2006/relationships/chart" Target="../charts/chart28.xml"/><Relationship Id="rId4" Type="http://schemas.openxmlformats.org/officeDocument/2006/relationships/chart" Target="../charts/chart13.xml"/><Relationship Id="rId9" Type="http://schemas.openxmlformats.org/officeDocument/2006/relationships/chart" Target="../charts/chart18.xml"/><Relationship Id="rId14" Type="http://schemas.openxmlformats.org/officeDocument/2006/relationships/chart" Target="../charts/chart23.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chart" Target="../charts/chart35.xml"/><Relationship Id="rId5" Type="http://schemas.openxmlformats.org/officeDocument/2006/relationships/chart" Target="../charts/chart34.xml"/><Relationship Id="rId4"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editAs="oneCell">
    <xdr:from>
      <xdr:col>3</xdr:col>
      <xdr:colOff>207818</xdr:colOff>
      <xdr:row>23</xdr:row>
      <xdr:rowOff>207818</xdr:rowOff>
    </xdr:from>
    <xdr:to>
      <xdr:col>11</xdr:col>
      <xdr:colOff>671305</xdr:colOff>
      <xdr:row>30</xdr:row>
      <xdr:rowOff>1153</xdr:rowOff>
    </xdr:to>
    <xdr:pic>
      <xdr:nvPicPr>
        <xdr:cNvPr id="2" name="Picture 1">
          <a:extLst>
            <a:ext uri="{FF2B5EF4-FFF2-40B4-BE49-F238E27FC236}">
              <a16:creationId xmlns:a16="http://schemas.microsoft.com/office/drawing/2014/main" id="{72DD3F4C-9E78-4FCA-A9DC-0E6A343640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1963" y="10515600"/>
          <a:ext cx="5118615" cy="1220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1587</xdr:colOff>
      <xdr:row>22</xdr:row>
      <xdr:rowOff>160338</xdr:rowOff>
    </xdr:from>
    <xdr:to>
      <xdr:col>6</xdr:col>
      <xdr:colOff>1170709</xdr:colOff>
      <xdr:row>51</xdr:row>
      <xdr:rowOff>22411</xdr:rowOff>
    </xdr:to>
    <xdr:graphicFrame macro="">
      <xdr:nvGraphicFramePr>
        <xdr:cNvPr id="7" name="Chart 2">
          <a:extLst>
            <a:ext uri="{FF2B5EF4-FFF2-40B4-BE49-F238E27FC236}">
              <a16:creationId xmlns:a16="http://schemas.microsoft.com/office/drawing/2014/main" id="{37204028-8CFD-44B0-BA67-F19B38033B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1288852</xdr:colOff>
      <xdr:row>22</xdr:row>
      <xdr:rowOff>140277</xdr:rowOff>
    </xdr:from>
    <xdr:to>
      <xdr:col>13</xdr:col>
      <xdr:colOff>240081</xdr:colOff>
      <xdr:row>51</xdr:row>
      <xdr:rowOff>18040</xdr:rowOff>
    </xdr:to>
    <xdr:graphicFrame macro="">
      <xdr:nvGraphicFramePr>
        <xdr:cNvPr id="9" name="Chart 7">
          <a:extLst>
            <a:ext uri="{FF2B5EF4-FFF2-40B4-BE49-F238E27FC236}">
              <a16:creationId xmlns:a16="http://schemas.microsoft.com/office/drawing/2014/main" id="{FD56B602-993C-4F55-9F14-7432A353A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338699</xdr:colOff>
      <xdr:row>22</xdr:row>
      <xdr:rowOff>146696</xdr:rowOff>
    </xdr:from>
    <xdr:to>
      <xdr:col>17</xdr:col>
      <xdr:colOff>1122219</xdr:colOff>
      <xdr:row>51</xdr:row>
      <xdr:rowOff>43937</xdr:rowOff>
    </xdr:to>
    <xdr:graphicFrame macro="">
      <xdr:nvGraphicFramePr>
        <xdr:cNvPr id="15" name="Chart 3">
          <a:extLst>
            <a:ext uri="{FF2B5EF4-FFF2-40B4-BE49-F238E27FC236}">
              <a16:creationId xmlns:a16="http://schemas.microsoft.com/office/drawing/2014/main" id="{998D5D84-6D26-4CAC-9C22-8576030DAB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25838</xdr:colOff>
      <xdr:row>51</xdr:row>
      <xdr:rowOff>170972</xdr:rowOff>
    </xdr:from>
    <xdr:to>
      <xdr:col>17</xdr:col>
      <xdr:colOff>1101436</xdr:colOff>
      <xdr:row>69</xdr:row>
      <xdr:rowOff>0</xdr:rowOff>
    </xdr:to>
    <xdr:graphicFrame macro="">
      <xdr:nvGraphicFramePr>
        <xdr:cNvPr id="14" name="Chart 8">
          <a:extLst>
            <a:ext uri="{FF2B5EF4-FFF2-40B4-BE49-F238E27FC236}">
              <a16:creationId xmlns:a16="http://schemas.microsoft.com/office/drawing/2014/main" id="{852A40B4-A74C-4434-A692-16978AEFD0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6925</xdr:colOff>
      <xdr:row>88</xdr:row>
      <xdr:rowOff>76199</xdr:rowOff>
    </xdr:from>
    <xdr:to>
      <xdr:col>5</xdr:col>
      <xdr:colOff>83127</xdr:colOff>
      <xdr:row>106</xdr:row>
      <xdr:rowOff>34637</xdr:rowOff>
    </xdr:to>
    <xdr:graphicFrame macro="">
      <xdr:nvGraphicFramePr>
        <xdr:cNvPr id="20" name="Chart 1">
          <a:extLst>
            <a:ext uri="{FF2B5EF4-FFF2-40B4-BE49-F238E27FC236}">
              <a16:creationId xmlns:a16="http://schemas.microsoft.com/office/drawing/2014/main" id="{071F0D52-05B0-446F-9365-33DE21941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810491</xdr:colOff>
      <xdr:row>88</xdr:row>
      <xdr:rowOff>90054</xdr:rowOff>
    </xdr:from>
    <xdr:to>
      <xdr:col>9</xdr:col>
      <xdr:colOff>6929</xdr:colOff>
      <xdr:row>106</xdr:row>
      <xdr:rowOff>48492</xdr:rowOff>
    </xdr:to>
    <xdr:graphicFrame macro="">
      <xdr:nvGraphicFramePr>
        <xdr:cNvPr id="11" name="Chart 1">
          <a:extLst>
            <a:ext uri="{FF2B5EF4-FFF2-40B4-BE49-F238E27FC236}">
              <a16:creationId xmlns:a16="http://schemas.microsoft.com/office/drawing/2014/main" id="{0BC64417-5750-4D6D-B931-66B5B0301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803564</xdr:colOff>
      <xdr:row>88</xdr:row>
      <xdr:rowOff>90055</xdr:rowOff>
    </xdr:from>
    <xdr:to>
      <xdr:col>13</xdr:col>
      <xdr:colOff>117765</xdr:colOff>
      <xdr:row>106</xdr:row>
      <xdr:rowOff>48493</xdr:rowOff>
    </xdr:to>
    <xdr:graphicFrame macro="">
      <xdr:nvGraphicFramePr>
        <xdr:cNvPr id="19" name="Chart 1">
          <a:extLst>
            <a:ext uri="{FF2B5EF4-FFF2-40B4-BE49-F238E27FC236}">
              <a16:creationId xmlns:a16="http://schemas.microsoft.com/office/drawing/2014/main" id="{C1A086AE-C525-4701-9EA7-AEBB8D125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69273</xdr:colOff>
      <xdr:row>88</xdr:row>
      <xdr:rowOff>131619</xdr:rowOff>
    </xdr:from>
    <xdr:to>
      <xdr:col>17</xdr:col>
      <xdr:colOff>193966</xdr:colOff>
      <xdr:row>106</xdr:row>
      <xdr:rowOff>90057</xdr:rowOff>
    </xdr:to>
    <xdr:graphicFrame macro="">
      <xdr:nvGraphicFramePr>
        <xdr:cNvPr id="17" name="Chart 1">
          <a:extLst>
            <a:ext uri="{FF2B5EF4-FFF2-40B4-BE49-F238E27FC236}">
              <a16:creationId xmlns:a16="http://schemas.microsoft.com/office/drawing/2014/main" id="{9CD8B396-11A3-4A59-ABB0-DF8EE5C01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858982</xdr:colOff>
      <xdr:row>88</xdr:row>
      <xdr:rowOff>83127</xdr:rowOff>
    </xdr:from>
    <xdr:to>
      <xdr:col>21</xdr:col>
      <xdr:colOff>1662547</xdr:colOff>
      <xdr:row>106</xdr:row>
      <xdr:rowOff>41565</xdr:rowOff>
    </xdr:to>
    <xdr:graphicFrame macro="">
      <xdr:nvGraphicFramePr>
        <xdr:cNvPr id="16" name="Chart 1">
          <a:extLst>
            <a:ext uri="{FF2B5EF4-FFF2-40B4-BE49-F238E27FC236}">
              <a16:creationId xmlns:a16="http://schemas.microsoft.com/office/drawing/2014/main" id="{BC099AD9-F4C4-4DA6-BF8E-29B074869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26546</xdr:colOff>
      <xdr:row>41</xdr:row>
      <xdr:rowOff>101160</xdr:rowOff>
    </xdr:from>
    <xdr:to>
      <xdr:col>8</xdr:col>
      <xdr:colOff>30244</xdr:colOff>
      <xdr:row>54</xdr:row>
      <xdr:rowOff>196411</xdr:rowOff>
    </xdr:to>
    <xdr:graphicFrame macro="">
      <xdr:nvGraphicFramePr>
        <xdr:cNvPr id="2" name="Chart 1">
          <a:extLst>
            <a:ext uri="{FF2B5EF4-FFF2-40B4-BE49-F238E27FC236}">
              <a16:creationId xmlns:a16="http://schemas.microsoft.com/office/drawing/2014/main" id="{6EFF02B5-D047-4796-A9E9-8105BB65E1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28030</xdr:colOff>
      <xdr:row>68</xdr:row>
      <xdr:rowOff>108314</xdr:rowOff>
    </xdr:from>
    <xdr:to>
      <xdr:col>8</xdr:col>
      <xdr:colOff>57150</xdr:colOff>
      <xdr:row>81</xdr:row>
      <xdr:rowOff>238126</xdr:rowOff>
    </xdr:to>
    <xdr:graphicFrame macro="">
      <xdr:nvGraphicFramePr>
        <xdr:cNvPr id="3" name="Chart 2">
          <a:extLst>
            <a:ext uri="{FF2B5EF4-FFF2-40B4-BE49-F238E27FC236}">
              <a16:creationId xmlns:a16="http://schemas.microsoft.com/office/drawing/2014/main" id="{D2616192-C4F2-4E2D-AA25-1CCEA7A190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16567</xdr:colOff>
      <xdr:row>28</xdr:row>
      <xdr:rowOff>90608</xdr:rowOff>
    </xdr:from>
    <xdr:to>
      <xdr:col>19</xdr:col>
      <xdr:colOff>553234</xdr:colOff>
      <xdr:row>39</xdr:row>
      <xdr:rowOff>79722</xdr:rowOff>
    </xdr:to>
    <xdr:graphicFrame macro="">
      <xdr:nvGraphicFramePr>
        <xdr:cNvPr id="4" name="Chart 3">
          <a:extLst>
            <a:ext uri="{FF2B5EF4-FFF2-40B4-BE49-F238E27FC236}">
              <a16:creationId xmlns:a16="http://schemas.microsoft.com/office/drawing/2014/main" id="{493F2F9F-5831-4523-80C8-9E83259154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116542</xdr:colOff>
      <xdr:row>41</xdr:row>
      <xdr:rowOff>116032</xdr:rowOff>
    </xdr:from>
    <xdr:to>
      <xdr:col>19</xdr:col>
      <xdr:colOff>617221</xdr:colOff>
      <xdr:row>54</xdr:row>
      <xdr:rowOff>194508</xdr:rowOff>
    </xdr:to>
    <xdr:graphicFrame macro="">
      <xdr:nvGraphicFramePr>
        <xdr:cNvPr id="5" name="Chart 4">
          <a:extLst>
            <a:ext uri="{FF2B5EF4-FFF2-40B4-BE49-F238E27FC236}">
              <a16:creationId xmlns:a16="http://schemas.microsoft.com/office/drawing/2014/main" id="{B78BD7E4-1B15-4080-9537-61AA1CE0B1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106407</xdr:colOff>
      <xdr:row>68</xdr:row>
      <xdr:rowOff>103142</xdr:rowOff>
    </xdr:from>
    <xdr:to>
      <xdr:col>19</xdr:col>
      <xdr:colOff>647700</xdr:colOff>
      <xdr:row>81</xdr:row>
      <xdr:rowOff>235324</xdr:rowOff>
    </xdr:to>
    <xdr:graphicFrame macro="">
      <xdr:nvGraphicFramePr>
        <xdr:cNvPr id="6" name="Chart 5">
          <a:extLst>
            <a:ext uri="{FF2B5EF4-FFF2-40B4-BE49-F238E27FC236}">
              <a16:creationId xmlns:a16="http://schemas.microsoft.com/office/drawing/2014/main" id="{5233200D-8D48-40BE-B0E2-62FB7910AC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4929</xdr:colOff>
      <xdr:row>4</xdr:row>
      <xdr:rowOff>58831</xdr:rowOff>
    </xdr:from>
    <xdr:to>
      <xdr:col>19</xdr:col>
      <xdr:colOff>620356</xdr:colOff>
      <xdr:row>26</xdr:row>
      <xdr:rowOff>39780</xdr:rowOff>
    </xdr:to>
    <xdr:graphicFrame macro="">
      <xdr:nvGraphicFramePr>
        <xdr:cNvPr id="7" name="Chart 6">
          <a:extLst>
            <a:ext uri="{FF2B5EF4-FFF2-40B4-BE49-F238E27FC236}">
              <a16:creationId xmlns:a16="http://schemas.microsoft.com/office/drawing/2014/main" id="{CF59728D-AF82-4A2E-B69F-62D8629B1B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246530</xdr:colOff>
      <xdr:row>100</xdr:row>
      <xdr:rowOff>125506</xdr:rowOff>
    </xdr:from>
    <xdr:to>
      <xdr:col>8</xdr:col>
      <xdr:colOff>372035</xdr:colOff>
      <xdr:row>113</xdr:row>
      <xdr:rowOff>67234</xdr:rowOff>
    </xdr:to>
    <xdr:graphicFrame macro="">
      <xdr:nvGraphicFramePr>
        <xdr:cNvPr id="8" name="Chart 7">
          <a:extLst>
            <a:ext uri="{FF2B5EF4-FFF2-40B4-BE49-F238E27FC236}">
              <a16:creationId xmlns:a16="http://schemas.microsoft.com/office/drawing/2014/main" id="{A3881618-83C2-4A1C-9913-49E8F395BE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71719</xdr:colOff>
      <xdr:row>100</xdr:row>
      <xdr:rowOff>98610</xdr:rowOff>
    </xdr:from>
    <xdr:to>
      <xdr:col>19</xdr:col>
      <xdr:colOff>654423</xdr:colOff>
      <xdr:row>113</xdr:row>
      <xdr:rowOff>71718</xdr:rowOff>
    </xdr:to>
    <xdr:graphicFrame macro="">
      <xdr:nvGraphicFramePr>
        <xdr:cNvPr id="9" name="Chart 8">
          <a:extLst>
            <a:ext uri="{FF2B5EF4-FFF2-40B4-BE49-F238E27FC236}">
              <a16:creationId xmlns:a16="http://schemas.microsoft.com/office/drawing/2014/main" id="{356E4CD0-78DB-43D5-AD1B-120B61ED45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212185</xdr:colOff>
      <xdr:row>113</xdr:row>
      <xdr:rowOff>136151</xdr:rowOff>
    </xdr:from>
    <xdr:to>
      <xdr:col>19</xdr:col>
      <xdr:colOff>600076</xdr:colOff>
      <xdr:row>121</xdr:row>
      <xdr:rowOff>235322</xdr:rowOff>
    </xdr:to>
    <xdr:graphicFrame macro="">
      <xdr:nvGraphicFramePr>
        <xdr:cNvPr id="11" name="Chart 10">
          <a:extLst>
            <a:ext uri="{FF2B5EF4-FFF2-40B4-BE49-F238E27FC236}">
              <a16:creationId xmlns:a16="http://schemas.microsoft.com/office/drawing/2014/main" id="{FA4C66C9-20AB-4166-83FC-0DE5F6C66B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233083</xdr:colOff>
      <xdr:row>122</xdr:row>
      <xdr:rowOff>35858</xdr:rowOff>
    </xdr:from>
    <xdr:to>
      <xdr:col>9</xdr:col>
      <xdr:colOff>13448</xdr:colOff>
      <xdr:row>137</xdr:row>
      <xdr:rowOff>40341</xdr:rowOff>
    </xdr:to>
    <xdr:graphicFrame macro="">
      <xdr:nvGraphicFramePr>
        <xdr:cNvPr id="12" name="Chart 11">
          <a:extLst>
            <a:ext uri="{FF2B5EF4-FFF2-40B4-BE49-F238E27FC236}">
              <a16:creationId xmlns:a16="http://schemas.microsoft.com/office/drawing/2014/main" id="{D07A27F2-A2E3-447E-9849-2CE9454E32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85165</xdr:colOff>
      <xdr:row>122</xdr:row>
      <xdr:rowOff>35857</xdr:rowOff>
    </xdr:from>
    <xdr:to>
      <xdr:col>19</xdr:col>
      <xdr:colOff>632009</xdr:colOff>
      <xdr:row>137</xdr:row>
      <xdr:rowOff>35858</xdr:rowOff>
    </xdr:to>
    <xdr:graphicFrame macro="">
      <xdr:nvGraphicFramePr>
        <xdr:cNvPr id="13" name="Chart 12">
          <a:extLst>
            <a:ext uri="{FF2B5EF4-FFF2-40B4-BE49-F238E27FC236}">
              <a16:creationId xmlns:a16="http://schemas.microsoft.com/office/drawing/2014/main" id="{93C8C76A-1AD6-4119-8221-502BFA4E9E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267371</xdr:colOff>
      <xdr:row>139</xdr:row>
      <xdr:rowOff>51883</xdr:rowOff>
    </xdr:from>
    <xdr:to>
      <xdr:col>9</xdr:col>
      <xdr:colOff>401000</xdr:colOff>
      <xdr:row>153</xdr:row>
      <xdr:rowOff>8740</xdr:rowOff>
    </xdr:to>
    <xdr:graphicFrame macro="">
      <xdr:nvGraphicFramePr>
        <xdr:cNvPr id="15" name="Chart 14">
          <a:extLst>
            <a:ext uri="{FF2B5EF4-FFF2-40B4-BE49-F238E27FC236}">
              <a16:creationId xmlns:a16="http://schemas.microsoft.com/office/drawing/2014/main" id="{0B41F2F2-5961-4FF7-9E69-C389BC0A9F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80682</xdr:colOff>
      <xdr:row>139</xdr:row>
      <xdr:rowOff>76201</xdr:rowOff>
    </xdr:from>
    <xdr:to>
      <xdr:col>20</xdr:col>
      <xdr:colOff>40341</xdr:colOff>
      <xdr:row>153</xdr:row>
      <xdr:rowOff>42583</xdr:rowOff>
    </xdr:to>
    <xdr:graphicFrame macro="">
      <xdr:nvGraphicFramePr>
        <xdr:cNvPr id="16" name="Chart 15">
          <a:extLst>
            <a:ext uri="{FF2B5EF4-FFF2-40B4-BE49-F238E27FC236}">
              <a16:creationId xmlns:a16="http://schemas.microsoft.com/office/drawing/2014/main" id="{B73AB8E2-3A00-400E-9AB7-0E4ECDA103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31377</xdr:colOff>
      <xdr:row>155</xdr:row>
      <xdr:rowOff>55245</xdr:rowOff>
    </xdr:from>
    <xdr:to>
      <xdr:col>20</xdr:col>
      <xdr:colOff>64910</xdr:colOff>
      <xdr:row>167</xdr:row>
      <xdr:rowOff>130968</xdr:rowOff>
    </xdr:to>
    <xdr:graphicFrame macro="">
      <xdr:nvGraphicFramePr>
        <xdr:cNvPr id="10" name="Chart 9">
          <a:extLst>
            <a:ext uri="{FF2B5EF4-FFF2-40B4-BE49-F238E27FC236}">
              <a16:creationId xmlns:a16="http://schemas.microsoft.com/office/drawing/2014/main" id="{136B01F9-9D5F-4DC0-94E0-BF716AC93D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227929</xdr:colOff>
      <xdr:row>184</xdr:row>
      <xdr:rowOff>134471</xdr:rowOff>
    </xdr:from>
    <xdr:to>
      <xdr:col>8</xdr:col>
      <xdr:colOff>33619</xdr:colOff>
      <xdr:row>201</xdr:row>
      <xdr:rowOff>100852</xdr:rowOff>
    </xdr:to>
    <xdr:graphicFrame macro="">
      <xdr:nvGraphicFramePr>
        <xdr:cNvPr id="17" name="Chart 16">
          <a:extLst>
            <a:ext uri="{FF2B5EF4-FFF2-40B4-BE49-F238E27FC236}">
              <a16:creationId xmlns:a16="http://schemas.microsoft.com/office/drawing/2014/main" id="{1CF78B1B-3DE3-4048-8A16-BB674F078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134472</xdr:colOff>
      <xdr:row>184</xdr:row>
      <xdr:rowOff>171898</xdr:rowOff>
    </xdr:from>
    <xdr:to>
      <xdr:col>19</xdr:col>
      <xdr:colOff>655864</xdr:colOff>
      <xdr:row>201</xdr:row>
      <xdr:rowOff>93456</xdr:rowOff>
    </xdr:to>
    <xdr:graphicFrame macro="">
      <xdr:nvGraphicFramePr>
        <xdr:cNvPr id="18" name="Chart 17">
          <a:extLst>
            <a:ext uri="{FF2B5EF4-FFF2-40B4-BE49-F238E27FC236}">
              <a16:creationId xmlns:a16="http://schemas.microsoft.com/office/drawing/2014/main" id="{AED62F8D-8752-41BE-98F2-B0CE9699D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223810</xdr:colOff>
      <xdr:row>55</xdr:row>
      <xdr:rowOff>35636</xdr:rowOff>
    </xdr:from>
    <xdr:to>
      <xdr:col>20</xdr:col>
      <xdr:colOff>14541</xdr:colOff>
      <xdr:row>66</xdr:row>
      <xdr:rowOff>39221</xdr:rowOff>
    </xdr:to>
    <xdr:graphicFrame macro="">
      <xdr:nvGraphicFramePr>
        <xdr:cNvPr id="19" name="Chart 18">
          <a:extLst>
            <a:ext uri="{FF2B5EF4-FFF2-40B4-BE49-F238E27FC236}">
              <a16:creationId xmlns:a16="http://schemas.microsoft.com/office/drawing/2014/main" id="{72AF93FB-BB6F-4C53-BF33-20DDC02BE2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76200</xdr:colOff>
      <xdr:row>88</xdr:row>
      <xdr:rowOff>42386</xdr:rowOff>
    </xdr:from>
    <xdr:to>
      <xdr:col>19</xdr:col>
      <xdr:colOff>583406</xdr:colOff>
      <xdr:row>98</xdr:row>
      <xdr:rowOff>86201</xdr:rowOff>
    </xdr:to>
    <xdr:graphicFrame macro="">
      <xdr:nvGraphicFramePr>
        <xdr:cNvPr id="20" name="Chart 19">
          <a:extLst>
            <a:ext uri="{FF2B5EF4-FFF2-40B4-BE49-F238E27FC236}">
              <a16:creationId xmlns:a16="http://schemas.microsoft.com/office/drawing/2014/main" id="{E994A08F-68F0-46F7-B1EE-705BBA3380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33338</xdr:colOff>
      <xdr:row>82</xdr:row>
      <xdr:rowOff>38101</xdr:rowOff>
    </xdr:from>
    <xdr:to>
      <xdr:col>19</xdr:col>
      <xdr:colOff>542926</xdr:colOff>
      <xdr:row>87</xdr:row>
      <xdr:rowOff>233364</xdr:rowOff>
    </xdr:to>
    <xdr:graphicFrame macro="">
      <xdr:nvGraphicFramePr>
        <xdr:cNvPr id="22" name="Chart 21">
          <a:extLst>
            <a:ext uri="{FF2B5EF4-FFF2-40B4-BE49-F238E27FC236}">
              <a16:creationId xmlns:a16="http://schemas.microsoft.com/office/drawing/2014/main" id="{23A84731-E0AD-4B89-9769-929F3158D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233840</xdr:colOff>
      <xdr:row>167</xdr:row>
      <xdr:rowOff>222408</xdr:rowOff>
    </xdr:from>
    <xdr:to>
      <xdr:col>20</xdr:col>
      <xdr:colOff>5436</xdr:colOff>
      <xdr:row>184</xdr:row>
      <xdr:rowOff>0</xdr:rowOff>
    </xdr:to>
    <xdr:graphicFrame macro="">
      <xdr:nvGraphicFramePr>
        <xdr:cNvPr id="21" name="Chart 20">
          <a:extLst>
            <a:ext uri="{FF2B5EF4-FFF2-40B4-BE49-F238E27FC236}">
              <a16:creationId xmlns:a16="http://schemas.microsoft.com/office/drawing/2014/main" id="{C59813A2-0DFE-40BD-9E18-5D205CC86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6684818</xdr:colOff>
      <xdr:row>1</xdr:row>
      <xdr:rowOff>138546</xdr:rowOff>
    </xdr:from>
    <xdr:to>
      <xdr:col>3</xdr:col>
      <xdr:colOff>9771330</xdr:colOff>
      <xdr:row>3</xdr:row>
      <xdr:rowOff>124970</xdr:rowOff>
    </xdr:to>
    <xdr:pic>
      <xdr:nvPicPr>
        <xdr:cNvPr id="3" name="Picture 2">
          <a:extLst>
            <a:ext uri="{FF2B5EF4-FFF2-40B4-BE49-F238E27FC236}">
              <a16:creationId xmlns:a16="http://schemas.microsoft.com/office/drawing/2014/main" id="{924DE343-0461-4385-A902-BE7CA14C33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0" y="346364"/>
          <a:ext cx="3086512" cy="731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24</xdr:col>
      <xdr:colOff>234950</xdr:colOff>
      <xdr:row>9</xdr:row>
      <xdr:rowOff>187325</xdr:rowOff>
    </xdr:from>
    <xdr:to>
      <xdr:col>29</xdr:col>
      <xdr:colOff>863600</xdr:colOff>
      <xdr:row>18</xdr:row>
      <xdr:rowOff>165100</xdr:rowOff>
    </xdr:to>
    <xdr:graphicFrame macro="">
      <xdr:nvGraphicFramePr>
        <xdr:cNvPr id="2" name="Chart 1">
          <a:extLst>
            <a:ext uri="{FF2B5EF4-FFF2-40B4-BE49-F238E27FC236}">
              <a16:creationId xmlns:a16="http://schemas.microsoft.com/office/drawing/2014/main" id="{270A51A4-B5DD-4178-BC1B-48D636097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573679</xdr:colOff>
      <xdr:row>9</xdr:row>
      <xdr:rowOff>331833</xdr:rowOff>
    </xdr:from>
    <xdr:to>
      <xdr:col>34</xdr:col>
      <xdr:colOff>295184</xdr:colOff>
      <xdr:row>16</xdr:row>
      <xdr:rowOff>112667</xdr:rowOff>
    </xdr:to>
    <xdr:graphicFrame macro="">
      <xdr:nvGraphicFramePr>
        <xdr:cNvPr id="3" name="Chart 2">
          <a:extLst>
            <a:ext uri="{FF2B5EF4-FFF2-40B4-BE49-F238E27FC236}">
              <a16:creationId xmlns:a16="http://schemas.microsoft.com/office/drawing/2014/main" id="{3A25D44C-F813-4309-897E-452F700931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99786</xdr:colOff>
      <xdr:row>21</xdr:row>
      <xdr:rowOff>43904</xdr:rowOff>
    </xdr:from>
    <xdr:to>
      <xdr:col>45</xdr:col>
      <xdr:colOff>202536</xdr:colOff>
      <xdr:row>48</xdr:row>
      <xdr:rowOff>112665</xdr:rowOff>
    </xdr:to>
    <xdr:graphicFrame macro="">
      <xdr:nvGraphicFramePr>
        <xdr:cNvPr id="4" name="Chart 3">
          <a:extLst>
            <a:ext uri="{FF2B5EF4-FFF2-40B4-BE49-F238E27FC236}">
              <a16:creationId xmlns:a16="http://schemas.microsoft.com/office/drawing/2014/main" id="{EB86CC74-BCD2-4F65-8BC3-45F2987C68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967154</xdr:colOff>
      <xdr:row>9</xdr:row>
      <xdr:rowOff>452621</xdr:rowOff>
    </xdr:from>
    <xdr:to>
      <xdr:col>38</xdr:col>
      <xdr:colOff>248641</xdr:colOff>
      <xdr:row>18</xdr:row>
      <xdr:rowOff>117229</xdr:rowOff>
    </xdr:to>
    <xdr:graphicFrame macro="">
      <xdr:nvGraphicFramePr>
        <xdr:cNvPr id="5" name="Chart 4">
          <a:extLst>
            <a:ext uri="{FF2B5EF4-FFF2-40B4-BE49-F238E27FC236}">
              <a16:creationId xmlns:a16="http://schemas.microsoft.com/office/drawing/2014/main" id="{43D2BB09-9A79-478C-8A23-7F042B0CC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1084383</xdr:colOff>
      <xdr:row>10</xdr:row>
      <xdr:rowOff>45231</xdr:rowOff>
    </xdr:from>
    <xdr:to>
      <xdr:col>41</xdr:col>
      <xdr:colOff>820614</xdr:colOff>
      <xdr:row>18</xdr:row>
      <xdr:rowOff>0</xdr:rowOff>
    </xdr:to>
    <xdr:graphicFrame macro="">
      <xdr:nvGraphicFramePr>
        <xdr:cNvPr id="6" name="Chart 5">
          <a:extLst>
            <a:ext uri="{FF2B5EF4-FFF2-40B4-BE49-F238E27FC236}">
              <a16:creationId xmlns:a16="http://schemas.microsoft.com/office/drawing/2014/main" id="{055D8D2F-C0FE-41E1-9129-F3F494407A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41</xdr:col>
      <xdr:colOff>633925</xdr:colOff>
      <xdr:row>10</xdr:row>
      <xdr:rowOff>45229</xdr:rowOff>
    </xdr:from>
    <xdr:to>
      <xdr:col>46</xdr:col>
      <xdr:colOff>146539</xdr:colOff>
      <xdr:row>17</xdr:row>
      <xdr:rowOff>205153</xdr:rowOff>
    </xdr:to>
    <xdr:graphicFrame macro="">
      <xdr:nvGraphicFramePr>
        <xdr:cNvPr id="7" name="Chart 6">
          <a:extLst>
            <a:ext uri="{FF2B5EF4-FFF2-40B4-BE49-F238E27FC236}">
              <a16:creationId xmlns:a16="http://schemas.microsoft.com/office/drawing/2014/main" id="{11F5D244-2845-4CB2-9ABC-5E1133DF08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8DC63F"/>
      </a:dk2>
      <a:lt2>
        <a:srgbClr val="FA4616"/>
      </a:lt2>
      <a:accent1>
        <a:srgbClr val="00A9E0"/>
      </a:accent1>
      <a:accent2>
        <a:srgbClr val="00A9E0"/>
      </a:accent2>
      <a:accent3>
        <a:srgbClr val="A5A5A5"/>
      </a:accent3>
      <a:accent4>
        <a:srgbClr val="6A317F"/>
      </a:accent4>
      <a:accent5>
        <a:srgbClr val="5B9BD5"/>
      </a:accent5>
      <a:accent6>
        <a:srgbClr val="70AD47"/>
      </a:accent6>
      <a:hlink>
        <a:srgbClr val="00A9E0"/>
      </a:hlink>
      <a:folHlink>
        <a:srgbClr val="A5A5A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5" dT="2020-11-13T20:46:20.84" personId="{00000000-0000-0000-0000-000000000000}" id="{385F2EE5-8062-4A41-9D20-E2545D733352}" done="1">
    <text>[Mention was removed] it looks like this is a sharepoint link</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betterenergy.org/" TargetMode="External"/><Relationship Id="rId2" Type="http://schemas.openxmlformats.org/officeDocument/2006/relationships/hyperlink" Target="https://www.betterenergy.org/" TargetMode="External"/><Relationship Id="rId1" Type="http://schemas.openxmlformats.org/officeDocument/2006/relationships/hyperlink" Target="https://carolynfoundation.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xcelenergy.com/working_with_us/municipalities/community_energy_reports" TargetMode="External"/><Relationship Id="rId13" Type="http://schemas.openxmlformats.org/officeDocument/2006/relationships/hyperlink" Target="https://www.plugshare.com/" TargetMode="External"/><Relationship Id="rId18" Type="http://schemas.openxmlformats.org/officeDocument/2006/relationships/printerSettings" Target="../printerSettings/printerSettings1.bin"/><Relationship Id="rId3" Type="http://schemas.openxmlformats.org/officeDocument/2006/relationships/hyperlink" Target="https://www.xcelenergy.com/working_with_us/municipalities/community_energy_reports" TargetMode="External"/><Relationship Id="rId7" Type="http://schemas.openxmlformats.org/officeDocument/2006/relationships/hyperlink" Target="https://mn.b3benchmarking.com/" TargetMode="External"/><Relationship Id="rId12" Type="http://schemas.openxmlformats.org/officeDocument/2006/relationships/hyperlink" Target="https://www.driveelectricmn.org/vehiclesinmn/" TargetMode="External"/><Relationship Id="rId17" Type="http://schemas.openxmlformats.org/officeDocument/2006/relationships/hyperlink" Target="https://www.eere.energy.gov/sled/" TargetMode="External"/><Relationship Id="rId2" Type="http://schemas.openxmlformats.org/officeDocument/2006/relationships/hyperlink" Target="https://www.xcelenergy.com/working_with_us/municipalities/community_energy_reports" TargetMode="External"/><Relationship Id="rId16" Type="http://schemas.openxmlformats.org/officeDocument/2006/relationships/hyperlink" Target="https://data.census.gov/cedsci/" TargetMode="External"/><Relationship Id="rId1" Type="http://schemas.openxmlformats.org/officeDocument/2006/relationships/hyperlink" Target="https://mn.b3benchmarking.com/" TargetMode="External"/><Relationship Id="rId6" Type="http://schemas.openxmlformats.org/officeDocument/2006/relationships/hyperlink" Target="https://mn.b3benchmarking.com/" TargetMode="External"/><Relationship Id="rId11" Type="http://schemas.openxmlformats.org/officeDocument/2006/relationships/hyperlink" Target="https://www.dot.state.mn.us/roadway/data/data-products.html" TargetMode="External"/><Relationship Id="rId5" Type="http://schemas.openxmlformats.org/officeDocument/2006/relationships/hyperlink" Target="https://www.eia.gov/energyexplained/units-and-calculators/degree-days.php" TargetMode="External"/><Relationship Id="rId15" Type="http://schemas.openxmlformats.org/officeDocument/2006/relationships/hyperlink" Target="https://data.census.gov/cedsci/" TargetMode="External"/><Relationship Id="rId10" Type="http://schemas.openxmlformats.org/officeDocument/2006/relationships/hyperlink" Target="https://data.census.gov/cedsci/table?q=heating%20fuel&amp;g=1600000US2724992&amp;tid=ACSDT5YSPT2010.B25040&amp;hidePreview=true" TargetMode="External"/><Relationship Id="rId4" Type="http://schemas.openxmlformats.org/officeDocument/2006/relationships/hyperlink" Target="https://www.regionalindicatorsmn.com/wedge/city/2/" TargetMode="External"/><Relationship Id="rId9" Type="http://schemas.openxmlformats.org/officeDocument/2006/relationships/hyperlink" Target="https://www.regionalindicatorsmn.com/wedge/city/2/" TargetMode="External"/><Relationship Id="rId14" Type="http://schemas.openxmlformats.org/officeDocument/2006/relationships/hyperlink" Target="https://gds.nrel.gov/slop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6" Type="http://schemas.openxmlformats.org/officeDocument/2006/relationships/hyperlink" Target="https://hifld-geoplatform.opendata.arcgis.com/datasets/electric-substations" TargetMode="External"/><Relationship Id="rId21" Type="http://schemas.openxmlformats.org/officeDocument/2006/relationships/hyperlink" Target="https://maps.nrel.gov/wind-prospector/?aL=kM6jR-%255Bv%255D%3Dt%26qCw3hR%255Bv%255D%3Dt%26qCw3hR%255Bd%255D%3D1&amp;bL=clight&amp;cE=0&amp;lR=0&amp;mC=40.21244%2C-91.625976&amp;zL=4" TargetMode="External"/><Relationship Id="rId34" Type="http://schemas.openxmlformats.org/officeDocument/2006/relationships/hyperlink" Target="https://www.eia.gov/electricity/data/eia860/" TargetMode="External"/><Relationship Id="rId42" Type="http://schemas.openxmlformats.org/officeDocument/2006/relationships/hyperlink" Target="https://www.eere.energy.gov/sled/" TargetMode="External"/><Relationship Id="rId47" Type="http://schemas.openxmlformats.org/officeDocument/2006/relationships/hyperlink" Target="https://gds.nrel.gov/slope" TargetMode="External"/><Relationship Id="rId50" Type="http://schemas.openxmlformats.org/officeDocument/2006/relationships/hyperlink" Target="https://www.census.gov/library/publications/2011/compendia/statab/131ed/energy-utilities.html" TargetMode="External"/><Relationship Id="rId55" Type="http://schemas.openxmlformats.org/officeDocument/2006/relationships/hyperlink" Target="https://learn.arcgis.com/en/projects/extract-roof-forms-for-municipal-development/" TargetMode="External"/><Relationship Id="rId63" Type="http://schemas.openxmlformats.org/officeDocument/2006/relationships/drawing" Target="../drawings/drawing4.xml"/><Relationship Id="rId7" Type="http://schemas.openxmlformats.org/officeDocument/2006/relationships/hyperlink" Target="https://afdc.energy.gov/fuels/electricity_locations.html" TargetMode="External"/><Relationship Id="rId2" Type="http://schemas.openxmlformats.org/officeDocument/2006/relationships/hyperlink" Target="https://data.census.gov/cedsci/table?q=income&amp;tid=ACSST1Y2019.S1901&amp;hidePreview=false" TargetMode="External"/><Relationship Id="rId16" Type="http://schemas.openxmlformats.org/officeDocument/2006/relationships/hyperlink" Target="https://developer.nrel.gov/docs/" TargetMode="External"/><Relationship Id="rId29" Type="http://schemas.openxmlformats.org/officeDocument/2006/relationships/hyperlink" Target="https://github.com/microsoft/USBuildingFootprints" TargetMode="External"/><Relationship Id="rId11" Type="http://schemas.openxmlformats.org/officeDocument/2006/relationships/hyperlink" Target="https://onthemap.ces.census.gov/" TargetMode="External"/><Relationship Id="rId24" Type="http://schemas.openxmlformats.org/officeDocument/2006/relationships/hyperlink" Target="https://insights.sustainability.google/" TargetMode="External"/><Relationship Id="rId32" Type="http://schemas.openxmlformats.org/officeDocument/2006/relationships/hyperlink" Target="https://gds.nrel.gov/slope" TargetMode="External"/><Relationship Id="rId37" Type="http://schemas.openxmlformats.org/officeDocument/2006/relationships/hyperlink" Target="https://www.epa.gov/energy/greenhouse-gases-equivalencies-calculator-calculations-and-references" TargetMode="External"/><Relationship Id="rId40" Type="http://schemas.openxmlformats.org/officeDocument/2006/relationships/hyperlink" Target="https://www.nrel.gov/state-local-tribal/blog/posts/state-local-planning-energy-beta-platform-launches.html" TargetMode="External"/><Relationship Id="rId45" Type="http://schemas.openxmlformats.org/officeDocument/2006/relationships/hyperlink" Target="https://www.census.gov/library/publications/2011/compendia/statab/131ed/energy-utilities.html" TargetMode="External"/><Relationship Id="rId53" Type="http://schemas.openxmlformats.org/officeDocument/2006/relationships/hyperlink" Target="https://www.census.gov/topics/population/language-use.html" TargetMode="External"/><Relationship Id="rId58" Type="http://schemas.openxmlformats.org/officeDocument/2006/relationships/hyperlink" Target="https://www.eere.energy.gov/sled/" TargetMode="External"/><Relationship Id="rId66" Type="http://schemas.microsoft.com/office/2017/10/relationships/threadedComment" Target="../threadedComments/threadedComment1.xml"/><Relationship Id="rId5" Type="http://schemas.openxmlformats.org/officeDocument/2006/relationships/hyperlink" Target="https://data.census.gov/cedsci/table?q=population&amp;tid=ACSDP1Y2019.DP05&amp;hidePreview=false" TargetMode="External"/><Relationship Id="rId61" Type="http://schemas.openxmlformats.org/officeDocument/2006/relationships/hyperlink" Target="https://utilitytransitionhub.rmi.org/data-download/" TargetMode="External"/><Relationship Id="rId19" Type="http://schemas.openxmlformats.org/officeDocument/2006/relationships/hyperlink" Target="https://maps.nrel.gov/nsrdb-viewer/" TargetMode="External"/><Relationship Id="rId14" Type="http://schemas.openxmlformats.org/officeDocument/2006/relationships/hyperlink" Target="https://www.nrel.gov/gis/wind.html" TargetMode="External"/><Relationship Id="rId22" Type="http://schemas.openxmlformats.org/officeDocument/2006/relationships/hyperlink" Target="https://www.nrel.gov/gis/solar.html" TargetMode="External"/><Relationship Id="rId27" Type="http://schemas.openxmlformats.org/officeDocument/2006/relationships/hyperlink" Target="https://mn.b3benchmarking.com/" TargetMode="External"/><Relationship Id="rId30" Type="http://schemas.openxmlformats.org/officeDocument/2006/relationships/hyperlink" Target="https://www.eere.energy.gov/sled/" TargetMode="External"/><Relationship Id="rId35" Type="http://schemas.openxmlformats.org/officeDocument/2006/relationships/hyperlink" Target="https://www.eia.gov/tools/faqs/faq.php?id=74&amp;t=11" TargetMode="External"/><Relationship Id="rId43" Type="http://schemas.openxmlformats.org/officeDocument/2006/relationships/hyperlink" Target="https://www.eia.gov/outlooks/aeo/" TargetMode="External"/><Relationship Id="rId48" Type="http://schemas.openxmlformats.org/officeDocument/2006/relationships/hyperlink" Target="https://www2.census.gov/programs-surveys/ahs/2017/infographs/2017%20Housing%20Profile%20Energy%20Burden.pdf" TargetMode="External"/><Relationship Id="rId56" Type="http://schemas.openxmlformats.org/officeDocument/2006/relationships/hyperlink" Target="https://covidtracking.com/race/" TargetMode="External"/><Relationship Id="rId64" Type="http://schemas.openxmlformats.org/officeDocument/2006/relationships/vmlDrawing" Target="../drawings/vmlDrawing1.vml"/><Relationship Id="rId8" Type="http://schemas.openxmlformats.org/officeDocument/2006/relationships/hyperlink" Target="https://na.chargepoint.com/charge_point" TargetMode="External"/><Relationship Id="rId51" Type="http://schemas.openxmlformats.org/officeDocument/2006/relationships/hyperlink" Target="https://www.acf.hhs.gov/ocs/resource-library/search?area%5B2088%5D=2088" TargetMode="External"/><Relationship Id="rId3" Type="http://schemas.openxmlformats.org/officeDocument/2006/relationships/hyperlink" Target="https://data.census.gov/cedsci/table?q=education&amp;tid=ACSST1Y2019.S1501&amp;hidePreview=false" TargetMode="External"/><Relationship Id="rId12" Type="http://schemas.openxmlformats.org/officeDocument/2006/relationships/hyperlink" Target="https://www.census.gov/topics/employment/commuting/guidance/commuting.html" TargetMode="External"/><Relationship Id="rId17" Type="http://schemas.openxmlformats.org/officeDocument/2006/relationships/hyperlink" Target="https://gds.nrel.gov/slope" TargetMode="External"/><Relationship Id="rId25" Type="http://schemas.openxmlformats.org/officeDocument/2006/relationships/hyperlink" Target="https://gisdata.mn.gov/dataset/util-elec-trans" TargetMode="External"/><Relationship Id="rId33" Type="http://schemas.openxmlformats.org/officeDocument/2006/relationships/hyperlink" Target="https://www.eia.gov/electricity/data/eia860/" TargetMode="External"/><Relationship Id="rId38" Type="http://schemas.openxmlformats.org/officeDocument/2006/relationships/hyperlink" Target="https://www.eia.gov/electricity/data/state/" TargetMode="External"/><Relationship Id="rId46" Type="http://schemas.openxmlformats.org/officeDocument/2006/relationships/hyperlink" Target="https://www.eere.energy.gov/sled/" TargetMode="External"/><Relationship Id="rId59" Type="http://schemas.openxmlformats.org/officeDocument/2006/relationships/hyperlink" Target="https://www.eere.energy.gov/sled/" TargetMode="External"/><Relationship Id="rId20" Type="http://schemas.openxmlformats.org/officeDocument/2006/relationships/hyperlink" Target="https://www.seia.org/states-map" TargetMode="External"/><Relationship Id="rId41" Type="http://schemas.openxmlformats.org/officeDocument/2006/relationships/hyperlink" Target="https://www.eia.gov/outlooks/aeo/" TargetMode="External"/><Relationship Id="rId54" Type="http://schemas.openxmlformats.org/officeDocument/2006/relationships/hyperlink" Target="https://www.census.gov/programs-surveys/namcs.html" TargetMode="External"/><Relationship Id="rId62" Type="http://schemas.openxmlformats.org/officeDocument/2006/relationships/printerSettings" Target="../printerSettings/printerSettings4.bin"/><Relationship Id="rId1" Type="http://schemas.openxmlformats.org/officeDocument/2006/relationships/hyperlink" Target="https://insights.sustainability.google/" TargetMode="External"/><Relationship Id="rId6" Type="http://schemas.openxmlformats.org/officeDocument/2006/relationships/hyperlink" Target="https://www.eere.energy.gov/sled/" TargetMode="External"/><Relationship Id="rId15" Type="http://schemas.openxmlformats.org/officeDocument/2006/relationships/hyperlink" Target="https://github.com/NREL/hsds-examples" TargetMode="External"/><Relationship Id="rId23" Type="http://schemas.openxmlformats.org/officeDocument/2006/relationships/hyperlink" Target="https://gds.nrel.gov/slope" TargetMode="External"/><Relationship Id="rId28" Type="http://schemas.openxmlformats.org/officeDocument/2006/relationships/hyperlink" Target="https://github.com/microsoft/USBuildingFootprints" TargetMode="External"/><Relationship Id="rId36" Type="http://schemas.openxmlformats.org/officeDocument/2006/relationships/hyperlink" Target="https://hifld-geoplatform.opendata.arcgis.com/datasets/electric-substations" TargetMode="External"/><Relationship Id="rId49" Type="http://schemas.openxmlformats.org/officeDocument/2006/relationships/hyperlink" Target="https://www.energy.gov/eere/slsc/maps/lead-tool" TargetMode="External"/><Relationship Id="rId57" Type="http://schemas.openxmlformats.org/officeDocument/2006/relationships/hyperlink" Target="https://www.eere.energy.gov/sled/" TargetMode="External"/><Relationship Id="rId10" Type="http://schemas.openxmlformats.org/officeDocument/2006/relationships/hyperlink" Target="https://afdc.energy.gov/fuels/electricity_locations.html" TargetMode="External"/><Relationship Id="rId31" Type="http://schemas.openxmlformats.org/officeDocument/2006/relationships/hyperlink" Target="https://data.census.gov/cedsci/" TargetMode="External"/><Relationship Id="rId44" Type="http://schemas.openxmlformats.org/officeDocument/2006/relationships/hyperlink" Target="https://www.eia.gov/tools/faqs/faq.php?id=97&amp;t=3" TargetMode="External"/><Relationship Id="rId52" Type="http://schemas.openxmlformats.org/officeDocument/2006/relationships/hyperlink" Target="https://www.census.gov/topics/population/race/data/tables.html" TargetMode="External"/><Relationship Id="rId60" Type="http://schemas.openxmlformats.org/officeDocument/2006/relationships/hyperlink" Target="https://www.nrel.gov/state-local-tribal/blog/posts/state-local-planning-energy-beta-platform-launches.html" TargetMode="External"/><Relationship Id="rId65" Type="http://schemas.openxmlformats.org/officeDocument/2006/relationships/comments" Target="../comments1.xml"/><Relationship Id="rId4" Type="http://schemas.openxmlformats.org/officeDocument/2006/relationships/hyperlink" Target="https://www.census.gov/topics/population/age-and-sex/data/tables.html" TargetMode="External"/><Relationship Id="rId9" Type="http://schemas.openxmlformats.org/officeDocument/2006/relationships/hyperlink" Target="https://www.plugshare.com/" TargetMode="External"/><Relationship Id="rId13" Type="http://schemas.openxmlformats.org/officeDocument/2006/relationships/hyperlink" Target="https://www.mdpi.com/2413-8851/3/2/42" TargetMode="External"/><Relationship Id="rId18" Type="http://schemas.openxmlformats.org/officeDocument/2006/relationships/hyperlink" Target="https://www.nrel.gov/gis/solar.html" TargetMode="External"/><Relationship Id="rId39" Type="http://schemas.openxmlformats.org/officeDocument/2006/relationships/hyperlink" Target="https://gisdata.mn.gov/dataset/util-elec-trans"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epa.gov/oms/rfgeco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0CD7-D5C5-4520-AB50-26510F78850D}">
  <sheetPr>
    <tabColor theme="0"/>
  </sheetPr>
  <dimension ref="A1:CI156"/>
  <sheetViews>
    <sheetView tabSelected="1" zoomScale="70" zoomScaleNormal="70" workbookViewId="0">
      <selection activeCell="B13" sqref="B13:X13"/>
    </sheetView>
  </sheetViews>
  <sheetFormatPr defaultColWidth="8.5703125" defaultRowHeight="14.25" x14ac:dyDescent="0.2"/>
  <cols>
    <col min="1" max="1" width="8.5703125" style="135"/>
    <col min="2" max="2" width="49.5703125" style="135" customWidth="1"/>
    <col min="3" max="3" width="41.85546875" style="135" bestFit="1" customWidth="1"/>
    <col min="4" max="11" width="8.5703125" style="135"/>
    <col min="12" max="12" width="14.7109375" style="135" customWidth="1"/>
    <col min="13" max="16384" width="8.5703125" style="135"/>
  </cols>
  <sheetData>
    <row r="1" spans="1:87" x14ac:dyDescent="0.2">
      <c r="A1" s="175"/>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5"/>
      <c r="CE1" s="175"/>
      <c r="CF1" s="175"/>
      <c r="CG1" s="175"/>
      <c r="CH1" s="175"/>
      <c r="CI1" s="175"/>
    </row>
    <row r="2" spans="1:87" ht="15.75" x14ac:dyDescent="0.25">
      <c r="A2" s="175"/>
      <c r="B2" s="6"/>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c r="BQ2" s="175"/>
      <c r="BR2" s="175"/>
      <c r="BS2" s="175"/>
      <c r="BT2" s="175"/>
      <c r="BU2" s="175"/>
      <c r="BV2" s="175"/>
      <c r="BW2" s="175"/>
      <c r="BX2" s="175"/>
      <c r="BY2" s="175"/>
      <c r="BZ2" s="175"/>
      <c r="CA2" s="175"/>
      <c r="CB2" s="175"/>
      <c r="CC2" s="175"/>
      <c r="CD2" s="175"/>
      <c r="CE2" s="175"/>
      <c r="CF2" s="175"/>
      <c r="CG2" s="175"/>
      <c r="CH2" s="175"/>
      <c r="CI2" s="175"/>
    </row>
    <row r="3" spans="1:87" x14ac:dyDescent="0.2">
      <c r="A3" s="175"/>
      <c r="B3" s="365" t="s">
        <v>0</v>
      </c>
      <c r="C3" s="366"/>
      <c r="D3" s="366"/>
      <c r="E3" s="366"/>
      <c r="F3" s="366"/>
      <c r="G3" s="366"/>
      <c r="H3" s="366"/>
      <c r="I3" s="366"/>
      <c r="J3" s="366"/>
      <c r="K3" s="366"/>
      <c r="L3" s="366"/>
      <c r="M3" s="366"/>
      <c r="N3" s="366"/>
      <c r="O3" s="366"/>
      <c r="P3" s="366"/>
      <c r="Q3" s="366"/>
      <c r="R3" s="366"/>
      <c r="S3" s="366"/>
      <c r="T3" s="366"/>
      <c r="U3" s="366"/>
      <c r="V3" s="366"/>
      <c r="W3" s="366"/>
      <c r="X3" s="367"/>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c r="CF3" s="175"/>
      <c r="CG3" s="175"/>
      <c r="CH3" s="175"/>
      <c r="CI3" s="175"/>
    </row>
    <row r="4" spans="1:87" ht="36.75" customHeight="1" x14ac:dyDescent="0.2">
      <c r="A4" s="175"/>
      <c r="B4" s="368"/>
      <c r="C4" s="369"/>
      <c r="D4" s="369"/>
      <c r="E4" s="369"/>
      <c r="F4" s="369"/>
      <c r="G4" s="369"/>
      <c r="H4" s="369"/>
      <c r="I4" s="369"/>
      <c r="J4" s="369"/>
      <c r="K4" s="369"/>
      <c r="L4" s="369"/>
      <c r="M4" s="369"/>
      <c r="N4" s="369"/>
      <c r="O4" s="369"/>
      <c r="P4" s="369"/>
      <c r="Q4" s="369"/>
      <c r="R4" s="369"/>
      <c r="S4" s="369"/>
      <c r="T4" s="369"/>
      <c r="U4" s="369"/>
      <c r="V4" s="369"/>
      <c r="W4" s="369"/>
      <c r="X4" s="370"/>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c r="CB4" s="175"/>
      <c r="CC4" s="175"/>
      <c r="CD4" s="175"/>
      <c r="CE4" s="175"/>
      <c r="CF4" s="175"/>
      <c r="CG4" s="175"/>
      <c r="CH4" s="175"/>
      <c r="CI4" s="175"/>
    </row>
    <row r="5" spans="1:87" x14ac:dyDescent="0.2">
      <c r="A5" s="17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c r="BQ5" s="175"/>
      <c r="BR5" s="175"/>
      <c r="BS5" s="175"/>
      <c r="BT5" s="175"/>
      <c r="BU5" s="175"/>
      <c r="BV5" s="175"/>
      <c r="BW5" s="175"/>
      <c r="BX5" s="175"/>
      <c r="BY5" s="175"/>
      <c r="BZ5" s="175"/>
      <c r="CA5" s="175"/>
      <c r="CB5" s="175"/>
      <c r="CC5" s="175"/>
      <c r="CD5" s="175"/>
      <c r="CE5" s="175"/>
      <c r="CF5" s="175"/>
      <c r="CG5" s="175"/>
      <c r="CH5" s="175"/>
      <c r="CI5" s="175"/>
    </row>
    <row r="6" spans="1:87" ht="20.25" x14ac:dyDescent="0.3">
      <c r="A6" s="175"/>
      <c r="B6" s="361" t="s">
        <v>1</v>
      </c>
      <c r="C6" s="361"/>
      <c r="D6" s="361"/>
      <c r="E6" s="361"/>
      <c r="F6" s="361"/>
      <c r="G6" s="361"/>
      <c r="H6" s="361"/>
      <c r="I6" s="361"/>
      <c r="J6" s="361"/>
      <c r="K6" s="361"/>
      <c r="L6" s="361"/>
      <c r="M6" s="361"/>
      <c r="N6" s="361"/>
      <c r="O6" s="361"/>
      <c r="P6" s="361"/>
      <c r="Q6" s="361"/>
      <c r="R6" s="361"/>
      <c r="S6" s="361"/>
      <c r="T6" s="361"/>
      <c r="U6" s="361"/>
      <c r="V6" s="361"/>
      <c r="W6" s="361"/>
      <c r="X6" s="361"/>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75"/>
      <c r="CE6" s="175"/>
      <c r="CF6" s="175"/>
      <c r="CG6" s="175"/>
      <c r="CH6" s="175"/>
      <c r="CI6" s="175"/>
    </row>
    <row r="7" spans="1:87" x14ac:dyDescent="0.2">
      <c r="A7" s="175"/>
      <c r="B7" s="371" t="s">
        <v>2</v>
      </c>
      <c r="C7" s="372"/>
      <c r="D7" s="372"/>
      <c r="E7" s="372"/>
      <c r="F7" s="372"/>
      <c r="G7" s="372"/>
      <c r="H7" s="372"/>
      <c r="I7" s="372"/>
      <c r="J7" s="372"/>
      <c r="K7" s="372"/>
      <c r="L7" s="372"/>
      <c r="M7" s="372"/>
      <c r="N7" s="372"/>
      <c r="O7" s="372"/>
      <c r="P7" s="372"/>
      <c r="Q7" s="372"/>
      <c r="R7" s="372"/>
      <c r="S7" s="372"/>
      <c r="T7" s="372"/>
      <c r="U7" s="372"/>
      <c r="V7" s="372"/>
      <c r="W7" s="372"/>
      <c r="X7" s="373"/>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N7" s="175"/>
      <c r="BO7" s="175"/>
      <c r="BP7" s="175"/>
      <c r="BQ7" s="175"/>
      <c r="BR7" s="175"/>
      <c r="BS7" s="175"/>
      <c r="BT7" s="175"/>
      <c r="BU7" s="175"/>
      <c r="BV7" s="175"/>
      <c r="BW7" s="175"/>
      <c r="BX7" s="175"/>
      <c r="BY7" s="175"/>
      <c r="BZ7" s="175"/>
      <c r="CA7" s="175"/>
      <c r="CB7" s="175"/>
      <c r="CC7" s="175"/>
      <c r="CD7" s="175"/>
      <c r="CE7" s="175"/>
      <c r="CF7" s="175"/>
      <c r="CG7" s="175"/>
      <c r="CH7" s="175"/>
      <c r="CI7" s="175"/>
    </row>
    <row r="8" spans="1:87" ht="74.25" customHeight="1" x14ac:dyDescent="0.2">
      <c r="A8" s="175"/>
      <c r="B8" s="374"/>
      <c r="C8" s="375"/>
      <c r="D8" s="375"/>
      <c r="E8" s="375"/>
      <c r="F8" s="375"/>
      <c r="G8" s="375"/>
      <c r="H8" s="375"/>
      <c r="I8" s="375"/>
      <c r="J8" s="375"/>
      <c r="K8" s="375"/>
      <c r="L8" s="375"/>
      <c r="M8" s="375"/>
      <c r="N8" s="375"/>
      <c r="O8" s="375"/>
      <c r="P8" s="375"/>
      <c r="Q8" s="375"/>
      <c r="R8" s="375"/>
      <c r="S8" s="375"/>
      <c r="T8" s="375"/>
      <c r="U8" s="375"/>
      <c r="V8" s="375"/>
      <c r="W8" s="375"/>
      <c r="X8" s="376"/>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75"/>
      <c r="CF8" s="175"/>
      <c r="CG8" s="175"/>
      <c r="CH8" s="175"/>
      <c r="CI8" s="175"/>
    </row>
    <row r="9" spans="1:87" ht="20.25" customHeight="1" x14ac:dyDescent="0.2">
      <c r="A9" s="175"/>
      <c r="B9" s="377" t="s">
        <v>3</v>
      </c>
      <c r="C9" s="378"/>
      <c r="D9" s="378"/>
      <c r="E9" s="378"/>
      <c r="F9" s="378"/>
      <c r="G9" s="378"/>
      <c r="H9" s="378"/>
      <c r="I9" s="378"/>
      <c r="J9" s="378"/>
      <c r="K9" s="378"/>
      <c r="L9" s="378"/>
      <c r="M9" s="378"/>
      <c r="N9" s="378"/>
      <c r="O9" s="378"/>
      <c r="P9" s="378"/>
      <c r="Q9" s="378"/>
      <c r="R9" s="378"/>
      <c r="S9" s="378"/>
      <c r="T9" s="378"/>
      <c r="U9" s="378"/>
      <c r="V9" s="378"/>
      <c r="W9" s="378"/>
      <c r="X9" s="379"/>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row>
    <row r="10" spans="1:87" ht="21" customHeight="1" x14ac:dyDescent="0.2">
      <c r="A10" s="175"/>
      <c r="B10" s="380" t="s">
        <v>4</v>
      </c>
      <c r="C10" s="381"/>
      <c r="D10" s="381"/>
      <c r="E10" s="381"/>
      <c r="F10" s="381"/>
      <c r="G10" s="381"/>
      <c r="H10" s="381"/>
      <c r="I10" s="381"/>
      <c r="J10" s="381"/>
      <c r="K10" s="381"/>
      <c r="L10" s="381"/>
      <c r="M10" s="381"/>
      <c r="N10" s="381"/>
      <c r="O10" s="381"/>
      <c r="P10" s="381"/>
      <c r="Q10" s="381"/>
      <c r="R10" s="381"/>
      <c r="S10" s="381"/>
      <c r="T10" s="381"/>
      <c r="U10" s="381"/>
      <c r="V10" s="381"/>
      <c r="W10" s="381"/>
      <c r="X10" s="382"/>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c r="BT10" s="175"/>
      <c r="BU10" s="175"/>
      <c r="BV10" s="175"/>
      <c r="BW10" s="175"/>
      <c r="BX10" s="175"/>
      <c r="BY10" s="175"/>
      <c r="BZ10" s="175"/>
      <c r="CA10" s="175"/>
      <c r="CB10" s="175"/>
      <c r="CC10" s="175"/>
      <c r="CD10" s="175"/>
      <c r="CE10" s="175"/>
      <c r="CF10" s="175"/>
      <c r="CG10" s="175"/>
      <c r="CH10" s="175"/>
      <c r="CI10" s="175"/>
    </row>
    <row r="11" spans="1:87" ht="18.95" customHeight="1" x14ac:dyDescent="0.3">
      <c r="A11" s="176"/>
      <c r="B11" s="358" t="s">
        <v>5</v>
      </c>
      <c r="C11" s="359"/>
      <c r="D11" s="359"/>
      <c r="E11" s="359"/>
      <c r="F11" s="359"/>
      <c r="G11" s="359"/>
      <c r="H11" s="359"/>
      <c r="I11" s="359"/>
      <c r="J11" s="359"/>
      <c r="K11" s="359"/>
      <c r="L11" s="359"/>
      <c r="M11" s="359"/>
      <c r="N11" s="359"/>
      <c r="O11" s="359"/>
      <c r="P11" s="359"/>
      <c r="Q11" s="359"/>
      <c r="R11" s="359"/>
      <c r="S11" s="359"/>
      <c r="T11" s="359"/>
      <c r="U11" s="359"/>
      <c r="V11" s="359"/>
      <c r="W11" s="359"/>
      <c r="X11" s="360"/>
      <c r="Y11" s="177"/>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c r="BS11" s="175"/>
      <c r="BT11" s="175"/>
      <c r="BU11" s="175"/>
      <c r="BV11" s="175"/>
      <c r="BW11" s="175"/>
      <c r="BX11" s="175"/>
      <c r="BY11" s="175"/>
      <c r="BZ11" s="175"/>
      <c r="CA11" s="175"/>
      <c r="CB11" s="175"/>
      <c r="CC11" s="175"/>
      <c r="CD11" s="175"/>
      <c r="CE11" s="175"/>
      <c r="CF11" s="175"/>
      <c r="CG11" s="175"/>
      <c r="CH11" s="175"/>
      <c r="CI11" s="175"/>
    </row>
    <row r="12" spans="1:87" x14ac:dyDescent="0.2">
      <c r="A12" s="175"/>
      <c r="B12" s="176"/>
      <c r="C12" s="175"/>
      <c r="D12" s="177"/>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5"/>
      <c r="BO12" s="175"/>
      <c r="BP12" s="175"/>
      <c r="BQ12" s="175"/>
      <c r="BR12" s="175"/>
      <c r="BS12" s="175"/>
      <c r="BT12" s="175"/>
      <c r="BU12" s="175"/>
      <c r="BV12" s="175"/>
      <c r="BW12" s="175"/>
      <c r="BX12" s="175"/>
      <c r="BY12" s="175"/>
      <c r="BZ12" s="175"/>
      <c r="CA12" s="175"/>
      <c r="CB12" s="175"/>
      <c r="CC12" s="175"/>
      <c r="CD12" s="175"/>
      <c r="CE12" s="175"/>
      <c r="CF12" s="175"/>
      <c r="CG12" s="175"/>
      <c r="CH12" s="175"/>
      <c r="CI12" s="175"/>
    </row>
    <row r="13" spans="1:87" ht="20.25" x14ac:dyDescent="0.3">
      <c r="A13" s="175"/>
      <c r="B13" s="361" t="s">
        <v>6</v>
      </c>
      <c r="C13" s="361"/>
      <c r="D13" s="361"/>
      <c r="E13" s="361"/>
      <c r="F13" s="361"/>
      <c r="G13" s="361"/>
      <c r="H13" s="361"/>
      <c r="I13" s="361"/>
      <c r="J13" s="361"/>
      <c r="K13" s="361"/>
      <c r="L13" s="361"/>
      <c r="M13" s="361"/>
      <c r="N13" s="361"/>
      <c r="O13" s="361"/>
      <c r="P13" s="361"/>
      <c r="Q13" s="361"/>
      <c r="R13" s="361"/>
      <c r="S13" s="361"/>
      <c r="T13" s="361"/>
      <c r="U13" s="361"/>
      <c r="V13" s="361"/>
      <c r="W13" s="361"/>
      <c r="X13" s="361"/>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5"/>
      <c r="BM13" s="175"/>
      <c r="BN13" s="175"/>
      <c r="BO13" s="175"/>
      <c r="BP13" s="175"/>
      <c r="BQ13" s="175"/>
      <c r="BR13" s="175"/>
      <c r="BS13" s="175"/>
      <c r="BT13" s="175"/>
      <c r="BU13" s="175"/>
      <c r="BV13" s="175"/>
      <c r="BW13" s="175"/>
      <c r="BX13" s="175"/>
      <c r="BY13" s="175"/>
      <c r="BZ13" s="175"/>
      <c r="CA13" s="175"/>
      <c r="CB13" s="175"/>
      <c r="CC13" s="175"/>
      <c r="CD13" s="175"/>
      <c r="CE13" s="175"/>
      <c r="CF13" s="175"/>
      <c r="CG13" s="175"/>
      <c r="CH13" s="175"/>
      <c r="CI13" s="175"/>
    </row>
    <row r="14" spans="1:87" ht="18" x14ac:dyDescent="0.25">
      <c r="A14" s="176"/>
      <c r="B14" s="8"/>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5"/>
      <c r="BF14" s="175"/>
      <c r="BG14" s="175"/>
      <c r="BH14" s="175"/>
      <c r="BI14" s="175"/>
      <c r="BJ14" s="175"/>
      <c r="BK14" s="175"/>
      <c r="BL14" s="175"/>
      <c r="BM14" s="175"/>
      <c r="BN14" s="175"/>
      <c r="BO14" s="175"/>
      <c r="BP14" s="175"/>
      <c r="BQ14" s="175"/>
      <c r="BR14" s="175"/>
      <c r="BS14" s="175"/>
      <c r="BT14" s="175"/>
      <c r="BU14" s="175"/>
      <c r="BV14" s="175"/>
      <c r="BW14" s="175"/>
      <c r="BX14" s="175"/>
      <c r="BY14" s="175"/>
      <c r="BZ14" s="175"/>
      <c r="CA14" s="175"/>
      <c r="CB14" s="175"/>
      <c r="CC14" s="175"/>
      <c r="CD14" s="175"/>
      <c r="CE14" s="175"/>
      <c r="CF14" s="175"/>
      <c r="CG14" s="175"/>
      <c r="CH14" s="175"/>
      <c r="CI14" s="175"/>
    </row>
    <row r="15" spans="1:87" ht="21" thickBot="1" x14ac:dyDescent="0.35">
      <c r="A15" s="176"/>
      <c r="B15" s="50" t="s">
        <v>7</v>
      </c>
      <c r="C15" s="362" t="s">
        <v>8</v>
      </c>
      <c r="D15" s="363"/>
      <c r="E15" s="363"/>
      <c r="F15" s="363"/>
      <c r="G15" s="363"/>
      <c r="H15" s="363"/>
      <c r="I15" s="363"/>
      <c r="J15" s="363"/>
      <c r="K15" s="363"/>
      <c r="L15" s="363"/>
      <c r="M15" s="363"/>
      <c r="N15" s="363"/>
      <c r="O15" s="363"/>
      <c r="P15" s="363"/>
      <c r="Q15" s="363"/>
      <c r="R15" s="363"/>
      <c r="S15" s="363"/>
      <c r="T15" s="363"/>
      <c r="U15" s="363"/>
      <c r="V15" s="363"/>
      <c r="W15" s="363"/>
      <c r="X15" s="364"/>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5"/>
      <c r="BP15" s="175"/>
      <c r="BQ15" s="175"/>
      <c r="BR15" s="175"/>
      <c r="BS15" s="175"/>
      <c r="BT15" s="175"/>
      <c r="BU15" s="175"/>
      <c r="BV15" s="175"/>
      <c r="BW15" s="175"/>
      <c r="BX15" s="175"/>
      <c r="BY15" s="175"/>
      <c r="BZ15" s="175"/>
      <c r="CA15" s="175"/>
      <c r="CB15" s="175"/>
      <c r="CC15" s="175"/>
      <c r="CD15" s="175"/>
      <c r="CE15" s="175"/>
      <c r="CF15" s="175"/>
      <c r="CG15" s="175"/>
      <c r="CH15" s="175"/>
      <c r="CI15" s="175"/>
    </row>
    <row r="16" spans="1:87" ht="72" customHeight="1" thickBot="1" x14ac:dyDescent="0.25">
      <c r="A16" s="176"/>
      <c r="B16" s="89" t="s">
        <v>9</v>
      </c>
      <c r="C16" s="355" t="s">
        <v>10</v>
      </c>
      <c r="D16" s="355"/>
      <c r="E16" s="355"/>
      <c r="F16" s="355"/>
      <c r="G16" s="355"/>
      <c r="H16" s="355"/>
      <c r="I16" s="355"/>
      <c r="J16" s="355"/>
      <c r="K16" s="355"/>
      <c r="L16" s="355"/>
      <c r="M16" s="355"/>
      <c r="N16" s="355"/>
      <c r="O16" s="355"/>
      <c r="P16" s="355"/>
      <c r="Q16" s="355"/>
      <c r="R16" s="355"/>
      <c r="S16" s="355"/>
      <c r="T16" s="355"/>
      <c r="U16" s="355"/>
      <c r="V16" s="355"/>
      <c r="W16" s="355"/>
      <c r="X16" s="356"/>
      <c r="Y16" s="177"/>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175"/>
      <c r="BJ16" s="175"/>
      <c r="BK16" s="175"/>
      <c r="BL16" s="175"/>
      <c r="BM16" s="175"/>
      <c r="BN16" s="175"/>
      <c r="BO16" s="175"/>
      <c r="BP16" s="175"/>
      <c r="BQ16" s="175"/>
      <c r="BR16" s="175"/>
      <c r="BS16" s="175"/>
      <c r="BT16" s="175"/>
      <c r="BU16" s="175"/>
      <c r="BV16" s="175"/>
      <c r="BW16" s="175"/>
      <c r="BX16" s="175"/>
      <c r="BY16" s="175"/>
      <c r="BZ16" s="175"/>
      <c r="CA16" s="175"/>
      <c r="CB16" s="175"/>
      <c r="CC16" s="175"/>
      <c r="CD16" s="175"/>
      <c r="CE16" s="175"/>
      <c r="CF16" s="175"/>
      <c r="CG16" s="175"/>
      <c r="CH16" s="175"/>
      <c r="CI16" s="175"/>
    </row>
    <row r="17" spans="1:87" ht="72" customHeight="1" thickBot="1" x14ac:dyDescent="0.25">
      <c r="A17" s="176"/>
      <c r="B17" s="90" t="s">
        <v>11</v>
      </c>
      <c r="C17" s="355" t="s">
        <v>12</v>
      </c>
      <c r="D17" s="355"/>
      <c r="E17" s="355"/>
      <c r="F17" s="355"/>
      <c r="G17" s="355"/>
      <c r="H17" s="355"/>
      <c r="I17" s="355"/>
      <c r="J17" s="355"/>
      <c r="K17" s="355"/>
      <c r="L17" s="355"/>
      <c r="M17" s="355"/>
      <c r="N17" s="355"/>
      <c r="O17" s="355"/>
      <c r="P17" s="355"/>
      <c r="Q17" s="355"/>
      <c r="R17" s="355"/>
      <c r="S17" s="355"/>
      <c r="T17" s="355"/>
      <c r="U17" s="355"/>
      <c r="V17" s="355"/>
      <c r="W17" s="355"/>
      <c r="X17" s="356"/>
      <c r="Y17" s="177"/>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5"/>
      <c r="BZ17" s="175"/>
      <c r="CA17" s="175"/>
      <c r="CB17" s="175"/>
      <c r="CC17" s="175"/>
      <c r="CD17" s="175"/>
      <c r="CE17" s="175"/>
      <c r="CF17" s="175"/>
      <c r="CG17" s="175"/>
      <c r="CH17" s="175"/>
      <c r="CI17" s="175"/>
    </row>
    <row r="18" spans="1:87" ht="72" customHeight="1" thickBot="1" x14ac:dyDescent="0.25">
      <c r="A18" s="176"/>
      <c r="B18" s="91" t="s">
        <v>13</v>
      </c>
      <c r="C18" s="355" t="s">
        <v>14</v>
      </c>
      <c r="D18" s="355"/>
      <c r="E18" s="355"/>
      <c r="F18" s="355"/>
      <c r="G18" s="355"/>
      <c r="H18" s="355"/>
      <c r="I18" s="355"/>
      <c r="J18" s="355"/>
      <c r="K18" s="355"/>
      <c r="L18" s="355"/>
      <c r="M18" s="355"/>
      <c r="N18" s="355"/>
      <c r="O18" s="355"/>
      <c r="P18" s="355"/>
      <c r="Q18" s="355"/>
      <c r="R18" s="355"/>
      <c r="S18" s="355"/>
      <c r="T18" s="355"/>
      <c r="U18" s="355"/>
      <c r="V18" s="355"/>
      <c r="W18" s="355"/>
      <c r="X18" s="356"/>
      <c r="Y18" s="177"/>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c r="BP18" s="175"/>
      <c r="BQ18" s="175"/>
      <c r="BR18" s="175"/>
      <c r="BS18" s="175"/>
      <c r="BT18" s="175"/>
      <c r="BU18" s="175"/>
      <c r="BV18" s="175"/>
      <c r="BW18" s="175"/>
      <c r="BX18" s="175"/>
      <c r="BY18" s="175"/>
      <c r="BZ18" s="175"/>
      <c r="CA18" s="175"/>
      <c r="CB18" s="175"/>
      <c r="CC18" s="175"/>
      <c r="CD18" s="175"/>
      <c r="CE18" s="175"/>
      <c r="CF18" s="175"/>
      <c r="CG18" s="175"/>
      <c r="CH18" s="175"/>
      <c r="CI18" s="175"/>
    </row>
    <row r="19" spans="1:87" ht="72" customHeight="1" thickBot="1" x14ac:dyDescent="0.25">
      <c r="A19" s="176"/>
      <c r="B19" s="178" t="s">
        <v>15</v>
      </c>
      <c r="C19" s="355" t="s">
        <v>16</v>
      </c>
      <c r="D19" s="355"/>
      <c r="E19" s="355"/>
      <c r="F19" s="355"/>
      <c r="G19" s="355"/>
      <c r="H19" s="355"/>
      <c r="I19" s="355"/>
      <c r="J19" s="355"/>
      <c r="K19" s="355"/>
      <c r="L19" s="355"/>
      <c r="M19" s="355"/>
      <c r="N19" s="355"/>
      <c r="O19" s="355"/>
      <c r="P19" s="355"/>
      <c r="Q19" s="355"/>
      <c r="R19" s="355"/>
      <c r="S19" s="355"/>
      <c r="T19" s="355"/>
      <c r="U19" s="355"/>
      <c r="V19" s="355"/>
      <c r="W19" s="355"/>
      <c r="X19" s="356"/>
      <c r="Y19" s="177"/>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c r="BM19" s="175"/>
      <c r="BN19" s="175"/>
      <c r="BO19" s="175"/>
      <c r="BP19" s="175"/>
      <c r="BQ19" s="175"/>
      <c r="BR19" s="175"/>
      <c r="BS19" s="175"/>
      <c r="BT19" s="175"/>
      <c r="BU19" s="175"/>
      <c r="BV19" s="175"/>
      <c r="BW19" s="175"/>
      <c r="BX19" s="175"/>
      <c r="BY19" s="175"/>
      <c r="BZ19" s="175"/>
      <c r="CA19" s="175"/>
      <c r="CB19" s="175"/>
      <c r="CC19" s="175"/>
      <c r="CD19" s="175"/>
      <c r="CE19" s="175"/>
      <c r="CF19" s="175"/>
      <c r="CG19" s="175"/>
      <c r="CH19" s="175"/>
      <c r="CI19" s="175"/>
    </row>
    <row r="20" spans="1:87" ht="70.150000000000006" customHeight="1" thickBot="1" x14ac:dyDescent="0.25">
      <c r="A20" s="176"/>
      <c r="B20" s="179" t="s">
        <v>17</v>
      </c>
      <c r="C20" s="355" t="s">
        <v>18</v>
      </c>
      <c r="D20" s="355"/>
      <c r="E20" s="355"/>
      <c r="F20" s="355"/>
      <c r="G20" s="355"/>
      <c r="H20" s="355"/>
      <c r="I20" s="355"/>
      <c r="J20" s="355"/>
      <c r="K20" s="355"/>
      <c r="L20" s="355"/>
      <c r="M20" s="355"/>
      <c r="N20" s="355"/>
      <c r="O20" s="355"/>
      <c r="P20" s="355"/>
      <c r="Q20" s="355"/>
      <c r="R20" s="355"/>
      <c r="S20" s="355"/>
      <c r="T20" s="355"/>
      <c r="U20" s="355"/>
      <c r="V20" s="355"/>
      <c r="W20" s="355"/>
      <c r="X20" s="356"/>
      <c r="Y20" s="177"/>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c r="BT20" s="175"/>
      <c r="BU20" s="175"/>
      <c r="BV20" s="175"/>
      <c r="BW20" s="175"/>
      <c r="BX20" s="175"/>
      <c r="BY20" s="175"/>
      <c r="BZ20" s="175"/>
      <c r="CA20" s="175"/>
      <c r="CB20" s="175"/>
      <c r="CC20" s="175"/>
      <c r="CD20" s="175"/>
      <c r="CE20" s="175"/>
      <c r="CF20" s="175"/>
      <c r="CG20" s="175"/>
      <c r="CH20" s="175"/>
      <c r="CI20" s="175"/>
    </row>
    <row r="21" spans="1:87" ht="79.150000000000006" customHeight="1" x14ac:dyDescent="0.2">
      <c r="A21" s="176"/>
      <c r="B21" s="180" t="s">
        <v>19</v>
      </c>
      <c r="C21" s="355" t="s">
        <v>20</v>
      </c>
      <c r="D21" s="355"/>
      <c r="E21" s="355"/>
      <c r="F21" s="355"/>
      <c r="G21" s="355"/>
      <c r="H21" s="355"/>
      <c r="I21" s="355"/>
      <c r="J21" s="355"/>
      <c r="K21" s="355"/>
      <c r="L21" s="355"/>
      <c r="M21" s="355"/>
      <c r="N21" s="355"/>
      <c r="O21" s="355"/>
      <c r="P21" s="355"/>
      <c r="Q21" s="355"/>
      <c r="R21" s="355"/>
      <c r="S21" s="355"/>
      <c r="T21" s="355"/>
      <c r="U21" s="355"/>
      <c r="V21" s="355"/>
      <c r="W21" s="355"/>
      <c r="X21" s="356"/>
      <c r="Y21" s="177"/>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75"/>
      <c r="BW21" s="175"/>
      <c r="BX21" s="175"/>
      <c r="BY21" s="175"/>
      <c r="BZ21" s="175"/>
      <c r="CA21" s="175"/>
      <c r="CB21" s="175"/>
      <c r="CC21" s="175"/>
      <c r="CD21" s="175"/>
      <c r="CE21" s="175"/>
      <c r="CF21" s="175"/>
      <c r="CG21" s="175"/>
      <c r="CH21" s="175"/>
      <c r="CI21" s="175"/>
    </row>
    <row r="22" spans="1:87" ht="18" x14ac:dyDescent="0.25">
      <c r="A22" s="175"/>
      <c r="B22" s="7"/>
      <c r="C22" s="7"/>
      <c r="D22" s="7"/>
      <c r="E22" s="7"/>
      <c r="F22" s="175"/>
      <c r="G22" s="7"/>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Y22" s="175"/>
      <c r="BZ22" s="175"/>
      <c r="CA22" s="175"/>
      <c r="CB22" s="175"/>
      <c r="CC22" s="175"/>
      <c r="CD22" s="175"/>
      <c r="CE22" s="175"/>
      <c r="CF22" s="175"/>
      <c r="CG22" s="175"/>
      <c r="CH22" s="175"/>
      <c r="CI22" s="175"/>
    </row>
    <row r="23" spans="1:87" ht="19.899999999999999" customHeight="1" x14ac:dyDescent="0.25">
      <c r="A23" s="175"/>
      <c r="B23" s="4" t="s">
        <v>21</v>
      </c>
      <c r="C23" s="5" t="s">
        <v>22</v>
      </c>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75"/>
      <c r="CF23" s="175"/>
      <c r="CG23" s="175"/>
      <c r="CH23" s="175"/>
      <c r="CI23" s="175"/>
    </row>
    <row r="24" spans="1:87" ht="18" x14ac:dyDescent="0.25">
      <c r="A24" s="175"/>
      <c r="B24" s="9"/>
      <c r="C24" s="9"/>
      <c r="D24" s="9"/>
      <c r="E24" s="9"/>
      <c r="F24" s="9"/>
      <c r="G24" s="9"/>
      <c r="H24" s="9"/>
      <c r="I24" s="9"/>
      <c r="J24" s="9"/>
      <c r="K24" s="9"/>
      <c r="L24" s="9"/>
      <c r="M24" s="9"/>
      <c r="N24" s="10"/>
      <c r="O24" s="9"/>
      <c r="P24" s="10"/>
      <c r="Q24" s="10"/>
      <c r="R24" s="10"/>
      <c r="S24" s="10"/>
      <c r="T24" s="10"/>
      <c r="U24" s="10"/>
      <c r="V24" s="10"/>
      <c r="W24" s="10"/>
      <c r="X24" s="10"/>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5"/>
      <c r="BZ24" s="175"/>
      <c r="CA24" s="175"/>
      <c r="CB24" s="175"/>
      <c r="CC24" s="175"/>
      <c r="CD24" s="175"/>
      <c r="CE24" s="175"/>
      <c r="CF24" s="175"/>
      <c r="CG24" s="175"/>
      <c r="CH24" s="175"/>
      <c r="CI24" s="175"/>
    </row>
    <row r="25" spans="1:87" ht="20.25" x14ac:dyDescent="0.2">
      <c r="A25" s="176"/>
      <c r="B25" s="357" t="s">
        <v>4</v>
      </c>
      <c r="C25" s="357"/>
      <c r="D25" s="357"/>
      <c r="E25" s="357"/>
      <c r="F25" s="357"/>
      <c r="G25" s="357"/>
      <c r="H25" s="357"/>
      <c r="I25" s="357"/>
      <c r="J25" s="357"/>
      <c r="K25" s="357"/>
      <c r="L25" s="357"/>
      <c r="M25" s="357"/>
      <c r="N25" s="357"/>
      <c r="O25" s="357"/>
      <c r="P25" s="357"/>
      <c r="Q25" s="357"/>
      <c r="R25" s="357"/>
      <c r="S25" s="357"/>
      <c r="T25" s="357"/>
      <c r="U25" s="357"/>
      <c r="V25" s="357"/>
      <c r="W25" s="357"/>
      <c r="X25" s="357"/>
      <c r="Y25" s="177"/>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5"/>
      <c r="CA25" s="175"/>
      <c r="CB25" s="175"/>
      <c r="CC25" s="175"/>
      <c r="CD25" s="175"/>
      <c r="CE25" s="175"/>
      <c r="CF25" s="175"/>
      <c r="CG25" s="175"/>
      <c r="CH25" s="175"/>
      <c r="CI25" s="175"/>
    </row>
    <row r="26" spans="1:87" ht="18" x14ac:dyDescent="0.25">
      <c r="A26" s="175"/>
      <c r="B26" s="15" t="s">
        <v>23</v>
      </c>
      <c r="C26" s="9"/>
      <c r="D26" s="9"/>
      <c r="E26" s="9"/>
      <c r="F26" s="9"/>
      <c r="G26" s="9"/>
      <c r="H26" s="9"/>
      <c r="I26" s="9"/>
      <c r="J26" s="9"/>
      <c r="K26" s="9"/>
      <c r="L26" s="9"/>
      <c r="M26" s="9"/>
      <c r="N26" s="10"/>
      <c r="O26" s="9"/>
      <c r="P26" s="10"/>
      <c r="Q26" s="10"/>
      <c r="R26" s="10"/>
      <c r="S26" s="10"/>
      <c r="T26" s="10"/>
      <c r="U26" s="10"/>
      <c r="V26" s="10"/>
      <c r="W26" s="10"/>
      <c r="X26" s="10"/>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75"/>
      <c r="CF26" s="175"/>
      <c r="CG26" s="175"/>
      <c r="CH26" s="175"/>
      <c r="CI26" s="175"/>
    </row>
    <row r="27" spans="1:87" x14ac:dyDescent="0.2">
      <c r="A27" s="17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5"/>
      <c r="CH27" s="175"/>
      <c r="CI27" s="175"/>
    </row>
    <row r="28" spans="1:87" x14ac:dyDescent="0.2">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5"/>
      <c r="BY28" s="175"/>
      <c r="BZ28" s="175"/>
      <c r="CA28" s="175"/>
      <c r="CB28" s="175"/>
      <c r="CC28" s="175"/>
      <c r="CD28" s="175"/>
      <c r="CE28" s="175"/>
      <c r="CF28" s="175"/>
      <c r="CG28" s="175"/>
      <c r="CH28" s="175"/>
      <c r="CI28" s="175"/>
    </row>
    <row r="29" spans="1:87" x14ac:dyDescent="0.2">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5"/>
      <c r="BY29" s="175"/>
      <c r="BZ29" s="175"/>
      <c r="CA29" s="175"/>
      <c r="CB29" s="175"/>
      <c r="CC29" s="175"/>
      <c r="CD29" s="175"/>
      <c r="CE29" s="175"/>
      <c r="CF29" s="175"/>
      <c r="CG29" s="175"/>
      <c r="CH29" s="175"/>
      <c r="CI29" s="175"/>
    </row>
    <row r="30" spans="1:87" x14ac:dyDescent="0.2">
      <c r="A30" s="175"/>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75"/>
      <c r="BZ30" s="175"/>
      <c r="CA30" s="175"/>
      <c r="CB30" s="175"/>
      <c r="CC30" s="175"/>
      <c r="CD30" s="175"/>
      <c r="CE30" s="175"/>
      <c r="CF30" s="175"/>
      <c r="CG30" s="175"/>
      <c r="CH30" s="175"/>
      <c r="CI30" s="175"/>
    </row>
    <row r="31" spans="1:87" x14ac:dyDescent="0.2">
      <c r="A31" s="176"/>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77"/>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c r="BT31" s="175"/>
      <c r="BU31" s="175"/>
      <c r="BV31" s="175"/>
      <c r="BW31" s="175"/>
      <c r="BX31" s="175"/>
      <c r="BY31" s="175"/>
      <c r="BZ31" s="175"/>
      <c r="CA31" s="175"/>
      <c r="CB31" s="175"/>
      <c r="CC31" s="175"/>
      <c r="CD31" s="175"/>
      <c r="CE31" s="175"/>
      <c r="CF31" s="175"/>
      <c r="CG31" s="175"/>
      <c r="CH31" s="175"/>
      <c r="CI31" s="175"/>
    </row>
    <row r="32" spans="1:87" ht="20.25" x14ac:dyDescent="0.2">
      <c r="A32" s="176"/>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177"/>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75"/>
      <c r="BT32" s="175"/>
      <c r="BU32" s="175"/>
      <c r="BV32" s="175"/>
      <c r="BW32" s="175"/>
      <c r="BX32" s="175"/>
      <c r="BY32" s="175"/>
      <c r="BZ32" s="175"/>
      <c r="CA32" s="175"/>
      <c r="CB32" s="175"/>
      <c r="CC32" s="175"/>
      <c r="CD32" s="175"/>
      <c r="CE32" s="175"/>
      <c r="CF32" s="175"/>
      <c r="CG32" s="175"/>
      <c r="CH32" s="175"/>
      <c r="CI32" s="175"/>
    </row>
    <row r="33" spans="1:87" x14ac:dyDescent="0.2">
      <c r="A33" s="176"/>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77"/>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5"/>
      <c r="BY33" s="175"/>
      <c r="BZ33" s="175"/>
      <c r="CA33" s="175"/>
      <c r="CB33" s="175"/>
      <c r="CC33" s="175"/>
      <c r="CD33" s="175"/>
      <c r="CE33" s="175"/>
      <c r="CF33" s="175"/>
      <c r="CG33" s="175"/>
      <c r="CH33" s="175"/>
      <c r="CI33" s="175"/>
    </row>
    <row r="34" spans="1:87" x14ac:dyDescent="0.2">
      <c r="A34" s="176"/>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77"/>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5"/>
      <c r="BZ34" s="175"/>
      <c r="CA34" s="175"/>
      <c r="CB34" s="175"/>
      <c r="CC34" s="175"/>
      <c r="CD34" s="175"/>
      <c r="CE34" s="175"/>
      <c r="CF34" s="175"/>
      <c r="CG34" s="175"/>
      <c r="CH34" s="175"/>
      <c r="CI34" s="175"/>
    </row>
    <row r="35" spans="1:87" x14ac:dyDescent="0.2">
      <c r="A35" s="176"/>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77"/>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5"/>
      <c r="BT35" s="175"/>
      <c r="BU35" s="175"/>
      <c r="BV35" s="175"/>
      <c r="BW35" s="175"/>
      <c r="BX35" s="175"/>
      <c r="BY35" s="175"/>
      <c r="BZ35" s="175"/>
      <c r="CA35" s="175"/>
      <c r="CB35" s="175"/>
      <c r="CC35" s="175"/>
      <c r="CD35" s="175"/>
      <c r="CE35" s="175"/>
      <c r="CF35" s="175"/>
      <c r="CG35" s="175"/>
      <c r="CH35" s="175"/>
      <c r="CI35" s="175"/>
    </row>
    <row r="36" spans="1:87" x14ac:dyDescent="0.2">
      <c r="A36" s="176"/>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77"/>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75"/>
      <c r="BZ36" s="175"/>
      <c r="CA36" s="175"/>
      <c r="CB36" s="175"/>
      <c r="CC36" s="175"/>
      <c r="CD36" s="175"/>
      <c r="CE36" s="175"/>
      <c r="CF36" s="175"/>
      <c r="CG36" s="175"/>
      <c r="CH36" s="175"/>
      <c r="CI36" s="175"/>
    </row>
    <row r="37" spans="1:87" x14ac:dyDescent="0.2">
      <c r="A37" s="175"/>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5"/>
      <c r="BY37" s="175"/>
      <c r="BZ37" s="175"/>
      <c r="CA37" s="175"/>
      <c r="CB37" s="175"/>
      <c r="CC37" s="175"/>
      <c r="CD37" s="175"/>
      <c r="CE37" s="175"/>
      <c r="CF37" s="175"/>
      <c r="CG37" s="175"/>
      <c r="CH37" s="175"/>
      <c r="CI37" s="175"/>
    </row>
    <row r="38" spans="1:87" x14ac:dyDescent="0.2">
      <c r="A38" s="175"/>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175"/>
    </row>
    <row r="39" spans="1:87" x14ac:dyDescent="0.2">
      <c r="A39" s="175"/>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175"/>
    </row>
    <row r="40" spans="1:87" x14ac:dyDescent="0.2">
      <c r="A40" s="175"/>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c r="BY40" s="175"/>
      <c r="BZ40" s="175"/>
      <c r="CA40" s="175"/>
      <c r="CB40" s="175"/>
      <c r="CC40" s="175"/>
      <c r="CD40" s="175"/>
      <c r="CE40" s="175"/>
      <c r="CF40" s="175"/>
      <c r="CG40" s="175"/>
      <c r="CH40" s="175"/>
      <c r="CI40" s="175"/>
    </row>
    <row r="41" spans="1:87" x14ac:dyDescent="0.2">
      <c r="A41" s="175"/>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c r="BZ41" s="175"/>
      <c r="CA41" s="175"/>
      <c r="CB41" s="175"/>
      <c r="CC41" s="175"/>
      <c r="CD41" s="175"/>
      <c r="CE41" s="175"/>
      <c r="CF41" s="175"/>
      <c r="CG41" s="175"/>
      <c r="CH41" s="175"/>
      <c r="CI41" s="175"/>
    </row>
    <row r="42" spans="1:87" x14ac:dyDescent="0.2">
      <c r="A42" s="175"/>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row>
    <row r="43" spans="1:87" x14ac:dyDescent="0.2">
      <c r="A43" s="175"/>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c r="BY43" s="175"/>
      <c r="BZ43" s="175"/>
      <c r="CA43" s="175"/>
      <c r="CB43" s="175"/>
      <c r="CC43" s="175"/>
      <c r="CD43" s="175"/>
      <c r="CE43" s="175"/>
      <c r="CF43" s="175"/>
      <c r="CG43" s="175"/>
      <c r="CH43" s="175"/>
      <c r="CI43" s="175"/>
    </row>
    <row r="44" spans="1:87" x14ac:dyDescent="0.2">
      <c r="A44" s="17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row>
    <row r="45" spans="1:87" x14ac:dyDescent="0.2">
      <c r="A45" s="175"/>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c r="BT45" s="175"/>
      <c r="BU45" s="175"/>
      <c r="BV45" s="175"/>
      <c r="BW45" s="175"/>
      <c r="BX45" s="175"/>
      <c r="BY45" s="175"/>
      <c r="BZ45" s="175"/>
      <c r="CA45" s="175"/>
      <c r="CB45" s="175"/>
      <c r="CC45" s="175"/>
      <c r="CD45" s="175"/>
      <c r="CE45" s="175"/>
      <c r="CF45" s="175"/>
      <c r="CG45" s="175"/>
      <c r="CH45" s="175"/>
      <c r="CI45" s="175"/>
    </row>
    <row r="46" spans="1:87" x14ac:dyDescent="0.2">
      <c r="A46" s="175"/>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c r="BU46" s="175"/>
      <c r="BV46" s="175"/>
      <c r="BW46" s="175"/>
      <c r="BX46" s="175"/>
      <c r="BY46" s="175"/>
      <c r="BZ46" s="175"/>
      <c r="CA46" s="175"/>
      <c r="CB46" s="175"/>
      <c r="CC46" s="175"/>
      <c r="CD46" s="175"/>
      <c r="CE46" s="175"/>
      <c r="CF46" s="175"/>
      <c r="CG46" s="175"/>
      <c r="CH46" s="175"/>
      <c r="CI46" s="175"/>
    </row>
    <row r="47" spans="1:87" x14ac:dyDescent="0.2">
      <c r="A47" s="175"/>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5"/>
      <c r="BQ47" s="175"/>
      <c r="BR47" s="175"/>
      <c r="BS47" s="175"/>
      <c r="BT47" s="175"/>
      <c r="BU47" s="175"/>
      <c r="BV47" s="175"/>
      <c r="BW47" s="175"/>
      <c r="BX47" s="175"/>
      <c r="BY47" s="175"/>
      <c r="BZ47" s="175"/>
      <c r="CA47" s="175"/>
      <c r="CB47" s="175"/>
      <c r="CC47" s="175"/>
      <c r="CD47" s="175"/>
      <c r="CE47" s="175"/>
      <c r="CF47" s="175"/>
      <c r="CG47" s="175"/>
      <c r="CH47" s="175"/>
      <c r="CI47" s="175"/>
    </row>
    <row r="48" spans="1:87" x14ac:dyDescent="0.2">
      <c r="A48" s="175"/>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c r="BU48" s="175"/>
      <c r="BV48" s="175"/>
      <c r="BW48" s="175"/>
      <c r="BX48" s="175"/>
      <c r="BY48" s="175"/>
      <c r="BZ48" s="175"/>
      <c r="CA48" s="175"/>
      <c r="CB48" s="175"/>
      <c r="CC48" s="175"/>
      <c r="CD48" s="175"/>
      <c r="CE48" s="175"/>
      <c r="CF48" s="175"/>
      <c r="CG48" s="175"/>
      <c r="CH48" s="175"/>
      <c r="CI48" s="175"/>
    </row>
    <row r="49" spans="1:87" x14ac:dyDescent="0.2">
      <c r="A49" s="175"/>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c r="BY49" s="175"/>
      <c r="BZ49" s="175"/>
      <c r="CA49" s="175"/>
      <c r="CB49" s="175"/>
      <c r="CC49" s="175"/>
      <c r="CD49" s="175"/>
      <c r="CE49" s="175"/>
      <c r="CF49" s="175"/>
      <c r="CG49" s="175"/>
      <c r="CH49" s="175"/>
      <c r="CI49" s="175"/>
    </row>
    <row r="50" spans="1:87" x14ac:dyDescent="0.2">
      <c r="A50" s="175"/>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c r="BU50" s="175"/>
      <c r="BV50" s="175"/>
      <c r="BW50" s="175"/>
      <c r="BX50" s="175"/>
      <c r="BY50" s="175"/>
      <c r="BZ50" s="175"/>
      <c r="CA50" s="175"/>
      <c r="CB50" s="175"/>
      <c r="CC50" s="175"/>
      <c r="CD50" s="175"/>
      <c r="CE50" s="175"/>
      <c r="CF50" s="175"/>
      <c r="CG50" s="175"/>
      <c r="CH50" s="175"/>
      <c r="CI50" s="175"/>
    </row>
    <row r="51" spans="1:87" x14ac:dyDescent="0.2">
      <c r="A51" s="175"/>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5"/>
      <c r="BR51" s="175"/>
      <c r="BS51" s="175"/>
      <c r="BT51" s="175"/>
      <c r="BU51" s="175"/>
      <c r="BV51" s="175"/>
      <c r="BW51" s="175"/>
      <c r="BX51" s="175"/>
      <c r="BY51" s="175"/>
      <c r="BZ51" s="175"/>
      <c r="CA51" s="175"/>
      <c r="CB51" s="175"/>
      <c r="CC51" s="175"/>
      <c r="CD51" s="175"/>
      <c r="CE51" s="175"/>
      <c r="CF51" s="175"/>
      <c r="CG51" s="175"/>
      <c r="CH51" s="175"/>
      <c r="CI51" s="175"/>
    </row>
    <row r="52" spans="1:87" x14ac:dyDescent="0.2">
      <c r="A52" s="175"/>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c r="BZ52" s="175"/>
      <c r="CA52" s="175"/>
      <c r="CB52" s="175"/>
      <c r="CC52" s="175"/>
      <c r="CD52" s="175"/>
      <c r="CE52" s="175"/>
      <c r="CF52" s="175"/>
      <c r="CG52" s="175"/>
      <c r="CH52" s="175"/>
      <c r="CI52" s="175"/>
    </row>
    <row r="53" spans="1:87" x14ac:dyDescent="0.2">
      <c r="A53" s="175"/>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c r="BY53" s="175"/>
      <c r="BZ53" s="175"/>
      <c r="CA53" s="175"/>
      <c r="CB53" s="175"/>
      <c r="CC53" s="175"/>
      <c r="CD53" s="175"/>
      <c r="CE53" s="175"/>
      <c r="CF53" s="175"/>
      <c r="CG53" s="175"/>
      <c r="CH53" s="175"/>
      <c r="CI53" s="175"/>
    </row>
    <row r="54" spans="1:87" x14ac:dyDescent="0.2">
      <c r="A54" s="175"/>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c r="CF54" s="175"/>
      <c r="CG54" s="175"/>
      <c r="CH54" s="175"/>
      <c r="CI54" s="175"/>
    </row>
    <row r="55" spans="1:87" x14ac:dyDescent="0.2">
      <c r="A55" s="175"/>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5"/>
      <c r="BQ55" s="175"/>
      <c r="BR55" s="175"/>
      <c r="BS55" s="175"/>
      <c r="BT55" s="175"/>
      <c r="BU55" s="175"/>
      <c r="BV55" s="175"/>
      <c r="BW55" s="175"/>
      <c r="BX55" s="175"/>
      <c r="BY55" s="175"/>
      <c r="BZ55" s="175"/>
      <c r="CA55" s="175"/>
      <c r="CB55" s="175"/>
      <c r="CC55" s="175"/>
      <c r="CD55" s="175"/>
      <c r="CE55" s="175"/>
      <c r="CF55" s="175"/>
      <c r="CG55" s="175"/>
    </row>
    <row r="56" spans="1:87" x14ac:dyDescent="0.2">
      <c r="A56" s="175"/>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5"/>
      <c r="BR56" s="175"/>
      <c r="BS56" s="175"/>
      <c r="BT56" s="175"/>
      <c r="BU56" s="175"/>
      <c r="BV56" s="175"/>
      <c r="BW56" s="175"/>
      <c r="BX56" s="175"/>
      <c r="BY56" s="175"/>
      <c r="BZ56" s="175"/>
      <c r="CA56" s="175"/>
      <c r="CB56" s="175"/>
      <c r="CC56" s="175"/>
      <c r="CD56" s="175"/>
      <c r="CE56" s="175"/>
      <c r="CF56" s="175"/>
      <c r="CG56" s="175"/>
    </row>
    <row r="57" spans="1:87" x14ac:dyDescent="0.2">
      <c r="A57" s="175"/>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5"/>
      <c r="BR57" s="175"/>
      <c r="BS57" s="175"/>
      <c r="BT57" s="175"/>
      <c r="BU57" s="175"/>
      <c r="BV57" s="175"/>
      <c r="BW57" s="175"/>
      <c r="BX57" s="175"/>
      <c r="BY57" s="175"/>
      <c r="BZ57" s="175"/>
      <c r="CA57" s="175"/>
      <c r="CB57" s="175"/>
      <c r="CC57" s="175"/>
      <c r="CD57" s="175"/>
      <c r="CE57" s="175"/>
      <c r="CF57" s="175"/>
      <c r="CG57" s="175"/>
    </row>
    <row r="58" spans="1:87" x14ac:dyDescent="0.2">
      <c r="A58" s="17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5"/>
      <c r="BR58" s="175"/>
      <c r="BS58" s="175"/>
      <c r="BT58" s="175"/>
      <c r="BU58" s="175"/>
      <c r="BV58" s="175"/>
      <c r="BW58" s="175"/>
      <c r="BX58" s="175"/>
      <c r="BY58" s="175"/>
      <c r="BZ58" s="175"/>
      <c r="CA58" s="175"/>
      <c r="CB58" s="175"/>
      <c r="CC58" s="175"/>
      <c r="CD58" s="175"/>
      <c r="CE58" s="175"/>
      <c r="CF58" s="175"/>
      <c r="CG58" s="175"/>
    </row>
    <row r="59" spans="1:87" x14ac:dyDescent="0.2">
      <c r="A59" s="17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5"/>
      <c r="BR59" s="175"/>
      <c r="BS59" s="175"/>
      <c r="BT59" s="175"/>
      <c r="BU59" s="175"/>
      <c r="BV59" s="175"/>
      <c r="BW59" s="175"/>
      <c r="BX59" s="175"/>
      <c r="BY59" s="175"/>
      <c r="BZ59" s="175"/>
      <c r="CA59" s="175"/>
      <c r="CB59" s="175"/>
      <c r="CC59" s="175"/>
      <c r="CD59" s="175"/>
      <c r="CE59" s="175"/>
      <c r="CF59" s="175"/>
      <c r="CG59" s="175"/>
    </row>
    <row r="60" spans="1:87" x14ac:dyDescent="0.2">
      <c r="A60" s="17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5"/>
      <c r="BR60" s="175"/>
      <c r="BS60" s="175"/>
      <c r="BT60" s="175"/>
      <c r="BU60" s="175"/>
      <c r="BV60" s="175"/>
      <c r="BW60" s="175"/>
      <c r="BX60" s="175"/>
      <c r="BY60" s="175"/>
      <c r="BZ60" s="175"/>
      <c r="CA60" s="175"/>
      <c r="CB60" s="175"/>
      <c r="CC60" s="175"/>
      <c r="CD60" s="175"/>
      <c r="CE60" s="175"/>
      <c r="CF60" s="175"/>
      <c r="CG60" s="175"/>
    </row>
    <row r="61" spans="1:87" x14ac:dyDescent="0.2">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K61" s="175"/>
      <c r="BL61" s="175"/>
      <c r="BM61" s="175"/>
      <c r="BN61" s="175"/>
      <c r="BO61" s="175"/>
      <c r="BP61" s="175"/>
      <c r="BQ61" s="175"/>
      <c r="BR61" s="175"/>
      <c r="BS61" s="175"/>
      <c r="BT61" s="175"/>
      <c r="BU61" s="175"/>
      <c r="BV61" s="175"/>
      <c r="BW61" s="175"/>
      <c r="BX61" s="175"/>
      <c r="BY61" s="175"/>
      <c r="BZ61" s="175"/>
      <c r="CA61" s="175"/>
      <c r="CB61" s="175"/>
      <c r="CC61" s="175"/>
      <c r="CD61" s="175"/>
      <c r="CE61" s="175"/>
      <c r="CF61" s="175"/>
      <c r="CG61" s="175"/>
    </row>
    <row r="62" spans="1:87" x14ac:dyDescent="0.2">
      <c r="A62" s="17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5"/>
      <c r="BR62" s="175"/>
      <c r="BS62" s="175"/>
      <c r="BT62" s="175"/>
      <c r="BU62" s="175"/>
      <c r="BV62" s="175"/>
      <c r="BW62" s="175"/>
      <c r="BX62" s="175"/>
      <c r="BY62" s="175"/>
      <c r="BZ62" s="175"/>
      <c r="CA62" s="175"/>
      <c r="CB62" s="175"/>
      <c r="CC62" s="175"/>
      <c r="CD62" s="175"/>
      <c r="CE62" s="175"/>
      <c r="CF62" s="175"/>
      <c r="CG62" s="175"/>
    </row>
    <row r="63" spans="1:87" x14ac:dyDescent="0.2">
      <c r="A63" s="175"/>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5"/>
      <c r="BR63" s="175"/>
      <c r="BS63" s="175"/>
      <c r="BT63" s="175"/>
      <c r="BU63" s="175"/>
      <c r="BV63" s="175"/>
      <c r="BW63" s="175"/>
      <c r="BX63" s="175"/>
      <c r="BY63" s="175"/>
      <c r="BZ63" s="175"/>
      <c r="CA63" s="175"/>
      <c r="CB63" s="175"/>
      <c r="CC63" s="175"/>
      <c r="CD63" s="175"/>
      <c r="CE63" s="175"/>
      <c r="CF63" s="175"/>
      <c r="CG63" s="175"/>
    </row>
    <row r="64" spans="1:87" x14ac:dyDescent="0.2">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5"/>
      <c r="BR64" s="175"/>
      <c r="BS64" s="175"/>
      <c r="BT64" s="175"/>
      <c r="BU64" s="175"/>
      <c r="BV64" s="175"/>
      <c r="BW64" s="175"/>
      <c r="BX64" s="175"/>
      <c r="BY64" s="175"/>
      <c r="BZ64" s="175"/>
      <c r="CA64" s="175"/>
      <c r="CB64" s="175"/>
      <c r="CC64" s="175"/>
      <c r="CD64" s="175"/>
      <c r="CE64" s="175"/>
      <c r="CF64" s="175"/>
      <c r="CG64" s="175"/>
    </row>
    <row r="65" spans="1:85" x14ac:dyDescent="0.2">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5"/>
      <c r="BR65" s="175"/>
      <c r="BS65" s="175"/>
      <c r="BT65" s="175"/>
      <c r="BU65" s="175"/>
      <c r="BV65" s="175"/>
      <c r="BW65" s="175"/>
      <c r="BX65" s="175"/>
      <c r="BY65" s="175"/>
      <c r="BZ65" s="175"/>
      <c r="CA65" s="175"/>
      <c r="CB65" s="175"/>
      <c r="CC65" s="175"/>
      <c r="CD65" s="175"/>
      <c r="CE65" s="175"/>
      <c r="CF65" s="175"/>
      <c r="CG65" s="175"/>
    </row>
    <row r="66" spans="1:85" x14ac:dyDescent="0.2">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c r="BX66" s="175"/>
      <c r="BY66" s="175"/>
      <c r="BZ66" s="175"/>
      <c r="CA66" s="175"/>
      <c r="CB66" s="175"/>
      <c r="CC66" s="175"/>
      <c r="CD66" s="175"/>
      <c r="CE66" s="175"/>
      <c r="CF66" s="175"/>
      <c r="CG66" s="175"/>
    </row>
    <row r="67" spans="1:85" x14ac:dyDescent="0.2">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5"/>
      <c r="BR67" s="175"/>
      <c r="BS67" s="175"/>
      <c r="BT67" s="175"/>
      <c r="BU67" s="175"/>
      <c r="BV67" s="175"/>
      <c r="BW67" s="175"/>
      <c r="BX67" s="175"/>
      <c r="BY67" s="175"/>
      <c r="BZ67" s="175"/>
      <c r="CA67" s="175"/>
      <c r="CB67" s="175"/>
      <c r="CC67" s="175"/>
      <c r="CD67" s="175"/>
      <c r="CE67" s="175"/>
      <c r="CF67" s="175"/>
      <c r="CG67" s="175"/>
    </row>
    <row r="68" spans="1:85" x14ac:dyDescent="0.2">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c r="BG68" s="175"/>
      <c r="BH68" s="175"/>
      <c r="BI68" s="175"/>
      <c r="BJ68" s="175"/>
      <c r="BK68" s="175"/>
      <c r="BL68" s="175"/>
      <c r="BM68" s="175"/>
      <c r="BN68" s="175"/>
      <c r="BO68" s="175"/>
      <c r="BP68" s="175"/>
      <c r="BQ68" s="175"/>
      <c r="BR68" s="175"/>
      <c r="BS68" s="175"/>
      <c r="BT68" s="175"/>
      <c r="BU68" s="175"/>
      <c r="BV68" s="175"/>
      <c r="BW68" s="175"/>
      <c r="BX68" s="175"/>
      <c r="BY68" s="175"/>
      <c r="BZ68" s="175"/>
      <c r="CA68" s="175"/>
      <c r="CB68" s="175"/>
      <c r="CC68" s="175"/>
      <c r="CD68" s="175"/>
      <c r="CE68" s="175"/>
      <c r="CF68" s="175"/>
      <c r="CG68" s="175"/>
    </row>
    <row r="69" spans="1:85" x14ac:dyDescent="0.2">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5"/>
      <c r="BR69" s="175"/>
      <c r="BS69" s="175"/>
      <c r="BT69" s="175"/>
      <c r="BU69" s="175"/>
      <c r="BV69" s="175"/>
      <c r="BW69" s="175"/>
      <c r="BX69" s="175"/>
      <c r="BY69" s="175"/>
      <c r="BZ69" s="175"/>
      <c r="CA69" s="175"/>
      <c r="CB69" s="175"/>
      <c r="CC69" s="175"/>
      <c r="CD69" s="175"/>
      <c r="CE69" s="175"/>
      <c r="CF69" s="175"/>
      <c r="CG69" s="175"/>
    </row>
    <row r="70" spans="1:85" x14ac:dyDescent="0.2">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W70" s="175"/>
      <c r="BX70" s="175"/>
      <c r="BY70" s="175"/>
      <c r="BZ70" s="175"/>
      <c r="CA70" s="175"/>
      <c r="CB70" s="175"/>
      <c r="CC70" s="175"/>
      <c r="CD70" s="175"/>
      <c r="CE70" s="175"/>
      <c r="CF70" s="175"/>
      <c r="CG70" s="175"/>
    </row>
    <row r="71" spans="1:85" x14ac:dyDescent="0.2">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5"/>
      <c r="BR71" s="175"/>
      <c r="BS71" s="175"/>
      <c r="BT71" s="175"/>
      <c r="BU71" s="175"/>
      <c r="BV71" s="175"/>
      <c r="BW71" s="175"/>
      <c r="BX71" s="175"/>
      <c r="BY71" s="175"/>
      <c r="BZ71" s="175"/>
      <c r="CA71" s="175"/>
      <c r="CB71" s="175"/>
      <c r="CC71" s="175"/>
      <c r="CD71" s="175"/>
      <c r="CE71" s="175"/>
      <c r="CF71" s="175"/>
      <c r="CG71" s="175"/>
    </row>
    <row r="72" spans="1:85" x14ac:dyDescent="0.2">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c r="BX72" s="175"/>
      <c r="BY72" s="175"/>
      <c r="BZ72" s="175"/>
      <c r="CA72" s="175"/>
      <c r="CB72" s="175"/>
      <c r="CC72" s="175"/>
      <c r="CD72" s="175"/>
      <c r="CE72" s="175"/>
      <c r="CF72" s="175"/>
      <c r="CG72" s="175"/>
    </row>
    <row r="73" spans="1:85" x14ac:dyDescent="0.2">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5"/>
      <c r="BR73" s="175"/>
      <c r="BS73" s="175"/>
      <c r="BT73" s="175"/>
      <c r="BU73" s="175"/>
      <c r="BV73" s="175"/>
      <c r="BW73" s="175"/>
      <c r="BX73" s="175"/>
      <c r="BY73" s="175"/>
      <c r="BZ73" s="175"/>
      <c r="CA73" s="175"/>
      <c r="CB73" s="175"/>
      <c r="CC73" s="175"/>
      <c r="CD73" s="175"/>
      <c r="CE73" s="175"/>
      <c r="CF73" s="175"/>
      <c r="CG73" s="175"/>
    </row>
    <row r="74" spans="1:85" x14ac:dyDescent="0.2">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5"/>
      <c r="BR74" s="175"/>
      <c r="BS74" s="175"/>
      <c r="BT74" s="175"/>
      <c r="BU74" s="175"/>
      <c r="BV74" s="175"/>
      <c r="BW74" s="175"/>
      <c r="BX74" s="175"/>
      <c r="BY74" s="175"/>
      <c r="BZ74" s="175"/>
      <c r="CA74" s="175"/>
      <c r="CB74" s="175"/>
      <c r="CC74" s="175"/>
      <c r="CD74" s="175"/>
      <c r="CE74" s="175"/>
      <c r="CF74" s="175"/>
      <c r="CG74" s="175"/>
    </row>
    <row r="75" spans="1:85" x14ac:dyDescent="0.2">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W75" s="175"/>
      <c r="BX75" s="175"/>
      <c r="BY75" s="175"/>
      <c r="BZ75" s="175"/>
      <c r="CA75" s="175"/>
      <c r="CB75" s="175"/>
      <c r="CC75" s="175"/>
      <c r="CD75" s="175"/>
      <c r="CE75" s="175"/>
      <c r="CF75" s="175"/>
      <c r="CG75" s="175"/>
    </row>
    <row r="76" spans="1:85" x14ac:dyDescent="0.2">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175"/>
      <c r="BR76" s="175"/>
      <c r="BS76" s="175"/>
      <c r="BT76" s="175"/>
      <c r="BU76" s="175"/>
      <c r="BV76" s="175"/>
      <c r="BW76" s="175"/>
      <c r="BX76" s="175"/>
      <c r="BY76" s="175"/>
      <c r="BZ76" s="175"/>
      <c r="CA76" s="175"/>
      <c r="CB76" s="175"/>
      <c r="CC76" s="175"/>
      <c r="CD76" s="175"/>
      <c r="CE76" s="175"/>
      <c r="CF76" s="175"/>
      <c r="CG76" s="175"/>
    </row>
    <row r="77" spans="1:85" x14ac:dyDescent="0.2">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5"/>
      <c r="BQ77" s="175"/>
      <c r="BR77" s="175"/>
      <c r="BS77" s="175"/>
      <c r="BT77" s="175"/>
      <c r="BU77" s="175"/>
      <c r="BV77" s="175"/>
      <c r="BW77" s="175"/>
      <c r="BX77" s="175"/>
      <c r="BY77" s="175"/>
      <c r="BZ77" s="175"/>
      <c r="CA77" s="175"/>
      <c r="CB77" s="175"/>
      <c r="CC77" s="175"/>
      <c r="CD77" s="175"/>
      <c r="CE77" s="175"/>
      <c r="CF77" s="175"/>
      <c r="CG77" s="175"/>
    </row>
    <row r="78" spans="1:85" x14ac:dyDescent="0.2">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row>
    <row r="79" spans="1:85" x14ac:dyDescent="0.2">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5"/>
      <c r="BC79" s="175"/>
      <c r="BD79" s="175"/>
      <c r="BE79" s="175"/>
      <c r="BF79" s="175"/>
      <c r="BG79" s="175"/>
      <c r="BH79" s="175"/>
      <c r="BI79" s="175"/>
      <c r="BJ79" s="175"/>
      <c r="BK79" s="175"/>
      <c r="BL79" s="175"/>
      <c r="BM79" s="175"/>
      <c r="BN79" s="175"/>
      <c r="BO79" s="175"/>
      <c r="BP79" s="175"/>
      <c r="BQ79" s="175"/>
      <c r="BR79" s="175"/>
      <c r="BS79" s="175"/>
      <c r="BT79" s="175"/>
      <c r="BU79" s="175"/>
      <c r="BV79" s="175"/>
      <c r="BW79" s="175"/>
      <c r="BX79" s="175"/>
      <c r="BY79" s="175"/>
      <c r="BZ79" s="175"/>
      <c r="CA79" s="175"/>
      <c r="CB79" s="175"/>
      <c r="CC79" s="175"/>
      <c r="CD79" s="175"/>
      <c r="CE79" s="175"/>
      <c r="CF79" s="175"/>
      <c r="CG79" s="175"/>
    </row>
    <row r="80" spans="1:85" x14ac:dyDescent="0.2">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175"/>
      <c r="CA80" s="175"/>
      <c r="CB80" s="175"/>
      <c r="CC80" s="175"/>
      <c r="CD80" s="175"/>
      <c r="CE80" s="175"/>
      <c r="CF80" s="175"/>
      <c r="CG80" s="175"/>
    </row>
    <row r="81" spans="1:85" x14ac:dyDescent="0.2">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5"/>
      <c r="BJ81" s="175"/>
      <c r="BK81" s="175"/>
      <c r="BL81" s="175"/>
      <c r="BM81" s="175"/>
      <c r="BN81" s="175"/>
      <c r="BO81" s="175"/>
      <c r="BP81" s="175"/>
      <c r="BQ81" s="175"/>
      <c r="BR81" s="175"/>
      <c r="BS81" s="175"/>
      <c r="BT81" s="175"/>
      <c r="BU81" s="175"/>
      <c r="BV81" s="175"/>
      <c r="BW81" s="175"/>
      <c r="BX81" s="175"/>
      <c r="BY81" s="175"/>
      <c r="BZ81" s="175"/>
      <c r="CA81" s="175"/>
      <c r="CB81" s="175"/>
      <c r="CC81" s="175"/>
      <c r="CD81" s="175"/>
      <c r="CE81" s="175"/>
      <c r="CF81" s="175"/>
      <c r="CG81" s="175"/>
    </row>
    <row r="82" spans="1:85" x14ac:dyDescent="0.2">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c r="CA82" s="175"/>
      <c r="CB82" s="175"/>
      <c r="CC82" s="175"/>
      <c r="CD82" s="175"/>
      <c r="CE82" s="175"/>
      <c r="CF82" s="175"/>
      <c r="CG82" s="175"/>
    </row>
    <row r="83" spans="1:85" x14ac:dyDescent="0.2">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c r="BX83" s="175"/>
      <c r="BY83" s="175"/>
      <c r="BZ83" s="175"/>
      <c r="CA83" s="175"/>
      <c r="CB83" s="175"/>
      <c r="CC83" s="175"/>
      <c r="CD83" s="175"/>
      <c r="CE83" s="175"/>
      <c r="CF83" s="175"/>
      <c r="CG83" s="175"/>
    </row>
    <row r="84" spans="1:85" x14ac:dyDescent="0.2">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W84" s="175"/>
      <c r="BX84" s="175"/>
      <c r="BY84" s="175"/>
      <c r="BZ84" s="175"/>
      <c r="CA84" s="175"/>
      <c r="CB84" s="175"/>
      <c r="CC84" s="175"/>
      <c r="CD84" s="175"/>
      <c r="CE84" s="175"/>
      <c r="CF84" s="175"/>
      <c r="CG84" s="175"/>
    </row>
    <row r="85" spans="1:85" x14ac:dyDescent="0.2">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175"/>
      <c r="BE85" s="175"/>
      <c r="BF85" s="175"/>
      <c r="BG85" s="175"/>
      <c r="BH85" s="175"/>
      <c r="BI85" s="175"/>
      <c r="BJ85" s="175"/>
      <c r="BK85" s="175"/>
      <c r="BL85" s="175"/>
      <c r="BM85" s="175"/>
      <c r="BN85" s="175"/>
      <c r="BO85" s="175"/>
      <c r="BP85" s="175"/>
      <c r="BQ85" s="175"/>
      <c r="BR85" s="175"/>
      <c r="BS85" s="175"/>
      <c r="BT85" s="175"/>
      <c r="BU85" s="175"/>
      <c r="BV85" s="175"/>
      <c r="BW85" s="175"/>
      <c r="BX85" s="175"/>
      <c r="BY85" s="175"/>
      <c r="BZ85" s="175"/>
      <c r="CA85" s="175"/>
      <c r="CB85" s="175"/>
      <c r="CC85" s="175"/>
      <c r="CD85" s="175"/>
      <c r="CE85" s="175"/>
      <c r="CF85" s="175"/>
      <c r="CG85" s="175"/>
    </row>
    <row r="86" spans="1:85" x14ac:dyDescent="0.2">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5"/>
      <c r="BR86" s="175"/>
      <c r="BS86" s="175"/>
      <c r="BT86" s="175"/>
      <c r="BU86" s="175"/>
      <c r="BV86" s="175"/>
      <c r="BW86" s="175"/>
      <c r="BX86" s="175"/>
      <c r="BY86" s="175"/>
      <c r="BZ86" s="175"/>
      <c r="CA86" s="175"/>
      <c r="CB86" s="175"/>
      <c r="CC86" s="175"/>
      <c r="CD86" s="175"/>
      <c r="CE86" s="175"/>
      <c r="CF86" s="175"/>
      <c r="CG86" s="175"/>
    </row>
    <row r="87" spans="1:85" x14ac:dyDescent="0.2">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c r="AM87" s="175"/>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175"/>
      <c r="BL87" s="175"/>
      <c r="BM87" s="175"/>
      <c r="BN87" s="175"/>
      <c r="BO87" s="175"/>
      <c r="BP87" s="175"/>
      <c r="BQ87" s="175"/>
      <c r="BR87" s="175"/>
      <c r="BS87" s="175"/>
      <c r="BT87" s="175"/>
      <c r="BU87" s="175"/>
      <c r="BV87" s="175"/>
      <c r="BW87" s="175"/>
      <c r="BX87" s="175"/>
      <c r="BY87" s="175"/>
      <c r="BZ87" s="175"/>
      <c r="CA87" s="175"/>
      <c r="CB87" s="175"/>
      <c r="CC87" s="175"/>
      <c r="CD87" s="175"/>
      <c r="CE87" s="175"/>
      <c r="CF87" s="175"/>
      <c r="CG87" s="175"/>
    </row>
    <row r="88" spans="1:85" x14ac:dyDescent="0.2">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5"/>
      <c r="BI88" s="175"/>
      <c r="BJ88" s="175"/>
      <c r="BK88" s="175"/>
      <c r="BL88" s="175"/>
      <c r="BM88" s="175"/>
      <c r="BN88" s="175"/>
      <c r="BO88" s="175"/>
      <c r="BP88" s="175"/>
      <c r="BQ88" s="175"/>
      <c r="BR88" s="175"/>
      <c r="BS88" s="175"/>
      <c r="BT88" s="175"/>
      <c r="BU88" s="175"/>
      <c r="BV88" s="175"/>
      <c r="BW88" s="175"/>
      <c r="BX88" s="175"/>
      <c r="BY88" s="175"/>
      <c r="BZ88" s="175"/>
      <c r="CA88" s="175"/>
      <c r="CB88" s="175"/>
      <c r="CC88" s="175"/>
      <c r="CD88" s="175"/>
      <c r="CE88" s="175"/>
      <c r="CF88" s="175"/>
      <c r="CG88" s="175"/>
    </row>
    <row r="89" spans="1:85" x14ac:dyDescent="0.2">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75"/>
      <c r="AX89" s="175"/>
      <c r="AY89" s="175"/>
      <c r="AZ89" s="175"/>
      <c r="BA89" s="175"/>
      <c r="BB89" s="175"/>
      <c r="BC89" s="175"/>
      <c r="BD89" s="175"/>
      <c r="BE89" s="175"/>
      <c r="BF89" s="175"/>
      <c r="BG89" s="175"/>
      <c r="BH89" s="175"/>
      <c r="BI89" s="175"/>
      <c r="BJ89" s="175"/>
      <c r="BK89" s="175"/>
      <c r="BL89" s="175"/>
      <c r="BM89" s="175"/>
      <c r="BN89" s="175"/>
      <c r="BO89" s="175"/>
      <c r="BP89" s="175"/>
      <c r="BQ89" s="175"/>
      <c r="BR89" s="175"/>
      <c r="BS89" s="175"/>
      <c r="BT89" s="175"/>
      <c r="BU89" s="175"/>
      <c r="BV89" s="175"/>
      <c r="BW89" s="175"/>
      <c r="BX89" s="175"/>
      <c r="BY89" s="175"/>
      <c r="BZ89" s="175"/>
      <c r="CA89" s="175"/>
      <c r="CB89" s="175"/>
      <c r="CC89" s="175"/>
      <c r="CD89" s="175"/>
      <c r="CE89" s="175"/>
      <c r="CF89" s="175"/>
      <c r="CG89" s="175"/>
    </row>
    <row r="90" spans="1:85" x14ac:dyDescent="0.2">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W90" s="175"/>
      <c r="BX90" s="175"/>
      <c r="BY90" s="175"/>
      <c r="BZ90" s="175"/>
      <c r="CA90" s="175"/>
      <c r="CB90" s="175"/>
      <c r="CC90" s="175"/>
      <c r="CD90" s="175"/>
      <c r="CE90" s="175"/>
      <c r="CF90" s="175"/>
      <c r="CG90" s="175"/>
    </row>
    <row r="91" spans="1:85" x14ac:dyDescent="0.2">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c r="BX91" s="175"/>
      <c r="BY91" s="175"/>
      <c r="BZ91" s="175"/>
      <c r="CA91" s="175"/>
      <c r="CB91" s="175"/>
      <c r="CC91" s="175"/>
      <c r="CD91" s="175"/>
      <c r="CE91" s="175"/>
      <c r="CF91" s="175"/>
      <c r="CG91" s="175"/>
    </row>
    <row r="92" spans="1:85" x14ac:dyDescent="0.2">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c r="AW92" s="175"/>
      <c r="AX92" s="175"/>
      <c r="AY92" s="175"/>
      <c r="AZ92" s="175"/>
      <c r="BA92" s="175"/>
      <c r="BB92" s="175"/>
      <c r="BC92" s="175"/>
      <c r="BD92" s="175"/>
      <c r="BE92" s="175"/>
      <c r="BF92" s="175"/>
      <c r="BG92" s="175"/>
      <c r="BH92" s="175"/>
      <c r="BI92" s="175"/>
      <c r="BJ92" s="175"/>
      <c r="BK92" s="175"/>
      <c r="BL92" s="175"/>
      <c r="BM92" s="175"/>
      <c r="BN92" s="175"/>
      <c r="BO92" s="175"/>
      <c r="BP92" s="175"/>
      <c r="BQ92" s="175"/>
      <c r="BR92" s="175"/>
      <c r="BS92" s="175"/>
      <c r="BT92" s="175"/>
      <c r="BU92" s="175"/>
      <c r="BV92" s="175"/>
      <c r="BW92" s="175"/>
      <c r="BX92" s="175"/>
      <c r="BY92" s="175"/>
      <c r="BZ92" s="175"/>
      <c r="CA92" s="175"/>
      <c r="CB92" s="175"/>
      <c r="CC92" s="175"/>
      <c r="CD92" s="175"/>
      <c r="CE92" s="175"/>
      <c r="CF92" s="175"/>
      <c r="CG92" s="175"/>
    </row>
    <row r="93" spans="1:85" x14ac:dyDescent="0.2">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75"/>
      <c r="BR93" s="175"/>
      <c r="BS93" s="175"/>
      <c r="BT93" s="175"/>
      <c r="BU93" s="175"/>
      <c r="BV93" s="175"/>
      <c r="BW93" s="175"/>
      <c r="BX93" s="175"/>
      <c r="BY93" s="175"/>
      <c r="BZ93" s="175"/>
      <c r="CA93" s="175"/>
      <c r="CB93" s="175"/>
      <c r="CC93" s="175"/>
      <c r="CD93" s="175"/>
      <c r="CE93" s="175"/>
      <c r="CF93" s="175"/>
      <c r="CG93" s="175"/>
    </row>
    <row r="94" spans="1:85" x14ac:dyDescent="0.2">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c r="BT94" s="175"/>
      <c r="BU94" s="175"/>
      <c r="BV94" s="175"/>
      <c r="BW94" s="175"/>
      <c r="BX94" s="175"/>
      <c r="BY94" s="175"/>
      <c r="BZ94" s="175"/>
      <c r="CA94" s="175"/>
      <c r="CB94" s="175"/>
      <c r="CC94" s="175"/>
      <c r="CD94" s="175"/>
      <c r="CE94" s="175"/>
      <c r="CF94" s="175"/>
      <c r="CG94" s="175"/>
    </row>
    <row r="95" spans="1:85" x14ac:dyDescent="0.2">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75"/>
      <c r="BR95" s="175"/>
      <c r="BS95" s="175"/>
      <c r="BT95" s="175"/>
      <c r="BU95" s="175"/>
      <c r="BV95" s="175"/>
      <c r="BW95" s="175"/>
      <c r="BX95" s="175"/>
      <c r="BY95" s="175"/>
      <c r="BZ95" s="175"/>
      <c r="CA95" s="175"/>
      <c r="CB95" s="175"/>
      <c r="CC95" s="175"/>
      <c r="CD95" s="175"/>
      <c r="CE95" s="175"/>
      <c r="CF95" s="175"/>
      <c r="CG95" s="175"/>
    </row>
    <row r="96" spans="1:85" x14ac:dyDescent="0.2">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5"/>
      <c r="BR96" s="175"/>
      <c r="BS96" s="175"/>
      <c r="BT96" s="175"/>
      <c r="BU96" s="175"/>
      <c r="BV96" s="175"/>
      <c r="BW96" s="175"/>
      <c r="BX96" s="175"/>
      <c r="BY96" s="175"/>
      <c r="BZ96" s="175"/>
      <c r="CA96" s="175"/>
      <c r="CB96" s="175"/>
      <c r="CC96" s="175"/>
      <c r="CD96" s="175"/>
      <c r="CE96" s="175"/>
      <c r="CF96" s="175"/>
      <c r="CG96" s="175"/>
    </row>
    <row r="97" spans="1:85" x14ac:dyDescent="0.2">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5"/>
      <c r="BW97" s="175"/>
      <c r="BX97" s="175"/>
      <c r="BY97" s="175"/>
      <c r="BZ97" s="175"/>
      <c r="CA97" s="175"/>
      <c r="CB97" s="175"/>
      <c r="CC97" s="175"/>
      <c r="CD97" s="175"/>
      <c r="CE97" s="175"/>
      <c r="CF97" s="175"/>
      <c r="CG97" s="175"/>
    </row>
    <row r="98" spans="1:85" x14ac:dyDescent="0.2">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5"/>
      <c r="BW98" s="175"/>
      <c r="BX98" s="175"/>
      <c r="BY98" s="175"/>
      <c r="BZ98" s="175"/>
      <c r="CA98" s="175"/>
      <c r="CB98" s="175"/>
      <c r="CC98" s="175"/>
      <c r="CD98" s="175"/>
      <c r="CE98" s="175"/>
      <c r="CF98" s="175"/>
      <c r="CG98" s="175"/>
    </row>
    <row r="99" spans="1:85" x14ac:dyDescent="0.2">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c r="BZ99" s="175"/>
      <c r="CA99" s="175"/>
      <c r="CB99" s="175"/>
      <c r="CC99" s="175"/>
      <c r="CD99" s="175"/>
      <c r="CE99" s="175"/>
      <c r="CF99" s="175"/>
      <c r="CG99" s="175"/>
    </row>
    <row r="100" spans="1:85" x14ac:dyDescent="0.2">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5"/>
      <c r="BW100" s="175"/>
      <c r="BX100" s="175"/>
      <c r="BY100" s="175"/>
      <c r="BZ100" s="175"/>
      <c r="CA100" s="175"/>
      <c r="CB100" s="175"/>
      <c r="CC100" s="175"/>
      <c r="CD100" s="175"/>
      <c r="CE100" s="175"/>
      <c r="CF100" s="175"/>
      <c r="CG100" s="175"/>
    </row>
    <row r="101" spans="1:85" x14ac:dyDescent="0.2">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W101" s="175"/>
      <c r="BX101" s="175"/>
      <c r="BY101" s="175"/>
      <c r="BZ101" s="175"/>
      <c r="CA101" s="175"/>
      <c r="CB101" s="175"/>
      <c r="CC101" s="175"/>
      <c r="CD101" s="175"/>
      <c r="CE101" s="175"/>
      <c r="CF101" s="175"/>
      <c r="CG101" s="175"/>
    </row>
    <row r="102" spans="1:85" x14ac:dyDescent="0.2">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175"/>
      <c r="BR102" s="175"/>
      <c r="BS102" s="175"/>
      <c r="BT102" s="175"/>
      <c r="BU102" s="175"/>
      <c r="BV102" s="175"/>
      <c r="BW102" s="175"/>
      <c r="BX102" s="175"/>
      <c r="BY102" s="175"/>
      <c r="BZ102" s="175"/>
      <c r="CA102" s="175"/>
      <c r="CB102" s="175"/>
      <c r="CC102" s="175"/>
      <c r="CD102" s="175"/>
      <c r="CE102" s="175"/>
      <c r="CF102" s="175"/>
      <c r="CG102" s="175"/>
    </row>
    <row r="103" spans="1:85" x14ac:dyDescent="0.2">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175"/>
      <c r="BR103" s="175"/>
      <c r="BS103" s="175"/>
      <c r="BT103" s="175"/>
      <c r="BU103" s="175"/>
      <c r="BV103" s="175"/>
      <c r="BW103" s="175"/>
      <c r="BX103" s="175"/>
      <c r="BY103" s="175"/>
      <c r="BZ103" s="175"/>
      <c r="CA103" s="175"/>
      <c r="CB103" s="175"/>
      <c r="CC103" s="175"/>
      <c r="CD103" s="175"/>
      <c r="CE103" s="175"/>
      <c r="CF103" s="175"/>
      <c r="CG103" s="175"/>
    </row>
    <row r="104" spans="1:85" x14ac:dyDescent="0.2">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5"/>
      <c r="BR104" s="175"/>
      <c r="BS104" s="175"/>
      <c r="BT104" s="175"/>
      <c r="BU104" s="175"/>
      <c r="BV104" s="175"/>
      <c r="BW104" s="175"/>
      <c r="BX104" s="175"/>
      <c r="BY104" s="175"/>
      <c r="BZ104" s="175"/>
      <c r="CA104" s="175"/>
      <c r="CB104" s="175"/>
      <c r="CC104" s="175"/>
      <c r="CD104" s="175"/>
      <c r="CE104" s="175"/>
      <c r="CF104" s="175"/>
      <c r="CG104" s="175"/>
    </row>
    <row r="105" spans="1:85" x14ac:dyDescent="0.2">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c r="AL105" s="175"/>
      <c r="AM105" s="175"/>
      <c r="AN105" s="175"/>
      <c r="AO105" s="175"/>
      <c r="AP105" s="175"/>
      <c r="AQ105" s="175"/>
      <c r="AR105" s="175"/>
      <c r="AS105" s="175"/>
      <c r="AT105" s="175"/>
      <c r="AU105" s="175"/>
      <c r="AV105" s="175"/>
      <c r="AW105" s="175"/>
      <c r="AX105" s="175"/>
      <c r="AY105" s="175"/>
      <c r="AZ105" s="175"/>
      <c r="BA105" s="175"/>
      <c r="BB105" s="175"/>
      <c r="BC105" s="175"/>
      <c r="BD105" s="175"/>
      <c r="BE105" s="175"/>
      <c r="BF105" s="175"/>
      <c r="BG105" s="175"/>
      <c r="BH105" s="175"/>
      <c r="BI105" s="175"/>
      <c r="BJ105" s="175"/>
      <c r="BK105" s="175"/>
      <c r="BL105" s="175"/>
      <c r="BM105" s="175"/>
      <c r="BN105" s="175"/>
      <c r="BO105" s="175"/>
      <c r="BP105" s="175"/>
      <c r="BQ105" s="175"/>
      <c r="BR105" s="175"/>
      <c r="BS105" s="175"/>
      <c r="BT105" s="175"/>
      <c r="BU105" s="175"/>
      <c r="BV105" s="175"/>
      <c r="BW105" s="175"/>
      <c r="BX105" s="175"/>
      <c r="BY105" s="175"/>
      <c r="BZ105" s="175"/>
      <c r="CA105" s="175"/>
      <c r="CB105" s="175"/>
      <c r="CC105" s="175"/>
      <c r="CD105" s="175"/>
      <c r="CE105" s="175"/>
      <c r="CF105" s="175"/>
      <c r="CG105" s="175"/>
    </row>
    <row r="106" spans="1:85" x14ac:dyDescent="0.2">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5"/>
      <c r="BA106" s="175"/>
      <c r="BB106" s="175"/>
      <c r="BC106" s="175"/>
      <c r="BD106" s="175"/>
      <c r="BE106" s="175"/>
      <c r="BF106" s="175"/>
      <c r="BG106" s="175"/>
      <c r="BH106" s="175"/>
      <c r="BI106" s="175"/>
      <c r="BJ106" s="175"/>
      <c r="BK106" s="175"/>
      <c r="BL106" s="175"/>
      <c r="BM106" s="175"/>
      <c r="BN106" s="175"/>
      <c r="BO106" s="175"/>
      <c r="BP106" s="175"/>
      <c r="BQ106" s="175"/>
      <c r="BR106" s="175"/>
      <c r="BS106" s="175"/>
      <c r="BT106" s="175"/>
      <c r="BU106" s="175"/>
      <c r="BV106" s="175"/>
      <c r="BW106" s="175"/>
      <c r="BX106" s="175"/>
      <c r="BY106" s="175"/>
      <c r="BZ106" s="175"/>
      <c r="CA106" s="175"/>
      <c r="CB106" s="175"/>
      <c r="CC106" s="175"/>
      <c r="CD106" s="175"/>
      <c r="CE106" s="175"/>
      <c r="CF106" s="175"/>
      <c r="CG106" s="175"/>
    </row>
    <row r="107" spans="1:85" x14ac:dyDescent="0.2">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5"/>
      <c r="AY107" s="175"/>
      <c r="AZ107" s="175"/>
      <c r="BA107" s="175"/>
      <c r="BB107" s="175"/>
      <c r="BC107" s="175"/>
      <c r="BD107" s="175"/>
      <c r="BE107" s="175"/>
      <c r="BF107" s="175"/>
      <c r="BG107" s="175"/>
      <c r="BH107" s="175"/>
      <c r="BI107" s="175"/>
      <c r="BJ107" s="175"/>
      <c r="BK107" s="175"/>
      <c r="BL107" s="175"/>
      <c r="BM107" s="175"/>
      <c r="BN107" s="175"/>
      <c r="BO107" s="175"/>
      <c r="BP107" s="175"/>
      <c r="BQ107" s="175"/>
      <c r="BR107" s="175"/>
      <c r="BS107" s="175"/>
      <c r="BT107" s="175"/>
      <c r="BU107" s="175"/>
      <c r="BV107" s="175"/>
      <c r="BW107" s="175"/>
      <c r="BX107" s="175"/>
      <c r="BY107" s="175"/>
      <c r="BZ107" s="175"/>
      <c r="CA107" s="175"/>
      <c r="CB107" s="175"/>
      <c r="CC107" s="175"/>
      <c r="CD107" s="175"/>
      <c r="CE107" s="175"/>
      <c r="CF107" s="175"/>
      <c r="CG107" s="175"/>
    </row>
    <row r="108" spans="1:85" x14ac:dyDescent="0.2">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N108" s="175"/>
      <c r="AO108" s="175"/>
      <c r="AP108" s="175"/>
      <c r="AQ108" s="175"/>
      <c r="AR108" s="175"/>
      <c r="AS108" s="175"/>
      <c r="AT108" s="175"/>
      <c r="AU108" s="175"/>
      <c r="AV108" s="175"/>
      <c r="AW108" s="175"/>
      <c r="AX108" s="175"/>
      <c r="AY108" s="175"/>
      <c r="AZ108" s="175"/>
      <c r="BA108" s="175"/>
      <c r="BB108" s="175"/>
      <c r="BC108" s="175"/>
      <c r="BD108" s="175"/>
      <c r="BE108" s="175"/>
      <c r="BF108" s="175"/>
      <c r="BG108" s="175"/>
      <c r="BH108" s="175"/>
      <c r="BI108" s="175"/>
      <c r="BJ108" s="175"/>
      <c r="BK108" s="175"/>
      <c r="BL108" s="175"/>
      <c r="BM108" s="175"/>
      <c r="BN108" s="175"/>
      <c r="BO108" s="175"/>
      <c r="BP108" s="175"/>
      <c r="BQ108" s="175"/>
      <c r="BR108" s="175"/>
      <c r="BS108" s="175"/>
      <c r="BT108" s="175"/>
      <c r="BU108" s="175"/>
      <c r="BV108" s="175"/>
      <c r="BW108" s="175"/>
      <c r="BX108" s="175"/>
      <c r="BY108" s="175"/>
      <c r="BZ108" s="175"/>
      <c r="CA108" s="175"/>
      <c r="CB108" s="175"/>
      <c r="CC108" s="175"/>
      <c r="CD108" s="175"/>
      <c r="CE108" s="175"/>
      <c r="CF108" s="175"/>
      <c r="CG108" s="175"/>
    </row>
    <row r="109" spans="1:85" x14ac:dyDescent="0.2">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175"/>
      <c r="AR109" s="175"/>
      <c r="AS109" s="175"/>
      <c r="AT109" s="175"/>
      <c r="AU109" s="175"/>
      <c r="AV109" s="175"/>
      <c r="AW109" s="175"/>
      <c r="AX109" s="175"/>
      <c r="AY109" s="175"/>
      <c r="AZ109" s="175"/>
      <c r="BA109" s="175"/>
      <c r="BB109" s="175"/>
      <c r="BC109" s="175"/>
      <c r="BD109" s="175"/>
      <c r="BE109" s="175"/>
      <c r="BF109" s="175"/>
      <c r="BG109" s="175"/>
      <c r="BH109" s="175"/>
      <c r="BI109" s="175"/>
      <c r="BJ109" s="175"/>
      <c r="BK109" s="175"/>
      <c r="BL109" s="175"/>
      <c r="BM109" s="175"/>
      <c r="BN109" s="175"/>
      <c r="BO109" s="175"/>
      <c r="BP109" s="175"/>
      <c r="BQ109" s="175"/>
      <c r="BR109" s="175"/>
      <c r="BS109" s="175"/>
      <c r="BT109" s="175"/>
      <c r="BU109" s="175"/>
      <c r="BV109" s="175"/>
      <c r="BW109" s="175"/>
      <c r="BX109" s="175"/>
      <c r="BY109" s="175"/>
      <c r="BZ109" s="175"/>
      <c r="CA109" s="175"/>
      <c r="CB109" s="175"/>
      <c r="CC109" s="175"/>
      <c r="CD109" s="175"/>
      <c r="CE109" s="175"/>
      <c r="CF109" s="175"/>
      <c r="CG109" s="175"/>
    </row>
    <row r="110" spans="1:85" x14ac:dyDescent="0.2">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c r="AK110" s="175"/>
      <c r="AL110" s="175"/>
      <c r="AM110" s="175"/>
      <c r="AN110" s="175"/>
      <c r="AO110" s="175"/>
      <c r="AP110" s="175"/>
      <c r="AQ110" s="175"/>
      <c r="AR110" s="175"/>
      <c r="AS110" s="175"/>
      <c r="AT110" s="175"/>
      <c r="AU110" s="175"/>
      <c r="AV110" s="175"/>
      <c r="AW110" s="175"/>
      <c r="AX110" s="175"/>
      <c r="AY110" s="175"/>
      <c r="AZ110" s="175"/>
      <c r="BA110" s="175"/>
      <c r="BB110" s="175"/>
      <c r="BC110" s="175"/>
      <c r="BD110" s="175"/>
      <c r="BE110" s="175"/>
      <c r="BF110" s="175"/>
      <c r="BG110" s="175"/>
      <c r="BH110" s="175"/>
      <c r="BI110" s="175"/>
      <c r="BJ110" s="175"/>
      <c r="BK110" s="175"/>
      <c r="BL110" s="175"/>
      <c r="BM110" s="175"/>
      <c r="BN110" s="175"/>
      <c r="BO110" s="175"/>
      <c r="BP110" s="175"/>
      <c r="BQ110" s="175"/>
      <c r="BR110" s="175"/>
      <c r="BS110" s="175"/>
      <c r="BT110" s="175"/>
      <c r="BU110" s="175"/>
      <c r="BV110" s="175"/>
      <c r="BW110" s="175"/>
      <c r="BX110" s="175"/>
      <c r="BY110" s="175"/>
      <c r="BZ110" s="175"/>
      <c r="CA110" s="175"/>
      <c r="CB110" s="175"/>
      <c r="CC110" s="175"/>
      <c r="CD110" s="175"/>
      <c r="CE110" s="175"/>
      <c r="CF110" s="175"/>
      <c r="CG110" s="175"/>
    </row>
    <row r="111" spans="1:85" x14ac:dyDescent="0.2">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c r="AK111" s="175"/>
      <c r="AL111" s="175"/>
      <c r="AM111" s="175"/>
      <c r="AN111" s="175"/>
      <c r="AO111" s="175"/>
      <c r="AP111" s="175"/>
      <c r="AQ111" s="175"/>
      <c r="AR111" s="175"/>
      <c r="AS111" s="175"/>
      <c r="AT111" s="175"/>
      <c r="AU111" s="175"/>
      <c r="AV111" s="175"/>
      <c r="AW111" s="175"/>
      <c r="AX111" s="175"/>
      <c r="AY111" s="175"/>
      <c r="AZ111" s="175"/>
      <c r="BA111" s="175"/>
      <c r="BB111" s="175"/>
      <c r="BC111" s="175"/>
      <c r="BD111" s="175"/>
      <c r="BE111" s="175"/>
      <c r="BF111" s="175"/>
      <c r="BG111" s="175"/>
      <c r="BH111" s="175"/>
      <c r="BI111" s="175"/>
      <c r="BJ111" s="175"/>
      <c r="BK111" s="175"/>
      <c r="BL111" s="175"/>
      <c r="BM111" s="175"/>
      <c r="BN111" s="175"/>
      <c r="BO111" s="175"/>
      <c r="BP111" s="175"/>
      <c r="BQ111" s="175"/>
      <c r="BR111" s="175"/>
      <c r="BS111" s="175"/>
      <c r="BT111" s="175"/>
      <c r="BU111" s="175"/>
      <c r="BV111" s="175"/>
      <c r="BW111" s="175"/>
      <c r="BX111" s="175"/>
      <c r="BY111" s="175"/>
      <c r="BZ111" s="175"/>
      <c r="CA111" s="175"/>
      <c r="CB111" s="175"/>
      <c r="CC111" s="175"/>
      <c r="CD111" s="175"/>
      <c r="CE111" s="175"/>
      <c r="CF111" s="175"/>
      <c r="CG111" s="175"/>
    </row>
    <row r="112" spans="1:85" x14ac:dyDescent="0.2">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5"/>
      <c r="AY112" s="175"/>
      <c r="AZ112" s="175"/>
      <c r="BA112" s="175"/>
      <c r="BB112" s="175"/>
      <c r="BC112" s="175"/>
      <c r="BD112" s="175"/>
      <c r="BE112" s="175"/>
      <c r="BF112" s="175"/>
      <c r="BG112" s="175"/>
      <c r="BH112" s="175"/>
      <c r="BI112" s="175"/>
      <c r="BJ112" s="175"/>
      <c r="BK112" s="175"/>
      <c r="BL112" s="175"/>
      <c r="BM112" s="175"/>
      <c r="BN112" s="175"/>
      <c r="BO112" s="175"/>
      <c r="BP112" s="175"/>
      <c r="BQ112" s="175"/>
      <c r="BR112" s="175"/>
      <c r="BS112" s="175"/>
      <c r="BT112" s="175"/>
      <c r="BU112" s="175"/>
      <c r="BV112" s="175"/>
      <c r="BW112" s="175"/>
      <c r="BX112" s="175"/>
      <c r="BY112" s="175"/>
      <c r="BZ112" s="175"/>
      <c r="CA112" s="175"/>
      <c r="CB112" s="175"/>
      <c r="CC112" s="175"/>
      <c r="CD112" s="175"/>
      <c r="CE112" s="175"/>
      <c r="CF112" s="175"/>
      <c r="CG112" s="175"/>
    </row>
    <row r="113" spans="1:85" x14ac:dyDescent="0.2">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5"/>
      <c r="AQ113" s="175"/>
      <c r="AR113" s="175"/>
      <c r="AS113" s="175"/>
      <c r="AT113" s="175"/>
      <c r="AU113" s="175"/>
      <c r="AV113" s="175"/>
      <c r="AW113" s="175"/>
      <c r="AX113" s="175"/>
      <c r="AY113" s="175"/>
      <c r="AZ113" s="175"/>
      <c r="BA113" s="175"/>
      <c r="BB113" s="175"/>
      <c r="BC113" s="175"/>
      <c r="BD113" s="175"/>
      <c r="BE113" s="175"/>
      <c r="BF113" s="175"/>
      <c r="BG113" s="175"/>
      <c r="BH113" s="175"/>
      <c r="BI113" s="175"/>
      <c r="BJ113" s="175"/>
      <c r="BK113" s="175"/>
      <c r="BL113" s="175"/>
      <c r="BM113" s="175"/>
      <c r="BN113" s="175"/>
      <c r="BO113" s="175"/>
      <c r="BP113" s="175"/>
      <c r="BQ113" s="175"/>
      <c r="BR113" s="175"/>
      <c r="BS113" s="175"/>
      <c r="BT113" s="175"/>
      <c r="BU113" s="175"/>
      <c r="BV113" s="175"/>
      <c r="BW113" s="175"/>
      <c r="BX113" s="175"/>
      <c r="BY113" s="175"/>
      <c r="BZ113" s="175"/>
      <c r="CA113" s="175"/>
      <c r="CB113" s="175"/>
      <c r="CC113" s="175"/>
      <c r="CD113" s="175"/>
      <c r="CE113" s="175"/>
      <c r="CF113" s="175"/>
      <c r="CG113" s="175"/>
    </row>
    <row r="114" spans="1:85" x14ac:dyDescent="0.2">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c r="AM114" s="175"/>
      <c r="AN114" s="175"/>
      <c r="AO114" s="175"/>
      <c r="AP114" s="175"/>
      <c r="AQ114" s="175"/>
      <c r="AR114" s="175"/>
      <c r="AS114" s="175"/>
      <c r="AT114" s="175"/>
      <c r="AU114" s="175"/>
      <c r="AV114" s="175"/>
      <c r="AW114" s="175"/>
      <c r="AX114" s="175"/>
      <c r="AY114" s="175"/>
      <c r="AZ114" s="175"/>
      <c r="BA114" s="175"/>
      <c r="BB114" s="175"/>
      <c r="BC114" s="175"/>
      <c r="BD114" s="175"/>
      <c r="BE114" s="175"/>
      <c r="BF114" s="175"/>
      <c r="BG114" s="175"/>
      <c r="BH114" s="175"/>
      <c r="BI114" s="175"/>
      <c r="BJ114" s="175"/>
      <c r="BK114" s="175"/>
      <c r="BL114" s="175"/>
      <c r="BM114" s="175"/>
      <c r="BN114" s="175"/>
      <c r="BO114" s="175"/>
      <c r="BP114" s="175"/>
      <c r="BQ114" s="175"/>
      <c r="BR114" s="175"/>
      <c r="BS114" s="175"/>
      <c r="BT114" s="175"/>
      <c r="BU114" s="175"/>
      <c r="BV114" s="175"/>
      <c r="BW114" s="175"/>
      <c r="BX114" s="175"/>
      <c r="BY114" s="175"/>
      <c r="BZ114" s="175"/>
      <c r="CA114" s="175"/>
      <c r="CB114" s="175"/>
      <c r="CC114" s="175"/>
      <c r="CD114" s="175"/>
      <c r="CE114" s="175"/>
      <c r="CF114" s="175"/>
      <c r="CG114" s="175"/>
    </row>
    <row r="115" spans="1:85" x14ac:dyDescent="0.2">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c r="AM115" s="175"/>
      <c r="AN115" s="175"/>
      <c r="AO115" s="175"/>
      <c r="AP115" s="175"/>
      <c r="AQ115" s="175"/>
      <c r="AR115" s="175"/>
      <c r="AS115" s="175"/>
      <c r="AT115" s="175"/>
      <c r="AU115" s="175"/>
      <c r="AV115" s="175"/>
      <c r="AW115" s="175"/>
      <c r="AX115" s="175"/>
      <c r="AY115" s="175"/>
      <c r="AZ115" s="175"/>
      <c r="BA115" s="175"/>
      <c r="BB115" s="175"/>
      <c r="BC115" s="175"/>
      <c r="BD115" s="175"/>
      <c r="BE115" s="175"/>
      <c r="BF115" s="175"/>
      <c r="BG115" s="175"/>
      <c r="BH115" s="175"/>
      <c r="BI115" s="175"/>
      <c r="BJ115" s="175"/>
      <c r="BK115" s="175"/>
      <c r="BL115" s="175"/>
      <c r="BM115" s="175"/>
      <c r="BN115" s="175"/>
      <c r="BO115" s="175"/>
      <c r="BP115" s="175"/>
      <c r="BQ115" s="175"/>
      <c r="BR115" s="175"/>
      <c r="BS115" s="175"/>
      <c r="BT115" s="175"/>
      <c r="BU115" s="175"/>
      <c r="BV115" s="175"/>
      <c r="BW115" s="175"/>
      <c r="BX115" s="175"/>
      <c r="BY115" s="175"/>
      <c r="BZ115" s="175"/>
      <c r="CA115" s="175"/>
      <c r="CB115" s="175"/>
      <c r="CC115" s="175"/>
      <c r="CD115" s="175"/>
      <c r="CE115" s="175"/>
      <c r="CF115" s="175"/>
      <c r="CG115" s="175"/>
    </row>
    <row r="116" spans="1:85" x14ac:dyDescent="0.2">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175"/>
      <c r="AS116" s="175"/>
      <c r="AT116" s="175"/>
      <c r="AU116" s="175"/>
      <c r="AV116" s="175"/>
      <c r="AW116" s="175"/>
      <c r="AX116" s="175"/>
      <c r="AY116" s="175"/>
      <c r="AZ116" s="175"/>
      <c r="BA116" s="175"/>
      <c r="BB116" s="175"/>
      <c r="BC116" s="175"/>
      <c r="BD116" s="175"/>
      <c r="BE116" s="175"/>
      <c r="BF116" s="175"/>
      <c r="BG116" s="175"/>
      <c r="BH116" s="175"/>
      <c r="BI116" s="175"/>
      <c r="BJ116" s="175"/>
      <c r="BK116" s="175"/>
      <c r="BL116" s="175"/>
      <c r="BM116" s="175"/>
      <c r="BN116" s="175"/>
      <c r="BO116" s="175"/>
      <c r="BP116" s="175"/>
      <c r="BQ116" s="175"/>
      <c r="BR116" s="175"/>
      <c r="BS116" s="175"/>
      <c r="BT116" s="175"/>
      <c r="BU116" s="175"/>
      <c r="BV116" s="175"/>
      <c r="BW116" s="175"/>
      <c r="BX116" s="175"/>
      <c r="BY116" s="175"/>
      <c r="BZ116" s="175"/>
      <c r="CA116" s="175"/>
      <c r="CB116" s="175"/>
      <c r="CC116" s="175"/>
      <c r="CD116" s="175"/>
      <c r="CE116" s="175"/>
      <c r="CF116" s="175"/>
      <c r="CG116" s="175"/>
    </row>
    <row r="117" spans="1:85" x14ac:dyDescent="0.2">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175"/>
      <c r="AS117" s="175"/>
      <c r="AT117" s="175"/>
      <c r="AU117" s="175"/>
      <c r="AV117" s="175"/>
      <c r="AW117" s="175"/>
      <c r="AX117" s="175"/>
      <c r="AY117" s="175"/>
      <c r="AZ117" s="175"/>
      <c r="BA117" s="175"/>
      <c r="BB117" s="175"/>
      <c r="BC117" s="175"/>
      <c r="BD117" s="175"/>
      <c r="BE117" s="175"/>
      <c r="BF117" s="175"/>
      <c r="BG117" s="175"/>
      <c r="BH117" s="175"/>
      <c r="BI117" s="175"/>
      <c r="BJ117" s="175"/>
      <c r="BK117" s="175"/>
      <c r="BL117" s="175"/>
      <c r="BM117" s="175"/>
      <c r="BN117" s="175"/>
      <c r="BO117" s="175"/>
      <c r="BP117" s="175"/>
      <c r="BQ117" s="175"/>
      <c r="BR117" s="175"/>
      <c r="BS117" s="175"/>
      <c r="BT117" s="175"/>
      <c r="BU117" s="175"/>
      <c r="BV117" s="175"/>
      <c r="BW117" s="175"/>
      <c r="BX117" s="175"/>
      <c r="BY117" s="175"/>
      <c r="BZ117" s="175"/>
      <c r="CA117" s="175"/>
      <c r="CB117" s="175"/>
      <c r="CC117" s="175"/>
      <c r="CD117" s="175"/>
      <c r="CE117" s="175"/>
      <c r="CF117" s="175"/>
      <c r="CG117" s="175"/>
    </row>
    <row r="118" spans="1:85" x14ac:dyDescent="0.2">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c r="AN118" s="175"/>
      <c r="AO118" s="175"/>
      <c r="AP118" s="175"/>
      <c r="AQ118" s="175"/>
      <c r="AR118" s="175"/>
      <c r="AS118" s="175"/>
      <c r="AT118" s="175"/>
      <c r="AU118" s="175"/>
      <c r="AV118" s="175"/>
      <c r="AW118" s="175"/>
      <c r="AX118" s="175"/>
      <c r="AY118" s="175"/>
      <c r="AZ118" s="175"/>
      <c r="BA118" s="175"/>
      <c r="BB118" s="175"/>
      <c r="BC118" s="175"/>
      <c r="BD118" s="175"/>
      <c r="BE118" s="175"/>
      <c r="BF118" s="175"/>
      <c r="BG118" s="175"/>
      <c r="BH118" s="175"/>
      <c r="BI118" s="175"/>
      <c r="BJ118" s="175"/>
      <c r="BK118" s="175"/>
      <c r="BL118" s="175"/>
      <c r="BM118" s="175"/>
      <c r="BN118" s="175"/>
      <c r="BO118" s="175"/>
      <c r="BP118" s="175"/>
      <c r="BQ118" s="175"/>
      <c r="BR118" s="175"/>
      <c r="BS118" s="175"/>
      <c r="BT118" s="175"/>
      <c r="BU118" s="175"/>
      <c r="BV118" s="175"/>
      <c r="BW118" s="175"/>
      <c r="BX118" s="175"/>
      <c r="BY118" s="175"/>
      <c r="BZ118" s="175"/>
      <c r="CA118" s="175"/>
      <c r="CB118" s="175"/>
      <c r="CC118" s="175"/>
      <c r="CD118" s="175"/>
      <c r="CE118" s="175"/>
      <c r="CF118" s="175"/>
      <c r="CG118" s="175"/>
    </row>
    <row r="119" spans="1:85" x14ac:dyDescent="0.2">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175"/>
      <c r="AY119" s="175"/>
      <c r="AZ119" s="175"/>
      <c r="BA119" s="175"/>
      <c r="BB119" s="175"/>
      <c r="BC119" s="175"/>
      <c r="BD119" s="175"/>
      <c r="BE119" s="175"/>
      <c r="BF119" s="175"/>
      <c r="BG119" s="175"/>
      <c r="BH119" s="175"/>
      <c r="BI119" s="175"/>
      <c r="BJ119" s="175"/>
      <c r="BK119" s="175"/>
      <c r="BL119" s="175"/>
      <c r="BM119" s="175"/>
      <c r="BN119" s="175"/>
      <c r="BO119" s="175"/>
      <c r="BP119" s="175"/>
      <c r="BQ119" s="175"/>
      <c r="BR119" s="175"/>
      <c r="BS119" s="175"/>
      <c r="BT119" s="175"/>
      <c r="BU119" s="175"/>
      <c r="BV119" s="175"/>
      <c r="BW119" s="175"/>
      <c r="BX119" s="175"/>
      <c r="BY119" s="175"/>
      <c r="BZ119" s="175"/>
      <c r="CA119" s="175"/>
      <c r="CB119" s="175"/>
      <c r="CC119" s="175"/>
      <c r="CD119" s="175"/>
      <c r="CE119" s="175"/>
      <c r="CF119" s="175"/>
      <c r="CG119" s="175"/>
    </row>
    <row r="120" spans="1:85" x14ac:dyDescent="0.2">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5"/>
      <c r="AR120" s="175"/>
      <c r="AS120" s="175"/>
      <c r="AT120" s="175"/>
      <c r="AU120" s="175"/>
      <c r="AV120" s="175"/>
      <c r="AW120" s="175"/>
      <c r="AX120" s="175"/>
      <c r="AY120" s="175"/>
      <c r="AZ120" s="175"/>
      <c r="BA120" s="175"/>
      <c r="BB120" s="175"/>
      <c r="BC120" s="175"/>
      <c r="BD120" s="175"/>
      <c r="BE120" s="175"/>
      <c r="BF120" s="175"/>
      <c r="BG120" s="175"/>
      <c r="BH120" s="175"/>
      <c r="BI120" s="175"/>
      <c r="BJ120" s="175"/>
      <c r="BK120" s="175"/>
      <c r="BL120" s="175"/>
      <c r="BM120" s="175"/>
      <c r="BN120" s="175"/>
      <c r="BO120" s="175"/>
      <c r="BP120" s="175"/>
      <c r="BQ120" s="175"/>
      <c r="BR120" s="175"/>
      <c r="BS120" s="175"/>
      <c r="BT120" s="175"/>
      <c r="BU120" s="175"/>
      <c r="BV120" s="175"/>
      <c r="BW120" s="175"/>
      <c r="BX120" s="175"/>
      <c r="BY120" s="175"/>
      <c r="BZ120" s="175"/>
      <c r="CA120" s="175"/>
      <c r="CB120" s="175"/>
      <c r="CC120" s="175"/>
      <c r="CD120" s="175"/>
      <c r="CE120" s="175"/>
      <c r="CF120" s="175"/>
      <c r="CG120" s="175"/>
    </row>
    <row r="121" spans="1:85" x14ac:dyDescent="0.2">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5"/>
      <c r="AR121" s="175"/>
      <c r="AS121" s="175"/>
      <c r="AT121" s="175"/>
      <c r="AU121" s="175"/>
      <c r="AV121" s="175"/>
      <c r="AW121" s="175"/>
      <c r="AX121" s="175"/>
      <c r="AY121" s="175"/>
      <c r="AZ121" s="175"/>
      <c r="BA121" s="175"/>
      <c r="BB121" s="175"/>
      <c r="BC121" s="175"/>
      <c r="BD121" s="175"/>
      <c r="BE121" s="175"/>
      <c r="BF121" s="175"/>
      <c r="BG121" s="175"/>
      <c r="BH121" s="175"/>
      <c r="BI121" s="175"/>
      <c r="BJ121" s="175"/>
      <c r="BK121" s="175"/>
      <c r="BL121" s="175"/>
      <c r="BM121" s="175"/>
      <c r="BN121" s="175"/>
      <c r="BO121" s="175"/>
      <c r="BP121" s="175"/>
      <c r="BQ121" s="175"/>
      <c r="BR121" s="175"/>
      <c r="BS121" s="175"/>
      <c r="BT121" s="175"/>
      <c r="BU121" s="175"/>
      <c r="BV121" s="175"/>
      <c r="BW121" s="175"/>
      <c r="BX121" s="175"/>
      <c r="BY121" s="175"/>
      <c r="BZ121" s="175"/>
      <c r="CA121" s="175"/>
      <c r="CB121" s="175"/>
      <c r="CC121" s="175"/>
      <c r="CD121" s="175"/>
      <c r="CE121" s="175"/>
      <c r="CF121" s="175"/>
      <c r="CG121" s="175"/>
    </row>
    <row r="122" spans="1:85" x14ac:dyDescent="0.2">
      <c r="A122" s="17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c r="AR122" s="175"/>
      <c r="AS122" s="175"/>
      <c r="AT122" s="175"/>
      <c r="AU122" s="175"/>
      <c r="AV122" s="175"/>
      <c r="AW122" s="175"/>
      <c r="AX122" s="175"/>
      <c r="AY122" s="175"/>
      <c r="AZ122" s="175"/>
      <c r="BA122" s="175"/>
      <c r="BB122" s="175"/>
      <c r="BC122" s="175"/>
      <c r="BD122" s="175"/>
      <c r="BE122" s="175"/>
      <c r="BF122" s="175"/>
      <c r="BG122" s="175"/>
      <c r="BH122" s="175"/>
      <c r="BI122" s="175"/>
      <c r="BJ122" s="175"/>
      <c r="BK122" s="175"/>
      <c r="BL122" s="175"/>
      <c r="BM122" s="175"/>
      <c r="BN122" s="175"/>
      <c r="BO122" s="175"/>
      <c r="BP122" s="175"/>
      <c r="BQ122" s="175"/>
      <c r="BR122" s="175"/>
      <c r="BS122" s="175"/>
      <c r="BT122" s="175"/>
      <c r="BU122" s="175"/>
      <c r="BV122" s="175"/>
      <c r="BW122" s="175"/>
      <c r="BX122" s="175"/>
      <c r="BY122" s="175"/>
      <c r="BZ122" s="175"/>
      <c r="CA122" s="175"/>
      <c r="CB122" s="175"/>
      <c r="CC122" s="175"/>
      <c r="CD122" s="175"/>
      <c r="CE122" s="175"/>
      <c r="CF122" s="175"/>
      <c r="CG122" s="175"/>
    </row>
    <row r="123" spans="1:85" x14ac:dyDescent="0.2">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5"/>
      <c r="AR123" s="175"/>
      <c r="AS123" s="175"/>
      <c r="AT123" s="175"/>
      <c r="AU123" s="175"/>
      <c r="AV123" s="175"/>
      <c r="AW123" s="175"/>
      <c r="AX123" s="175"/>
      <c r="AY123" s="175"/>
      <c r="AZ123" s="175"/>
      <c r="BA123" s="175"/>
      <c r="BB123" s="175"/>
      <c r="BC123" s="175"/>
      <c r="BD123" s="175"/>
      <c r="BE123" s="175"/>
      <c r="BF123" s="175"/>
      <c r="BG123" s="175"/>
      <c r="BH123" s="175"/>
      <c r="BI123" s="175"/>
      <c r="BJ123" s="175"/>
      <c r="BK123" s="175"/>
      <c r="BL123" s="175"/>
      <c r="BM123" s="175"/>
      <c r="BN123" s="175"/>
      <c r="BO123" s="175"/>
      <c r="BP123" s="175"/>
      <c r="BQ123" s="175"/>
      <c r="BR123" s="175"/>
      <c r="BS123" s="175"/>
      <c r="BT123" s="175"/>
      <c r="BU123" s="175"/>
      <c r="BV123" s="175"/>
      <c r="BW123" s="175"/>
      <c r="BX123" s="175"/>
      <c r="BY123" s="175"/>
      <c r="BZ123" s="175"/>
      <c r="CA123" s="175"/>
      <c r="CB123" s="175"/>
      <c r="CC123" s="175"/>
      <c r="CD123" s="175"/>
      <c r="CE123" s="175"/>
      <c r="CF123" s="175"/>
      <c r="CG123" s="175"/>
    </row>
    <row r="124" spans="1:85" x14ac:dyDescent="0.2">
      <c r="A124" s="17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5"/>
      <c r="AR124" s="175"/>
      <c r="AS124" s="175"/>
      <c r="AT124" s="175"/>
      <c r="AU124" s="175"/>
      <c r="AV124" s="175"/>
      <c r="AW124" s="175"/>
      <c r="AX124" s="175"/>
      <c r="AY124" s="175"/>
      <c r="AZ124" s="175"/>
      <c r="BA124" s="175"/>
      <c r="BB124" s="175"/>
      <c r="BC124" s="175"/>
      <c r="BD124" s="175"/>
      <c r="BE124" s="175"/>
      <c r="BF124" s="175"/>
      <c r="BG124" s="175"/>
      <c r="BH124" s="175"/>
      <c r="BI124" s="175"/>
      <c r="BJ124" s="175"/>
      <c r="BK124" s="175"/>
      <c r="BL124" s="175"/>
      <c r="BM124" s="175"/>
      <c r="BN124" s="175"/>
      <c r="BO124" s="175"/>
      <c r="BP124" s="175"/>
      <c r="BQ124" s="175"/>
      <c r="BR124" s="175"/>
      <c r="BS124" s="175"/>
      <c r="BT124" s="175"/>
      <c r="BU124" s="175"/>
      <c r="BV124" s="175"/>
      <c r="BW124" s="175"/>
      <c r="BX124" s="175"/>
      <c r="BY124" s="175"/>
      <c r="BZ124" s="175"/>
      <c r="CA124" s="175"/>
      <c r="CB124" s="175"/>
      <c r="CC124" s="175"/>
      <c r="CD124" s="175"/>
      <c r="CE124" s="175"/>
      <c r="CF124" s="175"/>
      <c r="CG124" s="175"/>
    </row>
    <row r="125" spans="1:85" x14ac:dyDescent="0.2">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175"/>
      <c r="AY125" s="175"/>
      <c r="AZ125" s="175"/>
      <c r="BA125" s="175"/>
      <c r="BB125" s="175"/>
      <c r="BC125" s="175"/>
      <c r="BD125" s="175"/>
      <c r="BE125" s="175"/>
      <c r="BF125" s="175"/>
      <c r="BG125" s="175"/>
      <c r="BH125" s="175"/>
      <c r="BI125" s="175"/>
      <c r="BJ125" s="175"/>
      <c r="BK125" s="175"/>
      <c r="BL125" s="175"/>
      <c r="BM125" s="175"/>
      <c r="BN125" s="175"/>
      <c r="BO125" s="175"/>
      <c r="BP125" s="175"/>
      <c r="BQ125" s="175"/>
      <c r="BR125" s="175"/>
      <c r="BS125" s="175"/>
      <c r="BT125" s="175"/>
      <c r="BU125" s="175"/>
      <c r="BV125" s="175"/>
      <c r="BW125" s="175"/>
      <c r="BX125" s="175"/>
      <c r="BY125" s="175"/>
      <c r="BZ125" s="175"/>
      <c r="CA125" s="175"/>
      <c r="CB125" s="175"/>
      <c r="CC125" s="175"/>
      <c r="CD125" s="175"/>
      <c r="CE125" s="175"/>
      <c r="CF125" s="175"/>
      <c r="CG125" s="175"/>
    </row>
    <row r="126" spans="1:85" x14ac:dyDescent="0.2">
      <c r="A126" s="17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c r="AK126" s="175"/>
      <c r="AL126" s="175"/>
      <c r="AM126" s="175"/>
      <c r="AN126" s="175"/>
      <c r="AO126" s="175"/>
      <c r="AP126" s="175"/>
      <c r="AQ126" s="175"/>
      <c r="AR126" s="175"/>
      <c r="AS126" s="175"/>
      <c r="AT126" s="175"/>
      <c r="AU126" s="175"/>
      <c r="AV126" s="175"/>
      <c r="AW126" s="175"/>
      <c r="AX126" s="175"/>
      <c r="AY126" s="175"/>
      <c r="AZ126" s="175"/>
      <c r="BA126" s="175"/>
      <c r="BB126" s="175"/>
      <c r="BC126" s="175"/>
      <c r="BD126" s="175"/>
      <c r="BE126" s="175"/>
      <c r="BF126" s="175"/>
      <c r="BG126" s="175"/>
      <c r="BH126" s="175"/>
      <c r="BI126" s="175"/>
      <c r="BJ126" s="175"/>
      <c r="BK126" s="175"/>
      <c r="BL126" s="175"/>
      <c r="BM126" s="175"/>
      <c r="BN126" s="175"/>
      <c r="BO126" s="175"/>
      <c r="BP126" s="175"/>
      <c r="BQ126" s="175"/>
      <c r="BR126" s="175"/>
      <c r="BS126" s="175"/>
      <c r="BT126" s="175"/>
      <c r="BU126" s="175"/>
      <c r="BV126" s="175"/>
      <c r="BW126" s="175"/>
      <c r="BX126" s="175"/>
      <c r="BY126" s="175"/>
      <c r="BZ126" s="175"/>
      <c r="CA126" s="175"/>
      <c r="CB126" s="175"/>
      <c r="CC126" s="175"/>
      <c r="CD126" s="175"/>
      <c r="CE126" s="175"/>
      <c r="CF126" s="175"/>
      <c r="CG126" s="175"/>
    </row>
    <row r="127" spans="1:85" x14ac:dyDescent="0.2">
      <c r="A127" s="17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c r="AZ127" s="175"/>
      <c r="BA127" s="175"/>
      <c r="BB127" s="175"/>
      <c r="BC127" s="175"/>
      <c r="BD127" s="175"/>
      <c r="BE127" s="175"/>
      <c r="BF127" s="175"/>
      <c r="BG127" s="175"/>
      <c r="BH127" s="175"/>
      <c r="BI127" s="175"/>
      <c r="BJ127" s="175"/>
      <c r="BK127" s="175"/>
      <c r="BL127" s="175"/>
      <c r="BM127" s="175"/>
      <c r="BN127" s="175"/>
      <c r="BO127" s="175"/>
      <c r="BP127" s="175"/>
      <c r="BQ127" s="175"/>
      <c r="BR127" s="175"/>
      <c r="BS127" s="175"/>
      <c r="BT127" s="175"/>
      <c r="BU127" s="175"/>
      <c r="BV127" s="175"/>
      <c r="BW127" s="175"/>
      <c r="BX127" s="175"/>
      <c r="BY127" s="175"/>
      <c r="BZ127" s="175"/>
      <c r="CA127" s="175"/>
      <c r="CB127" s="175"/>
      <c r="CC127" s="175"/>
      <c r="CD127" s="175"/>
      <c r="CE127" s="175"/>
      <c r="CF127" s="175"/>
      <c r="CG127" s="175"/>
    </row>
    <row r="128" spans="1:85" x14ac:dyDescent="0.2">
      <c r="A128" s="17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5"/>
      <c r="AQ128" s="175"/>
      <c r="AR128" s="175"/>
      <c r="AS128" s="175"/>
      <c r="AT128" s="175"/>
      <c r="AU128" s="175"/>
      <c r="AV128" s="175"/>
      <c r="AW128" s="175"/>
      <c r="AX128" s="175"/>
      <c r="AY128" s="175"/>
      <c r="AZ128" s="175"/>
      <c r="BA128" s="175"/>
      <c r="BB128" s="175"/>
      <c r="BC128" s="175"/>
      <c r="BD128" s="175"/>
      <c r="BE128" s="175"/>
      <c r="BF128" s="175"/>
      <c r="BG128" s="175"/>
      <c r="BH128" s="175"/>
      <c r="BI128" s="175"/>
      <c r="BJ128" s="175"/>
      <c r="BK128" s="175"/>
      <c r="BL128" s="175"/>
      <c r="BM128" s="175"/>
      <c r="BN128" s="175"/>
      <c r="BO128" s="175"/>
      <c r="BP128" s="175"/>
      <c r="BQ128" s="175"/>
      <c r="BR128" s="175"/>
      <c r="BS128" s="175"/>
      <c r="BT128" s="175"/>
      <c r="BU128" s="175"/>
      <c r="BV128" s="175"/>
      <c r="BW128" s="175"/>
      <c r="BX128" s="175"/>
      <c r="BY128" s="175"/>
      <c r="BZ128" s="175"/>
      <c r="CA128" s="175"/>
      <c r="CB128" s="175"/>
      <c r="CC128" s="175"/>
      <c r="CD128" s="175"/>
      <c r="CE128" s="175"/>
      <c r="CF128" s="175"/>
      <c r="CG128" s="175"/>
    </row>
    <row r="129" spans="1:85" x14ac:dyDescent="0.2">
      <c r="A129" s="17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175"/>
      <c r="AL129" s="175"/>
      <c r="AM129" s="175"/>
      <c r="AN129" s="175"/>
      <c r="AO129" s="175"/>
      <c r="AP129" s="175"/>
      <c r="AQ129" s="175"/>
      <c r="AR129" s="175"/>
      <c r="AS129" s="175"/>
      <c r="AT129" s="175"/>
      <c r="AU129" s="175"/>
      <c r="AV129" s="175"/>
      <c r="AW129" s="175"/>
      <c r="AX129" s="175"/>
      <c r="AY129" s="175"/>
      <c r="AZ129" s="175"/>
      <c r="BA129" s="175"/>
      <c r="BB129" s="175"/>
      <c r="BC129" s="175"/>
      <c r="BD129" s="175"/>
      <c r="BE129" s="175"/>
      <c r="BF129" s="175"/>
      <c r="BG129" s="175"/>
      <c r="BH129" s="175"/>
      <c r="BI129" s="175"/>
      <c r="BJ129" s="175"/>
      <c r="BK129" s="175"/>
      <c r="BL129" s="175"/>
      <c r="BM129" s="175"/>
      <c r="BN129" s="175"/>
      <c r="BO129" s="175"/>
      <c r="BP129" s="175"/>
      <c r="BQ129" s="175"/>
      <c r="BR129" s="175"/>
      <c r="BS129" s="175"/>
      <c r="BT129" s="175"/>
      <c r="BU129" s="175"/>
      <c r="BV129" s="175"/>
      <c r="BW129" s="175"/>
      <c r="BX129" s="175"/>
      <c r="BY129" s="175"/>
      <c r="BZ129" s="175"/>
      <c r="CA129" s="175"/>
      <c r="CB129" s="175"/>
      <c r="CC129" s="175"/>
      <c r="CD129" s="175"/>
      <c r="CE129" s="175"/>
      <c r="CF129" s="175"/>
      <c r="CG129" s="175"/>
    </row>
    <row r="130" spans="1:85" x14ac:dyDescent="0.2">
      <c r="A130" s="17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5"/>
      <c r="AR130" s="175"/>
      <c r="AS130" s="175"/>
      <c r="AT130" s="175"/>
      <c r="AU130" s="175"/>
      <c r="AV130" s="175"/>
      <c r="AW130" s="175"/>
      <c r="AX130" s="175"/>
      <c r="AY130" s="175"/>
      <c r="AZ130" s="175"/>
      <c r="BA130" s="175"/>
      <c r="BB130" s="175"/>
      <c r="BC130" s="175"/>
      <c r="BD130" s="175"/>
      <c r="BE130" s="175"/>
      <c r="BF130" s="175"/>
      <c r="BG130" s="175"/>
      <c r="BH130" s="175"/>
      <c r="BI130" s="175"/>
      <c r="BJ130" s="175"/>
      <c r="BK130" s="175"/>
      <c r="BL130" s="175"/>
      <c r="BM130" s="175"/>
      <c r="BN130" s="175"/>
      <c r="BO130" s="175"/>
      <c r="BP130" s="175"/>
      <c r="BQ130" s="175"/>
      <c r="BR130" s="175"/>
      <c r="BS130" s="175"/>
      <c r="BT130" s="175"/>
      <c r="BU130" s="175"/>
      <c r="BV130" s="175"/>
      <c r="BW130" s="175"/>
      <c r="BX130" s="175"/>
      <c r="BY130" s="175"/>
      <c r="BZ130" s="175"/>
      <c r="CA130" s="175"/>
      <c r="CB130" s="175"/>
      <c r="CC130" s="175"/>
      <c r="CD130" s="175"/>
      <c r="CE130" s="175"/>
      <c r="CF130" s="175"/>
      <c r="CG130" s="175"/>
    </row>
    <row r="131" spans="1:85" x14ac:dyDescent="0.2">
      <c r="A131" s="17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c r="BC131" s="175"/>
      <c r="BD131" s="175"/>
      <c r="BE131" s="175"/>
      <c r="BF131" s="175"/>
      <c r="BG131" s="175"/>
      <c r="BH131" s="175"/>
      <c r="BI131" s="175"/>
      <c r="BJ131" s="175"/>
      <c r="BK131" s="175"/>
      <c r="BL131" s="175"/>
      <c r="BM131" s="175"/>
      <c r="BN131" s="175"/>
      <c r="BO131" s="175"/>
      <c r="BP131" s="175"/>
      <c r="BQ131" s="175"/>
      <c r="BR131" s="175"/>
      <c r="BS131" s="175"/>
      <c r="BT131" s="175"/>
      <c r="BU131" s="175"/>
      <c r="BV131" s="175"/>
      <c r="BW131" s="175"/>
      <c r="BX131" s="175"/>
      <c r="BY131" s="175"/>
      <c r="BZ131" s="175"/>
      <c r="CA131" s="175"/>
      <c r="CB131" s="175"/>
      <c r="CC131" s="175"/>
      <c r="CD131" s="175"/>
      <c r="CE131" s="175"/>
      <c r="CF131" s="175"/>
      <c r="CG131" s="175"/>
    </row>
    <row r="132" spans="1:85" x14ac:dyDescent="0.2">
      <c r="A132" s="17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c r="BD132" s="175"/>
      <c r="BE132" s="175"/>
      <c r="BF132" s="175"/>
      <c r="BG132" s="175"/>
      <c r="BH132" s="175"/>
      <c r="BI132" s="175"/>
      <c r="BJ132" s="175"/>
      <c r="BK132" s="175"/>
      <c r="BL132" s="175"/>
      <c r="BM132" s="175"/>
      <c r="BN132" s="175"/>
      <c r="BO132" s="175"/>
      <c r="BP132" s="175"/>
      <c r="BQ132" s="175"/>
      <c r="BR132" s="175"/>
      <c r="BS132" s="175"/>
      <c r="BT132" s="175"/>
      <c r="BU132" s="175"/>
      <c r="BV132" s="175"/>
      <c r="BW132" s="175"/>
      <c r="BX132" s="175"/>
      <c r="BY132" s="175"/>
      <c r="BZ132" s="175"/>
      <c r="CA132" s="175"/>
      <c r="CB132" s="175"/>
      <c r="CC132" s="175"/>
      <c r="CD132" s="175"/>
      <c r="CE132" s="175"/>
      <c r="CF132" s="175"/>
      <c r="CG132" s="175"/>
    </row>
    <row r="133" spans="1:85" x14ac:dyDescent="0.2">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c r="AR133" s="175"/>
      <c r="AS133" s="175"/>
      <c r="AT133" s="175"/>
      <c r="AU133" s="175"/>
      <c r="AV133" s="175"/>
      <c r="AW133" s="175"/>
      <c r="AX133" s="175"/>
      <c r="AY133" s="175"/>
      <c r="AZ133" s="175"/>
      <c r="BA133" s="175"/>
      <c r="BB133" s="175"/>
      <c r="BC133" s="175"/>
      <c r="BD133" s="175"/>
      <c r="BE133" s="175"/>
      <c r="BF133" s="175"/>
      <c r="BG133" s="175"/>
      <c r="BH133" s="175"/>
      <c r="BI133" s="175"/>
      <c r="BJ133" s="175"/>
      <c r="BK133" s="175"/>
      <c r="BL133" s="175"/>
      <c r="BM133" s="175"/>
      <c r="BN133" s="175"/>
      <c r="BO133" s="175"/>
      <c r="BP133" s="175"/>
      <c r="BQ133" s="175"/>
      <c r="BR133" s="175"/>
      <c r="BS133" s="175"/>
      <c r="BT133" s="175"/>
      <c r="BU133" s="175"/>
      <c r="BV133" s="175"/>
      <c r="BW133" s="175"/>
      <c r="BX133" s="175"/>
      <c r="BY133" s="175"/>
      <c r="BZ133" s="175"/>
      <c r="CA133" s="175"/>
      <c r="CB133" s="175"/>
      <c r="CC133" s="175"/>
      <c r="CD133" s="175"/>
      <c r="CE133" s="175"/>
      <c r="CF133" s="175"/>
      <c r="CG133" s="175"/>
    </row>
    <row r="134" spans="1:85" x14ac:dyDescent="0.2">
      <c r="A134" s="17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5"/>
      <c r="AL134" s="175"/>
      <c r="AM134" s="175"/>
      <c r="AN134" s="175"/>
      <c r="AO134" s="175"/>
      <c r="AP134" s="175"/>
      <c r="AQ134" s="175"/>
      <c r="AR134" s="175"/>
      <c r="AS134" s="175"/>
      <c r="AT134" s="175"/>
      <c r="AU134" s="175"/>
      <c r="AV134" s="175"/>
      <c r="AW134" s="175"/>
      <c r="AX134" s="175"/>
      <c r="AY134" s="175"/>
      <c r="AZ134" s="175"/>
      <c r="BA134" s="175"/>
      <c r="BB134" s="175"/>
      <c r="BC134" s="175"/>
      <c r="BD134" s="175"/>
      <c r="BE134" s="175"/>
      <c r="BF134" s="175"/>
      <c r="BG134" s="175"/>
      <c r="BH134" s="175"/>
      <c r="BI134" s="175"/>
      <c r="BJ134" s="175"/>
      <c r="BK134" s="175"/>
      <c r="BL134" s="175"/>
      <c r="BM134" s="175"/>
      <c r="BN134" s="175"/>
      <c r="BO134" s="175"/>
      <c r="BP134" s="175"/>
      <c r="BQ134" s="175"/>
      <c r="BR134" s="175"/>
      <c r="BS134" s="175"/>
      <c r="BT134" s="175"/>
      <c r="BU134" s="175"/>
      <c r="BV134" s="175"/>
      <c r="BW134" s="175"/>
      <c r="BX134" s="175"/>
      <c r="BY134" s="175"/>
      <c r="BZ134" s="175"/>
      <c r="CA134" s="175"/>
      <c r="CB134" s="175"/>
      <c r="CC134" s="175"/>
      <c r="CD134" s="175"/>
      <c r="CE134" s="175"/>
      <c r="CF134" s="175"/>
      <c r="CG134" s="175"/>
    </row>
    <row r="135" spans="1:85" x14ac:dyDescent="0.2">
      <c r="A135" s="17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c r="AM135" s="175"/>
      <c r="AN135" s="175"/>
      <c r="AO135" s="175"/>
      <c r="AP135" s="175"/>
      <c r="AQ135" s="175"/>
      <c r="AR135" s="175"/>
      <c r="AS135" s="175"/>
      <c r="AT135" s="175"/>
      <c r="AU135" s="175"/>
      <c r="AV135" s="175"/>
      <c r="AW135" s="175"/>
      <c r="AX135" s="175"/>
      <c r="AY135" s="175"/>
      <c r="AZ135" s="175"/>
      <c r="BA135" s="175"/>
      <c r="BB135" s="175"/>
      <c r="BC135" s="175"/>
      <c r="BD135" s="175"/>
      <c r="BE135" s="175"/>
      <c r="BF135" s="175"/>
      <c r="BG135" s="175"/>
      <c r="BH135" s="175"/>
      <c r="BI135" s="175"/>
      <c r="BJ135" s="175"/>
      <c r="BK135" s="175"/>
      <c r="BL135" s="175"/>
      <c r="BM135" s="175"/>
      <c r="BN135" s="175"/>
      <c r="BO135" s="175"/>
      <c r="BP135" s="175"/>
      <c r="BQ135" s="175"/>
      <c r="BR135" s="175"/>
      <c r="BS135" s="175"/>
      <c r="BT135" s="175"/>
      <c r="BU135" s="175"/>
      <c r="BV135" s="175"/>
      <c r="BW135" s="175"/>
      <c r="BX135" s="175"/>
      <c r="BY135" s="175"/>
      <c r="BZ135" s="175"/>
      <c r="CA135" s="175"/>
      <c r="CB135" s="175"/>
      <c r="CC135" s="175"/>
      <c r="CD135" s="175"/>
      <c r="CE135" s="175"/>
      <c r="CF135" s="175"/>
      <c r="CG135" s="175"/>
    </row>
    <row r="136" spans="1:85" x14ac:dyDescent="0.2">
      <c r="A136" s="17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175"/>
      <c r="AY136" s="175"/>
      <c r="AZ136" s="175"/>
      <c r="BA136" s="175"/>
      <c r="BB136" s="175"/>
      <c r="BC136" s="175"/>
      <c r="BD136" s="175"/>
      <c r="BE136" s="175"/>
      <c r="BF136" s="175"/>
      <c r="BG136" s="175"/>
      <c r="BH136" s="175"/>
      <c r="BI136" s="175"/>
      <c r="BJ136" s="175"/>
      <c r="BK136" s="175"/>
      <c r="BL136" s="175"/>
      <c r="BM136" s="175"/>
      <c r="BN136" s="175"/>
      <c r="BO136" s="175"/>
      <c r="BP136" s="175"/>
      <c r="BQ136" s="175"/>
      <c r="BR136" s="175"/>
      <c r="BS136" s="175"/>
      <c r="BT136" s="175"/>
      <c r="BU136" s="175"/>
      <c r="BV136" s="175"/>
      <c r="BW136" s="175"/>
      <c r="BX136" s="175"/>
      <c r="BY136" s="175"/>
      <c r="BZ136" s="175"/>
      <c r="CA136" s="175"/>
      <c r="CB136" s="175"/>
      <c r="CC136" s="175"/>
      <c r="CD136" s="175"/>
      <c r="CE136" s="175"/>
      <c r="CF136" s="175"/>
      <c r="CG136" s="175"/>
    </row>
    <row r="137" spans="1:85" x14ac:dyDescent="0.2">
      <c r="A137" s="17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c r="AK137" s="175"/>
      <c r="AL137" s="175"/>
      <c r="AM137" s="175"/>
      <c r="AN137" s="175"/>
      <c r="AO137" s="175"/>
      <c r="AP137" s="175"/>
      <c r="AQ137" s="175"/>
      <c r="AR137" s="175"/>
      <c r="AS137" s="175"/>
      <c r="AT137" s="175"/>
      <c r="AU137" s="175"/>
      <c r="AV137" s="175"/>
      <c r="AW137" s="175"/>
      <c r="AX137" s="175"/>
      <c r="AY137" s="175"/>
      <c r="AZ137" s="175"/>
      <c r="BA137" s="175"/>
      <c r="BB137" s="175"/>
      <c r="BC137" s="175"/>
      <c r="BD137" s="175"/>
      <c r="BE137" s="175"/>
      <c r="BF137" s="175"/>
      <c r="BG137" s="175"/>
      <c r="BH137" s="175"/>
      <c r="BI137" s="175"/>
      <c r="BJ137" s="175"/>
      <c r="BK137" s="175"/>
      <c r="BL137" s="175"/>
      <c r="BM137" s="175"/>
      <c r="BN137" s="175"/>
      <c r="BO137" s="175"/>
      <c r="BP137" s="175"/>
      <c r="BQ137" s="175"/>
      <c r="BR137" s="175"/>
      <c r="BS137" s="175"/>
      <c r="BT137" s="175"/>
      <c r="BU137" s="175"/>
      <c r="BV137" s="175"/>
      <c r="BW137" s="175"/>
      <c r="BX137" s="175"/>
      <c r="BY137" s="175"/>
      <c r="BZ137" s="175"/>
      <c r="CA137" s="175"/>
      <c r="CB137" s="175"/>
      <c r="CC137" s="175"/>
      <c r="CD137" s="175"/>
      <c r="CE137" s="175"/>
      <c r="CF137" s="175"/>
      <c r="CG137" s="175"/>
    </row>
    <row r="138" spans="1:85" x14ac:dyDescent="0.2">
      <c r="A138" s="17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c r="AK138" s="175"/>
      <c r="AL138" s="175"/>
      <c r="AM138" s="175"/>
      <c r="AN138" s="175"/>
      <c r="AO138" s="175"/>
      <c r="AP138" s="175"/>
      <c r="AQ138" s="175"/>
      <c r="AR138" s="175"/>
      <c r="AS138" s="175"/>
      <c r="AT138" s="175"/>
      <c r="AU138" s="175"/>
      <c r="AV138" s="175"/>
      <c r="AW138" s="175"/>
      <c r="AX138" s="175"/>
      <c r="AY138" s="175"/>
      <c r="AZ138" s="175"/>
      <c r="BA138" s="175"/>
      <c r="BB138" s="175"/>
      <c r="BC138" s="175"/>
      <c r="BD138" s="175"/>
      <c r="BE138" s="175"/>
      <c r="BF138" s="175"/>
      <c r="BG138" s="175"/>
      <c r="BH138" s="175"/>
      <c r="BI138" s="175"/>
      <c r="BJ138" s="175"/>
      <c r="BK138" s="175"/>
      <c r="BL138" s="175"/>
      <c r="BM138" s="175"/>
      <c r="BN138" s="175"/>
      <c r="BO138" s="175"/>
      <c r="BP138" s="175"/>
      <c r="BQ138" s="175"/>
      <c r="BR138" s="175"/>
      <c r="BS138" s="175"/>
      <c r="BT138" s="175"/>
      <c r="BU138" s="175"/>
      <c r="BV138" s="175"/>
      <c r="BW138" s="175"/>
      <c r="BX138" s="175"/>
      <c r="BY138" s="175"/>
      <c r="BZ138" s="175"/>
      <c r="CA138" s="175"/>
      <c r="CB138" s="175"/>
      <c r="CC138" s="175"/>
      <c r="CD138" s="175"/>
      <c r="CE138" s="175"/>
      <c r="CF138" s="175"/>
      <c r="CG138" s="175"/>
    </row>
    <row r="139" spans="1:85" x14ac:dyDescent="0.2">
      <c r="A139" s="17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c r="AK139" s="175"/>
      <c r="AL139" s="175"/>
      <c r="AM139" s="175"/>
      <c r="AN139" s="175"/>
      <c r="AO139" s="175"/>
      <c r="AP139" s="175"/>
      <c r="AQ139" s="175"/>
      <c r="AR139" s="175"/>
      <c r="AS139" s="175"/>
      <c r="AT139" s="175"/>
      <c r="AU139" s="175"/>
      <c r="AV139" s="175"/>
      <c r="AW139" s="175"/>
      <c r="AX139" s="175"/>
      <c r="AY139" s="175"/>
      <c r="AZ139" s="175"/>
      <c r="BA139" s="175"/>
      <c r="BB139" s="175"/>
      <c r="BC139" s="175"/>
      <c r="BD139" s="175"/>
      <c r="BE139" s="175"/>
      <c r="BF139" s="175"/>
      <c r="BG139" s="175"/>
      <c r="BH139" s="175"/>
      <c r="BI139" s="175"/>
      <c r="BJ139" s="175"/>
      <c r="BK139" s="175"/>
      <c r="BL139" s="175"/>
      <c r="BM139" s="175"/>
      <c r="BN139" s="175"/>
      <c r="BO139" s="175"/>
      <c r="BP139" s="175"/>
      <c r="BQ139" s="175"/>
      <c r="BR139" s="175"/>
      <c r="BS139" s="175"/>
      <c r="BT139" s="175"/>
      <c r="BU139" s="175"/>
      <c r="BV139" s="175"/>
      <c r="BW139" s="175"/>
      <c r="BX139" s="175"/>
      <c r="BY139" s="175"/>
      <c r="BZ139" s="175"/>
      <c r="CA139" s="175"/>
      <c r="CB139" s="175"/>
      <c r="CC139" s="175"/>
      <c r="CD139" s="175"/>
      <c r="CE139" s="175"/>
      <c r="CF139" s="175"/>
      <c r="CG139" s="175"/>
    </row>
    <row r="140" spans="1:85" x14ac:dyDescent="0.2">
      <c r="A140" s="17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c r="AK140" s="175"/>
      <c r="AL140" s="175"/>
      <c r="AM140" s="175"/>
      <c r="AN140" s="175"/>
      <c r="AO140" s="175"/>
      <c r="AP140" s="175"/>
      <c r="AQ140" s="175"/>
      <c r="AR140" s="175"/>
      <c r="AS140" s="175"/>
      <c r="AT140" s="175"/>
      <c r="AU140" s="175"/>
      <c r="AV140" s="175"/>
      <c r="AW140" s="175"/>
      <c r="AX140" s="175"/>
      <c r="AY140" s="175"/>
      <c r="AZ140" s="175"/>
      <c r="BA140" s="175"/>
      <c r="BB140" s="175"/>
      <c r="BC140" s="175"/>
      <c r="BD140" s="175"/>
      <c r="BE140" s="175"/>
      <c r="BF140" s="175"/>
      <c r="BG140" s="175"/>
      <c r="BH140" s="175"/>
      <c r="BI140" s="175"/>
      <c r="BJ140" s="175"/>
      <c r="BK140" s="175"/>
      <c r="BL140" s="175"/>
      <c r="BM140" s="175"/>
      <c r="BN140" s="175"/>
      <c r="BO140" s="175"/>
      <c r="BP140" s="175"/>
      <c r="BQ140" s="175"/>
      <c r="BR140" s="175"/>
      <c r="BS140" s="175"/>
      <c r="BT140" s="175"/>
      <c r="BU140" s="175"/>
      <c r="BV140" s="175"/>
      <c r="BW140" s="175"/>
      <c r="BX140" s="175"/>
      <c r="BY140" s="175"/>
      <c r="BZ140" s="175"/>
      <c r="CA140" s="175"/>
      <c r="CB140" s="175"/>
      <c r="CC140" s="175"/>
      <c r="CD140" s="175"/>
      <c r="CE140" s="175"/>
      <c r="CF140" s="175"/>
      <c r="CG140" s="175"/>
    </row>
    <row r="141" spans="1:85" x14ac:dyDescent="0.2">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c r="AK141" s="175"/>
      <c r="AL141" s="175"/>
      <c r="AM141" s="175"/>
      <c r="AN141" s="175"/>
      <c r="AO141" s="175"/>
      <c r="AP141" s="175"/>
      <c r="AQ141" s="175"/>
      <c r="AR141" s="175"/>
      <c r="AS141" s="175"/>
      <c r="AT141" s="175"/>
      <c r="AU141" s="175"/>
      <c r="AV141" s="175"/>
      <c r="AW141" s="175"/>
      <c r="AX141" s="175"/>
      <c r="AY141" s="175"/>
      <c r="AZ141" s="175"/>
      <c r="BA141" s="175"/>
      <c r="BB141" s="175"/>
      <c r="BC141" s="175"/>
      <c r="BD141" s="175"/>
      <c r="BE141" s="175"/>
      <c r="BF141" s="175"/>
      <c r="BG141" s="175"/>
      <c r="BH141" s="175"/>
      <c r="BI141" s="175"/>
      <c r="BJ141" s="175"/>
      <c r="BK141" s="175"/>
      <c r="BL141" s="175"/>
      <c r="BM141" s="175"/>
      <c r="BN141" s="175"/>
      <c r="BO141" s="175"/>
      <c r="BP141" s="175"/>
      <c r="BQ141" s="175"/>
      <c r="BR141" s="175"/>
      <c r="BS141" s="175"/>
      <c r="BT141" s="175"/>
      <c r="BU141" s="175"/>
      <c r="BV141" s="175"/>
      <c r="BW141" s="175"/>
      <c r="BX141" s="175"/>
      <c r="BY141" s="175"/>
      <c r="BZ141" s="175"/>
      <c r="CA141" s="175"/>
      <c r="CB141" s="175"/>
      <c r="CC141" s="175"/>
      <c r="CD141" s="175"/>
      <c r="CE141" s="175"/>
      <c r="CF141" s="175"/>
      <c r="CG141" s="175"/>
    </row>
    <row r="142" spans="1:85" x14ac:dyDescent="0.2">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c r="AK142" s="175"/>
      <c r="AL142" s="175"/>
      <c r="AM142" s="175"/>
      <c r="AN142" s="175"/>
      <c r="AO142" s="175"/>
      <c r="AP142" s="175"/>
      <c r="AQ142" s="175"/>
      <c r="AR142" s="175"/>
      <c r="AS142" s="175"/>
      <c r="AT142" s="175"/>
      <c r="AU142" s="175"/>
      <c r="AV142" s="175"/>
      <c r="AW142" s="175"/>
      <c r="AX142" s="175"/>
      <c r="AY142" s="175"/>
      <c r="AZ142" s="175"/>
      <c r="BA142" s="175"/>
      <c r="BB142" s="175"/>
      <c r="BC142" s="175"/>
      <c r="BD142" s="175"/>
      <c r="BE142" s="175"/>
      <c r="BF142" s="175"/>
      <c r="BG142" s="175"/>
      <c r="BH142" s="175"/>
      <c r="BI142" s="175"/>
      <c r="BJ142" s="175"/>
      <c r="BK142" s="175"/>
      <c r="BL142" s="175"/>
      <c r="BM142" s="175"/>
      <c r="BN142" s="175"/>
      <c r="BO142" s="175"/>
      <c r="BP142" s="175"/>
      <c r="BQ142" s="175"/>
      <c r="BR142" s="175"/>
      <c r="BS142" s="175"/>
      <c r="BT142" s="175"/>
      <c r="BU142" s="175"/>
      <c r="BV142" s="175"/>
      <c r="BW142" s="175"/>
      <c r="BX142" s="175"/>
      <c r="BY142" s="175"/>
      <c r="BZ142" s="175"/>
      <c r="CA142" s="175"/>
      <c r="CB142" s="175"/>
      <c r="CC142" s="175"/>
      <c r="CD142" s="175"/>
      <c r="CE142" s="175"/>
      <c r="CF142" s="175"/>
      <c r="CG142" s="175"/>
    </row>
    <row r="143" spans="1:85" x14ac:dyDescent="0.2">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c r="AK143" s="175"/>
      <c r="AL143" s="175"/>
      <c r="AM143" s="175"/>
      <c r="AN143" s="175"/>
      <c r="AO143" s="175"/>
      <c r="AP143" s="175"/>
      <c r="AQ143" s="175"/>
      <c r="AR143" s="175"/>
      <c r="AS143" s="175"/>
      <c r="AT143" s="175"/>
      <c r="AU143" s="175"/>
      <c r="AV143" s="175"/>
      <c r="AW143" s="175"/>
      <c r="AX143" s="175"/>
      <c r="AY143" s="175"/>
      <c r="AZ143" s="175"/>
      <c r="BA143" s="175"/>
      <c r="BB143" s="175"/>
      <c r="BC143" s="175"/>
      <c r="BD143" s="175"/>
      <c r="BE143" s="175"/>
      <c r="BF143" s="175"/>
      <c r="BG143" s="175"/>
      <c r="BH143" s="175"/>
      <c r="BI143" s="175"/>
      <c r="BJ143" s="175"/>
      <c r="BK143" s="175"/>
      <c r="BL143" s="175"/>
      <c r="BM143" s="175"/>
      <c r="BN143" s="175"/>
      <c r="BO143" s="175"/>
      <c r="BP143" s="175"/>
      <c r="BQ143" s="175"/>
      <c r="BR143" s="175"/>
      <c r="BS143" s="175"/>
      <c r="BT143" s="175"/>
      <c r="BU143" s="175"/>
      <c r="BV143" s="175"/>
      <c r="BW143" s="175"/>
      <c r="BX143" s="175"/>
      <c r="BY143" s="175"/>
      <c r="BZ143" s="175"/>
      <c r="CA143" s="175"/>
      <c r="CB143" s="175"/>
      <c r="CC143" s="175"/>
      <c r="CD143" s="175"/>
      <c r="CE143" s="175"/>
      <c r="CF143" s="175"/>
      <c r="CG143" s="175"/>
    </row>
    <row r="144" spans="1:85" x14ac:dyDescent="0.2">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c r="AK144" s="175"/>
      <c r="AL144" s="175"/>
      <c r="AM144" s="175"/>
      <c r="AN144" s="175"/>
      <c r="AO144" s="175"/>
      <c r="AP144" s="175"/>
      <c r="AQ144" s="175"/>
      <c r="AR144" s="175"/>
      <c r="AS144" s="175"/>
      <c r="AT144" s="175"/>
      <c r="AU144" s="175"/>
      <c r="AV144" s="175"/>
      <c r="AW144" s="175"/>
      <c r="AX144" s="175"/>
      <c r="AY144" s="175"/>
      <c r="AZ144" s="175"/>
      <c r="BA144" s="175"/>
      <c r="BB144" s="175"/>
      <c r="BC144" s="175"/>
      <c r="BD144" s="175"/>
      <c r="BE144" s="175"/>
      <c r="BF144" s="175"/>
      <c r="BG144" s="175"/>
      <c r="BH144" s="175"/>
      <c r="BI144" s="175"/>
      <c r="BJ144" s="175"/>
      <c r="BK144" s="175"/>
      <c r="BL144" s="175"/>
      <c r="BM144" s="175"/>
      <c r="BN144" s="175"/>
      <c r="BO144" s="175"/>
      <c r="BP144" s="175"/>
      <c r="BQ144" s="175"/>
      <c r="BR144" s="175"/>
      <c r="BS144" s="175"/>
      <c r="BT144" s="175"/>
      <c r="BU144" s="175"/>
      <c r="BV144" s="175"/>
      <c r="BW144" s="175"/>
      <c r="BX144" s="175"/>
      <c r="BY144" s="175"/>
      <c r="BZ144" s="175"/>
      <c r="CA144" s="175"/>
      <c r="CB144" s="175"/>
      <c r="CC144" s="175"/>
      <c r="CD144" s="175"/>
      <c r="CE144" s="175"/>
      <c r="CF144" s="175"/>
      <c r="CG144" s="175"/>
    </row>
    <row r="145" spans="1:85" x14ac:dyDescent="0.2">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c r="AK145" s="175"/>
      <c r="AL145" s="175"/>
      <c r="AM145" s="175"/>
      <c r="AN145" s="175"/>
      <c r="AO145" s="175"/>
      <c r="AP145" s="175"/>
      <c r="AQ145" s="175"/>
      <c r="AR145" s="175"/>
      <c r="AS145" s="175"/>
      <c r="AT145" s="175"/>
      <c r="AU145" s="175"/>
      <c r="AV145" s="175"/>
      <c r="AW145" s="175"/>
      <c r="AX145" s="175"/>
      <c r="AY145" s="175"/>
      <c r="AZ145" s="175"/>
      <c r="BA145" s="175"/>
      <c r="BB145" s="175"/>
      <c r="BC145" s="175"/>
      <c r="BD145" s="175"/>
      <c r="BE145" s="175"/>
      <c r="BF145" s="175"/>
      <c r="BG145" s="175"/>
      <c r="BH145" s="175"/>
      <c r="BI145" s="175"/>
      <c r="BJ145" s="175"/>
      <c r="BK145" s="175"/>
      <c r="BL145" s="175"/>
      <c r="BM145" s="175"/>
      <c r="BN145" s="175"/>
      <c r="BO145" s="175"/>
      <c r="BP145" s="175"/>
      <c r="BQ145" s="175"/>
      <c r="BR145" s="175"/>
      <c r="BS145" s="175"/>
      <c r="BT145" s="175"/>
      <c r="BU145" s="175"/>
      <c r="BV145" s="175"/>
      <c r="BW145" s="175"/>
      <c r="BX145" s="175"/>
      <c r="BY145" s="175"/>
      <c r="BZ145" s="175"/>
      <c r="CA145" s="175"/>
      <c r="CB145" s="175"/>
      <c r="CC145" s="175"/>
      <c r="CD145" s="175"/>
      <c r="CE145" s="175"/>
      <c r="CF145" s="175"/>
      <c r="CG145" s="175"/>
    </row>
    <row r="146" spans="1:85" x14ac:dyDescent="0.2">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c r="AK146" s="175"/>
      <c r="AL146" s="175"/>
      <c r="AM146" s="175"/>
      <c r="AN146" s="175"/>
      <c r="AO146" s="175"/>
      <c r="AP146" s="175"/>
      <c r="AQ146" s="175"/>
      <c r="AR146" s="175"/>
      <c r="AS146" s="175"/>
      <c r="AT146" s="175"/>
      <c r="AU146" s="175"/>
      <c r="AV146" s="175"/>
      <c r="AW146" s="175"/>
      <c r="AX146" s="175"/>
      <c r="AY146" s="175"/>
      <c r="AZ146" s="175"/>
      <c r="BA146" s="175"/>
      <c r="BB146" s="175"/>
      <c r="BC146" s="175"/>
      <c r="BD146" s="175"/>
      <c r="BE146" s="175"/>
      <c r="BF146" s="175"/>
      <c r="BG146" s="175"/>
      <c r="BH146" s="175"/>
      <c r="BI146" s="175"/>
      <c r="BJ146" s="175"/>
      <c r="BK146" s="175"/>
      <c r="BL146" s="175"/>
      <c r="BM146" s="175"/>
      <c r="BN146" s="175"/>
      <c r="BO146" s="175"/>
      <c r="BP146" s="175"/>
      <c r="BQ146" s="175"/>
      <c r="BR146" s="175"/>
      <c r="BS146" s="175"/>
      <c r="BT146" s="175"/>
      <c r="BU146" s="175"/>
      <c r="BV146" s="175"/>
      <c r="BW146" s="175"/>
      <c r="BX146" s="175"/>
      <c r="BY146" s="175"/>
      <c r="BZ146" s="175"/>
      <c r="CA146" s="175"/>
      <c r="CB146" s="175"/>
      <c r="CC146" s="175"/>
      <c r="CD146" s="175"/>
      <c r="CE146" s="175"/>
      <c r="CF146" s="175"/>
      <c r="CG146" s="175"/>
    </row>
    <row r="147" spans="1:85" x14ac:dyDescent="0.2">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c r="AK147" s="175"/>
      <c r="AL147" s="175"/>
      <c r="AM147" s="175"/>
      <c r="AN147" s="175"/>
      <c r="AO147" s="175"/>
      <c r="AP147" s="175"/>
      <c r="AQ147" s="175"/>
      <c r="AR147" s="175"/>
      <c r="AS147" s="175"/>
      <c r="AT147" s="175"/>
      <c r="AU147" s="175"/>
      <c r="AV147" s="175"/>
      <c r="AW147" s="175"/>
      <c r="AX147" s="175"/>
      <c r="AY147" s="175"/>
      <c r="AZ147" s="175"/>
      <c r="BA147" s="175"/>
      <c r="BB147" s="175"/>
      <c r="BC147" s="175"/>
      <c r="BD147" s="175"/>
      <c r="BE147" s="175"/>
      <c r="BF147" s="175"/>
      <c r="BG147" s="175"/>
      <c r="BH147" s="175"/>
      <c r="BI147" s="175"/>
      <c r="BJ147" s="175"/>
      <c r="BK147" s="175"/>
      <c r="BL147" s="175"/>
      <c r="BM147" s="175"/>
      <c r="BN147" s="175"/>
      <c r="BO147" s="175"/>
      <c r="BP147" s="175"/>
      <c r="BQ147" s="175"/>
      <c r="BR147" s="175"/>
      <c r="BS147" s="175"/>
      <c r="BT147" s="175"/>
      <c r="BU147" s="175"/>
      <c r="BV147" s="175"/>
      <c r="BW147" s="175"/>
      <c r="BX147" s="175"/>
      <c r="BY147" s="175"/>
      <c r="BZ147" s="175"/>
      <c r="CA147" s="175"/>
      <c r="CB147" s="175"/>
      <c r="CC147" s="175"/>
      <c r="CD147" s="175"/>
      <c r="CE147" s="175"/>
      <c r="CF147" s="175"/>
      <c r="CG147" s="175"/>
    </row>
    <row r="148" spans="1:85" x14ac:dyDescent="0.2">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c r="AK148" s="175"/>
      <c r="AL148" s="175"/>
      <c r="AM148" s="175"/>
      <c r="AN148" s="175"/>
      <c r="AO148" s="175"/>
      <c r="AP148" s="175"/>
      <c r="AQ148" s="175"/>
      <c r="AR148" s="175"/>
      <c r="AS148" s="175"/>
      <c r="AT148" s="175"/>
      <c r="AU148" s="175"/>
      <c r="AV148" s="175"/>
      <c r="AW148" s="175"/>
      <c r="AX148" s="175"/>
      <c r="AY148" s="175"/>
      <c r="AZ148" s="175"/>
      <c r="BA148" s="175"/>
      <c r="BB148" s="175"/>
      <c r="BC148" s="175"/>
      <c r="BD148" s="175"/>
      <c r="BE148" s="175"/>
      <c r="BF148" s="175"/>
      <c r="BG148" s="175"/>
      <c r="BH148" s="175"/>
      <c r="BI148" s="175"/>
      <c r="BJ148" s="175"/>
      <c r="BK148" s="175"/>
      <c r="BL148" s="175"/>
      <c r="BM148" s="175"/>
      <c r="BN148" s="175"/>
      <c r="BO148" s="175"/>
      <c r="BP148" s="175"/>
      <c r="BQ148" s="175"/>
      <c r="BR148" s="175"/>
      <c r="BS148" s="175"/>
      <c r="BT148" s="175"/>
      <c r="BU148" s="175"/>
      <c r="BV148" s="175"/>
      <c r="BW148" s="175"/>
      <c r="BX148" s="175"/>
      <c r="BY148" s="175"/>
      <c r="BZ148" s="175"/>
      <c r="CA148" s="175"/>
      <c r="CB148" s="175"/>
      <c r="CC148" s="175"/>
      <c r="CD148" s="175"/>
      <c r="CE148" s="175"/>
      <c r="CF148" s="175"/>
      <c r="CG148" s="175"/>
    </row>
    <row r="149" spans="1:85" x14ac:dyDescent="0.2">
      <c r="A149" s="175"/>
      <c r="B149" s="175"/>
      <c r="C149" s="175"/>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175"/>
      <c r="AP149" s="175"/>
      <c r="AQ149" s="175"/>
      <c r="AR149" s="175"/>
      <c r="AS149" s="175"/>
      <c r="AT149" s="175"/>
      <c r="AU149" s="175"/>
      <c r="AV149" s="175"/>
      <c r="AW149" s="175"/>
      <c r="AX149" s="175"/>
      <c r="AY149" s="175"/>
      <c r="AZ149" s="175"/>
      <c r="BA149" s="175"/>
      <c r="BB149" s="175"/>
      <c r="BC149" s="175"/>
      <c r="BD149" s="175"/>
      <c r="BE149" s="175"/>
      <c r="BF149" s="175"/>
      <c r="BG149" s="175"/>
      <c r="BH149" s="175"/>
      <c r="BI149" s="175"/>
      <c r="BJ149" s="175"/>
      <c r="BK149" s="175"/>
      <c r="BL149" s="175"/>
      <c r="BM149" s="175"/>
      <c r="BN149" s="175"/>
      <c r="BO149" s="175"/>
      <c r="BP149" s="175"/>
      <c r="BQ149" s="175"/>
      <c r="BR149" s="175"/>
      <c r="BS149" s="175"/>
      <c r="BT149" s="175"/>
      <c r="BU149" s="175"/>
      <c r="BV149" s="175"/>
      <c r="BW149" s="175"/>
      <c r="BX149" s="175"/>
      <c r="BY149" s="175"/>
      <c r="BZ149" s="175"/>
      <c r="CA149" s="175"/>
      <c r="CB149" s="175"/>
      <c r="CC149" s="175"/>
      <c r="CD149" s="175"/>
      <c r="CE149" s="175"/>
      <c r="CF149" s="175"/>
      <c r="CG149" s="175"/>
    </row>
    <row r="150" spans="1:85" x14ac:dyDescent="0.2">
      <c r="A150" s="175"/>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175"/>
      <c r="AP150" s="175"/>
      <c r="AQ150" s="175"/>
      <c r="AR150" s="175"/>
      <c r="AS150" s="175"/>
      <c r="AT150" s="175"/>
      <c r="AU150" s="175"/>
      <c r="AV150" s="175"/>
      <c r="AW150" s="175"/>
      <c r="AX150" s="175"/>
      <c r="AY150" s="175"/>
      <c r="AZ150" s="175"/>
      <c r="BA150" s="175"/>
      <c r="BB150" s="175"/>
      <c r="BC150" s="175"/>
      <c r="BD150" s="175"/>
      <c r="BE150" s="175"/>
      <c r="BF150" s="175"/>
      <c r="BG150" s="175"/>
      <c r="BH150" s="175"/>
      <c r="BI150" s="175"/>
      <c r="BJ150" s="175"/>
      <c r="BK150" s="175"/>
      <c r="BL150" s="175"/>
      <c r="BM150" s="175"/>
      <c r="BN150" s="175"/>
      <c r="BO150" s="175"/>
      <c r="BP150" s="175"/>
      <c r="BQ150" s="175"/>
      <c r="BR150" s="175"/>
      <c r="BS150" s="175"/>
      <c r="BT150" s="175"/>
      <c r="BU150" s="175"/>
      <c r="BV150" s="175"/>
      <c r="BW150" s="175"/>
      <c r="BX150" s="175"/>
      <c r="BY150" s="175"/>
      <c r="BZ150" s="175"/>
      <c r="CA150" s="175"/>
      <c r="CB150" s="175"/>
      <c r="CC150" s="175"/>
      <c r="CD150" s="175"/>
      <c r="CE150" s="175"/>
      <c r="CF150" s="175"/>
      <c r="CG150" s="175"/>
    </row>
    <row r="151" spans="1:85" x14ac:dyDescent="0.2">
      <c r="A151" s="175"/>
      <c r="B151" s="175"/>
      <c r="C151" s="175"/>
      <c r="D151" s="175"/>
      <c r="E151" s="175"/>
      <c r="F151" s="175"/>
      <c r="G151" s="175"/>
      <c r="H151" s="175"/>
      <c r="I151" s="175"/>
      <c r="J151" s="175"/>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c r="AK151" s="175"/>
      <c r="AL151" s="175"/>
      <c r="AM151" s="175"/>
      <c r="AN151" s="175"/>
      <c r="AO151" s="175"/>
      <c r="AP151" s="175"/>
      <c r="AQ151" s="175"/>
      <c r="AR151" s="175"/>
      <c r="AS151" s="175"/>
      <c r="AT151" s="175"/>
      <c r="AU151" s="175"/>
      <c r="AV151" s="175"/>
      <c r="AW151" s="175"/>
      <c r="AX151" s="175"/>
      <c r="AY151" s="175"/>
      <c r="AZ151" s="175"/>
      <c r="BA151" s="175"/>
      <c r="BB151" s="175"/>
      <c r="BC151" s="175"/>
      <c r="BD151" s="175"/>
      <c r="BE151" s="175"/>
      <c r="BF151" s="175"/>
      <c r="BG151" s="175"/>
      <c r="BH151" s="175"/>
      <c r="BI151" s="175"/>
      <c r="BJ151" s="175"/>
      <c r="BK151" s="175"/>
      <c r="BL151" s="175"/>
      <c r="BM151" s="175"/>
      <c r="BN151" s="175"/>
      <c r="BO151" s="175"/>
      <c r="BP151" s="175"/>
      <c r="BQ151" s="175"/>
      <c r="BR151" s="175"/>
      <c r="BS151" s="175"/>
      <c r="BT151" s="175"/>
      <c r="BU151" s="175"/>
      <c r="BV151" s="175"/>
      <c r="BW151" s="175"/>
      <c r="BX151" s="175"/>
      <c r="BY151" s="175"/>
      <c r="BZ151" s="175"/>
      <c r="CA151" s="175"/>
      <c r="CB151" s="175"/>
      <c r="CC151" s="175"/>
      <c r="CD151" s="175"/>
      <c r="CE151" s="175"/>
      <c r="CF151" s="175"/>
      <c r="CG151" s="175"/>
    </row>
    <row r="152" spans="1:85" x14ac:dyDescent="0.2">
      <c r="A152" s="175"/>
      <c r="B152" s="175"/>
      <c r="C152" s="175"/>
      <c r="D152" s="175"/>
      <c r="E152" s="175"/>
      <c r="F152" s="175"/>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c r="AK152" s="175"/>
      <c r="AL152" s="175"/>
      <c r="AM152" s="175"/>
      <c r="AN152" s="175"/>
      <c r="AO152" s="175"/>
      <c r="AP152" s="175"/>
      <c r="AQ152" s="175"/>
      <c r="AR152" s="175"/>
      <c r="AS152" s="175"/>
      <c r="AT152" s="175"/>
      <c r="AU152" s="175"/>
      <c r="AV152" s="175"/>
      <c r="AW152" s="175"/>
      <c r="AX152" s="175"/>
      <c r="AY152" s="175"/>
      <c r="AZ152" s="175"/>
      <c r="BA152" s="175"/>
      <c r="BB152" s="175"/>
      <c r="BC152" s="175"/>
      <c r="BD152" s="175"/>
      <c r="BE152" s="175"/>
      <c r="BF152" s="175"/>
      <c r="BG152" s="175"/>
      <c r="BH152" s="175"/>
      <c r="BI152" s="175"/>
      <c r="BJ152" s="175"/>
      <c r="BK152" s="175"/>
      <c r="BL152" s="175"/>
      <c r="BM152" s="175"/>
      <c r="BN152" s="175"/>
      <c r="BO152" s="175"/>
      <c r="BP152" s="175"/>
      <c r="BQ152" s="175"/>
      <c r="BR152" s="175"/>
      <c r="BS152" s="175"/>
      <c r="BT152" s="175"/>
      <c r="BU152" s="175"/>
      <c r="BV152" s="175"/>
      <c r="BW152" s="175"/>
      <c r="BX152" s="175"/>
      <c r="BY152" s="175"/>
      <c r="BZ152" s="175"/>
      <c r="CA152" s="175"/>
      <c r="CB152" s="175"/>
      <c r="CC152" s="175"/>
      <c r="CD152" s="175"/>
      <c r="CE152" s="175"/>
      <c r="CF152" s="175"/>
      <c r="CG152" s="175"/>
    </row>
    <row r="153" spans="1:85" x14ac:dyDescent="0.2">
      <c r="A153" s="175"/>
      <c r="B153" s="175"/>
      <c r="C153" s="175"/>
      <c r="D153" s="175"/>
      <c r="E153" s="175"/>
      <c r="F153" s="175"/>
      <c r="G153" s="175"/>
      <c r="H153" s="175"/>
      <c r="I153" s="175"/>
      <c r="J153" s="175"/>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c r="AK153" s="175"/>
      <c r="AL153" s="175"/>
      <c r="AM153" s="175"/>
      <c r="AN153" s="175"/>
      <c r="AO153" s="175"/>
      <c r="AP153" s="175"/>
      <c r="AQ153" s="175"/>
      <c r="AR153" s="175"/>
      <c r="AS153" s="175"/>
      <c r="AT153" s="175"/>
      <c r="AU153" s="175"/>
      <c r="AV153" s="175"/>
      <c r="AW153" s="175"/>
      <c r="AX153" s="175"/>
      <c r="AY153" s="175"/>
      <c r="AZ153" s="175"/>
      <c r="BA153" s="175"/>
      <c r="BB153" s="175"/>
      <c r="BC153" s="175"/>
      <c r="BD153" s="175"/>
      <c r="BE153" s="175"/>
      <c r="BF153" s="175"/>
      <c r="BG153" s="175"/>
      <c r="BH153" s="175"/>
      <c r="BI153" s="175"/>
      <c r="BJ153" s="175"/>
      <c r="BK153" s="175"/>
      <c r="BL153" s="175"/>
      <c r="BM153" s="175"/>
      <c r="BN153" s="175"/>
      <c r="BO153" s="175"/>
      <c r="BP153" s="175"/>
      <c r="BQ153" s="175"/>
      <c r="BR153" s="175"/>
      <c r="BS153" s="175"/>
      <c r="BT153" s="175"/>
      <c r="BU153" s="175"/>
      <c r="BV153" s="175"/>
      <c r="BW153" s="175"/>
      <c r="BX153" s="175"/>
      <c r="BY153" s="175"/>
      <c r="BZ153" s="175"/>
      <c r="CA153" s="175"/>
      <c r="CB153" s="175"/>
      <c r="CC153" s="175"/>
      <c r="CD153" s="175"/>
      <c r="CE153" s="175"/>
      <c r="CF153" s="175"/>
      <c r="CG153" s="175"/>
    </row>
    <row r="154" spans="1:85" x14ac:dyDescent="0.2">
      <c r="A154" s="175"/>
      <c r="B154" s="175"/>
      <c r="C154" s="175"/>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E154" s="175"/>
      <c r="AF154" s="175"/>
      <c r="AG154" s="175"/>
      <c r="AH154" s="175"/>
      <c r="AI154" s="175"/>
      <c r="AJ154" s="175"/>
      <c r="AK154" s="175"/>
      <c r="AL154" s="175"/>
      <c r="AM154" s="175"/>
      <c r="AN154" s="175"/>
      <c r="AO154" s="175"/>
      <c r="AP154" s="175"/>
      <c r="AQ154" s="175"/>
      <c r="AR154" s="175"/>
      <c r="AS154" s="175"/>
      <c r="AT154" s="175"/>
      <c r="AU154" s="175"/>
      <c r="AV154" s="175"/>
      <c r="AW154" s="175"/>
      <c r="AX154" s="175"/>
      <c r="AY154" s="175"/>
      <c r="AZ154" s="175"/>
      <c r="BA154" s="175"/>
      <c r="BB154" s="175"/>
      <c r="BC154" s="175"/>
      <c r="BD154" s="175"/>
      <c r="BE154" s="175"/>
      <c r="BF154" s="175"/>
      <c r="BG154" s="175"/>
      <c r="BH154" s="175"/>
      <c r="BI154" s="175"/>
      <c r="BJ154" s="175"/>
      <c r="BK154" s="175"/>
      <c r="BL154" s="175"/>
      <c r="BM154" s="175"/>
      <c r="BN154" s="175"/>
      <c r="BO154" s="175"/>
      <c r="BP154" s="175"/>
      <c r="BQ154" s="175"/>
      <c r="BR154" s="175"/>
      <c r="BS154" s="175"/>
      <c r="BT154" s="175"/>
      <c r="BU154" s="175"/>
      <c r="BV154" s="175"/>
      <c r="BW154" s="175"/>
      <c r="BX154" s="175"/>
      <c r="BY154" s="175"/>
      <c r="BZ154" s="175"/>
      <c r="CA154" s="175"/>
      <c r="CB154" s="175"/>
      <c r="CC154" s="175"/>
      <c r="CD154" s="175"/>
      <c r="CE154" s="175"/>
      <c r="CF154" s="175"/>
      <c r="CG154" s="175"/>
    </row>
    <row r="155" spans="1:85" x14ac:dyDescent="0.2">
      <c r="A155" s="175"/>
      <c r="B155" s="175"/>
      <c r="C155" s="175"/>
      <c r="D155" s="175"/>
      <c r="E155" s="175"/>
      <c r="F155" s="175"/>
      <c r="G155" s="175"/>
      <c r="H155" s="175"/>
      <c r="I155" s="175"/>
      <c r="J155" s="175"/>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c r="AK155" s="175"/>
      <c r="AL155" s="175"/>
      <c r="AM155" s="175"/>
      <c r="AN155" s="175"/>
      <c r="AO155" s="175"/>
      <c r="AP155" s="175"/>
      <c r="AQ155" s="175"/>
      <c r="AR155" s="175"/>
      <c r="AS155" s="175"/>
      <c r="AT155" s="175"/>
      <c r="AU155" s="175"/>
      <c r="AV155" s="175"/>
      <c r="AW155" s="175"/>
      <c r="AX155" s="175"/>
      <c r="AY155" s="175"/>
      <c r="AZ155" s="175"/>
      <c r="BA155" s="175"/>
      <c r="BB155" s="175"/>
      <c r="BC155" s="175"/>
      <c r="BD155" s="175"/>
      <c r="BE155" s="175"/>
      <c r="BF155" s="175"/>
      <c r="BG155" s="175"/>
      <c r="BH155" s="175"/>
      <c r="BI155" s="175"/>
      <c r="BJ155" s="175"/>
      <c r="BK155" s="175"/>
      <c r="BL155" s="175"/>
      <c r="BM155" s="175"/>
      <c r="BN155" s="175"/>
      <c r="BO155" s="175"/>
      <c r="BP155" s="175"/>
      <c r="BQ155" s="175"/>
      <c r="BR155" s="175"/>
      <c r="BS155" s="175"/>
      <c r="BT155" s="175"/>
      <c r="BU155" s="175"/>
      <c r="BV155" s="175"/>
      <c r="BW155" s="175"/>
      <c r="BX155" s="175"/>
      <c r="BY155" s="175"/>
      <c r="BZ155" s="175"/>
      <c r="CA155" s="175"/>
      <c r="CB155" s="175"/>
      <c r="CC155" s="175"/>
      <c r="CD155" s="175"/>
      <c r="CE155" s="175"/>
      <c r="CF155" s="175"/>
      <c r="CG155" s="175"/>
    </row>
    <row r="156" spans="1:85" x14ac:dyDescent="0.2">
      <c r="A156" s="175"/>
      <c r="B156" s="175"/>
      <c r="C156" s="175"/>
      <c r="D156" s="175"/>
      <c r="E156" s="175"/>
      <c r="F156" s="175"/>
      <c r="G156" s="175"/>
      <c r="H156" s="175"/>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75"/>
      <c r="AK156" s="175"/>
      <c r="AL156" s="175"/>
      <c r="AM156" s="175"/>
      <c r="AN156" s="175"/>
      <c r="AO156" s="175"/>
      <c r="AP156" s="175"/>
      <c r="AQ156" s="175"/>
      <c r="AR156" s="175"/>
      <c r="AS156" s="175"/>
      <c r="AT156" s="175"/>
      <c r="AU156" s="175"/>
      <c r="AV156" s="175"/>
      <c r="AW156" s="175"/>
      <c r="AX156" s="175"/>
      <c r="AY156" s="175"/>
      <c r="AZ156" s="175"/>
      <c r="BA156" s="175"/>
      <c r="BB156" s="175"/>
      <c r="BC156" s="175"/>
      <c r="BD156" s="175"/>
      <c r="BE156" s="175"/>
      <c r="BF156" s="175"/>
      <c r="BG156" s="175"/>
      <c r="BH156" s="175"/>
      <c r="BI156" s="175"/>
      <c r="BJ156" s="175"/>
      <c r="BK156" s="175"/>
      <c r="BL156" s="175"/>
      <c r="BM156" s="175"/>
      <c r="BN156" s="175"/>
      <c r="BO156" s="175"/>
      <c r="BP156" s="175"/>
      <c r="BQ156" s="175"/>
      <c r="BR156" s="175"/>
      <c r="BS156" s="175"/>
      <c r="BT156" s="175"/>
      <c r="BU156" s="175"/>
      <c r="BV156" s="175"/>
      <c r="BW156" s="175"/>
      <c r="BX156" s="175"/>
      <c r="BY156" s="175"/>
      <c r="BZ156" s="175"/>
      <c r="CA156" s="175"/>
      <c r="CB156" s="175"/>
      <c r="CC156" s="175"/>
      <c r="CD156" s="175"/>
      <c r="CE156" s="175"/>
      <c r="CF156" s="175"/>
      <c r="CG156" s="175"/>
    </row>
  </sheetData>
  <mergeCells count="16">
    <mergeCell ref="B11:X11"/>
    <mergeCell ref="B13:X13"/>
    <mergeCell ref="C15:X15"/>
    <mergeCell ref="C16:X16"/>
    <mergeCell ref="B3:X4"/>
    <mergeCell ref="B6:X6"/>
    <mergeCell ref="B7:X8"/>
    <mergeCell ref="B9:X9"/>
    <mergeCell ref="B10:X10"/>
    <mergeCell ref="C20:X20"/>
    <mergeCell ref="C21:X21"/>
    <mergeCell ref="B25:X25"/>
    <mergeCell ref="B32:X32"/>
    <mergeCell ref="C17:X17"/>
    <mergeCell ref="C18:X18"/>
    <mergeCell ref="C19:X19"/>
  </mergeCells>
  <hyperlinks>
    <hyperlink ref="B9:X9" r:id="rId1" display="This project was originally possible through funding from the Carolyn Foundation." xr:uid="{B3263F3A-45F3-4B1B-985E-2F75BDE9AADE}"/>
    <hyperlink ref="B10:X10" r:id="rId2" display="The work itself was completed by staff at the Great Plains Institute. With questions on this document or how to use it, please contact Jessi Wyatt (jwyatt@gpids.net) or Brian Ross (bross@gpisd.net)." xr:uid="{79EAEECB-761A-4AD8-B8DB-1712C7D23B0D}"/>
    <hyperlink ref="B25:X25" r:id="rId3" display="The work itself was completed by staff at the Great Plains Institute. With questions on this document or how to use it, please contact Jessi Wyatt (jwyatt@gpids.net) or Brian Ross (bross@gpisd.net)." xr:uid="{3C5AA98A-36C7-44A4-BE29-080CEC21CD54}"/>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6F230-85CC-4B36-952E-A2DA5669E699}">
  <sheetPr>
    <tabColor rgb="FF92D050"/>
  </sheetPr>
  <dimension ref="A2:AA213"/>
  <sheetViews>
    <sheetView topLeftCell="A4" zoomScale="55" zoomScaleNormal="55" workbookViewId="0">
      <selection activeCell="AB58" sqref="AB58"/>
    </sheetView>
  </sheetViews>
  <sheetFormatPr defaultColWidth="9.140625" defaultRowHeight="14.25" x14ac:dyDescent="0.2"/>
  <cols>
    <col min="1" max="2" width="3.85546875" style="11" customWidth="1"/>
    <col min="3" max="3" width="72.7109375" style="183" customWidth="1"/>
    <col min="4" max="4" width="31.42578125" style="183" bestFit="1" customWidth="1"/>
    <col min="5" max="5" width="17.42578125" style="15" bestFit="1" customWidth="1"/>
    <col min="6" max="6" width="13.5703125" style="15" customWidth="1"/>
    <col min="7" max="7" width="13.85546875" style="15" customWidth="1"/>
    <col min="8" max="8" width="34.28515625" style="15" bestFit="1" customWidth="1"/>
    <col min="9" max="9" width="28.140625" style="15" bestFit="1" customWidth="1"/>
    <col min="10" max="12" width="10.85546875" style="15" bestFit="1" customWidth="1"/>
    <col min="13" max="13" width="17.28515625" style="15" customWidth="1"/>
    <col min="14" max="15" width="10.85546875" style="15" customWidth="1"/>
    <col min="16" max="16" width="13.5703125" style="15" customWidth="1"/>
    <col min="17" max="20" width="10.85546875" style="15" customWidth="1"/>
    <col min="21" max="21" width="3.7109375" style="15" customWidth="1"/>
    <col min="22" max="22" width="56.28515625" style="116" customWidth="1"/>
    <col min="23" max="23" width="68.28515625" style="15" customWidth="1"/>
    <col min="24" max="24" width="68.7109375" style="108" bestFit="1" customWidth="1"/>
    <col min="25" max="5570" width="9.140625" style="11"/>
    <col min="5571" max="5571" width="9.140625" style="11" customWidth="1"/>
    <col min="5572" max="16384" width="9.140625" style="11"/>
  </cols>
  <sheetData>
    <row r="2" spans="2:27" ht="23.25" x14ac:dyDescent="0.35">
      <c r="B2" s="124"/>
      <c r="C2" s="390" t="s">
        <v>9</v>
      </c>
      <c r="D2" s="391"/>
      <c r="E2" s="391"/>
      <c r="F2" s="391"/>
      <c r="G2" s="391"/>
      <c r="H2" s="391"/>
      <c r="I2" s="391"/>
      <c r="J2" s="391"/>
      <c r="K2" s="391"/>
      <c r="L2" s="391"/>
      <c r="M2" s="391"/>
      <c r="N2" s="392"/>
      <c r="X2" s="182"/>
      <c r="Y2" s="13"/>
      <c r="Z2" s="13"/>
      <c r="AA2" s="13"/>
    </row>
    <row r="3" spans="2:27" ht="18" x14ac:dyDescent="0.25">
      <c r="B3" s="124"/>
      <c r="C3" s="395" t="s">
        <v>24</v>
      </c>
      <c r="D3" s="396"/>
      <c r="E3" s="396"/>
      <c r="F3" s="396"/>
      <c r="G3" s="396"/>
      <c r="H3" s="396"/>
      <c r="I3" s="396"/>
      <c r="J3" s="396"/>
      <c r="K3" s="396"/>
      <c r="L3" s="396"/>
      <c r="M3" s="396"/>
      <c r="N3" s="396"/>
      <c r="O3" s="396"/>
      <c r="P3" s="396"/>
      <c r="Q3" s="396"/>
      <c r="R3" s="396"/>
      <c r="S3" s="396"/>
      <c r="T3" s="396"/>
      <c r="U3" s="225"/>
      <c r="V3" s="117"/>
      <c r="W3" s="225"/>
      <c r="X3" s="13"/>
      <c r="Y3" s="13"/>
      <c r="Z3" s="13"/>
      <c r="AA3" s="13"/>
    </row>
    <row r="4" spans="2:27" ht="15" thickBot="1" x14ac:dyDescent="0.25">
      <c r="B4" s="124"/>
      <c r="C4" s="184"/>
      <c r="D4" s="189"/>
      <c r="X4" s="15"/>
      <c r="Y4" s="13"/>
      <c r="Z4" s="13"/>
      <c r="AA4" s="13"/>
    </row>
    <row r="5" spans="2:27" ht="18.75" thickBot="1" x14ac:dyDescent="0.3">
      <c r="B5" s="36">
        <v>1</v>
      </c>
      <c r="C5" s="28" t="s">
        <v>25</v>
      </c>
      <c r="D5" s="246" t="s">
        <v>26</v>
      </c>
      <c r="E5" s="30"/>
      <c r="O5" s="34"/>
      <c r="P5" s="47"/>
      <c r="Q5" s="34"/>
      <c r="R5" s="34"/>
      <c r="S5" s="34"/>
      <c r="T5" s="34"/>
      <c r="U5" s="34"/>
      <c r="V5" s="118"/>
      <c r="W5" s="34"/>
      <c r="X5" s="15"/>
      <c r="Y5" s="13"/>
      <c r="Z5" s="13"/>
      <c r="AA5" s="13"/>
    </row>
    <row r="6" spans="2:27" ht="15.75" thickBot="1" x14ac:dyDescent="0.3">
      <c r="B6" s="211"/>
      <c r="C6" s="212"/>
      <c r="D6" s="190"/>
      <c r="E6" s="30"/>
      <c r="F6" s="30"/>
      <c r="O6" s="34"/>
      <c r="P6" s="47"/>
      <c r="Q6" s="34"/>
      <c r="R6" s="34"/>
      <c r="S6" s="34"/>
      <c r="T6" s="34"/>
      <c r="U6" s="34"/>
      <c r="V6" s="118"/>
      <c r="W6" s="34"/>
      <c r="X6" s="15"/>
      <c r="Y6" s="13"/>
      <c r="Z6" s="13"/>
      <c r="AA6" s="13"/>
    </row>
    <row r="7" spans="2:27" ht="18.75" thickBot="1" x14ac:dyDescent="0.3">
      <c r="B7" s="36">
        <v>2</v>
      </c>
      <c r="C7" s="28" t="s">
        <v>27</v>
      </c>
      <c r="D7" s="187">
        <v>2011</v>
      </c>
      <c r="E7" s="30"/>
      <c r="F7" s="30"/>
      <c r="M7" s="264" t="s">
        <v>23</v>
      </c>
      <c r="O7" s="34"/>
      <c r="P7" s="34"/>
      <c r="Q7" s="34"/>
      <c r="R7" s="34"/>
      <c r="S7" s="34"/>
      <c r="T7" s="34"/>
      <c r="U7" s="34"/>
      <c r="V7" s="118"/>
      <c r="W7" s="34"/>
      <c r="X7" s="15"/>
      <c r="Y7" s="19"/>
      <c r="Z7" s="182"/>
      <c r="AA7" s="182"/>
    </row>
    <row r="8" spans="2:27" ht="18" x14ac:dyDescent="0.25">
      <c r="B8" s="37"/>
      <c r="C8" s="191"/>
      <c r="D8" s="192"/>
      <c r="E8" s="32"/>
      <c r="F8" s="29"/>
      <c r="G8" s="29"/>
      <c r="H8" s="29"/>
      <c r="I8" s="29"/>
      <c r="J8" s="29"/>
      <c r="K8" s="29"/>
      <c r="L8" s="29"/>
      <c r="M8" s="29"/>
      <c r="N8" s="29"/>
      <c r="O8" s="35"/>
      <c r="P8" s="35"/>
      <c r="Q8" s="34"/>
      <c r="R8" s="35"/>
      <c r="S8" s="35"/>
      <c r="T8" s="35"/>
      <c r="U8" s="35"/>
      <c r="V8" s="119"/>
      <c r="W8" s="35"/>
      <c r="X8" s="29"/>
      <c r="Y8" s="17"/>
      <c r="Z8" s="182"/>
      <c r="AA8" s="182"/>
    </row>
    <row r="9" spans="2:27" ht="18.75" thickBot="1" x14ac:dyDescent="0.3">
      <c r="B9" s="55">
        <v>3</v>
      </c>
      <c r="C9" s="296" t="s">
        <v>28</v>
      </c>
      <c r="D9" s="193"/>
      <c r="E9" s="58"/>
      <c r="F9" s="33"/>
      <c r="G9" s="33"/>
      <c r="H9" s="33"/>
      <c r="I9" s="33"/>
      <c r="J9" s="33"/>
      <c r="K9" s="29"/>
      <c r="L9" s="29"/>
      <c r="M9" s="29"/>
      <c r="N9" s="29"/>
      <c r="O9" s="35"/>
      <c r="P9" s="35"/>
      <c r="Q9" s="34"/>
      <c r="R9" s="35"/>
      <c r="S9" s="35"/>
      <c r="T9" s="35"/>
      <c r="U9" s="35"/>
      <c r="V9" s="119"/>
      <c r="W9" s="35"/>
      <c r="X9" s="29"/>
      <c r="Y9" s="17"/>
      <c r="Z9" s="182"/>
      <c r="AA9" s="182"/>
    </row>
    <row r="10" spans="2:27" ht="18" x14ac:dyDescent="0.25">
      <c r="B10" s="54"/>
      <c r="C10" s="194"/>
      <c r="D10" s="195" t="s">
        <v>29</v>
      </c>
      <c r="E10" s="77"/>
      <c r="F10" s="76" t="s">
        <v>30</v>
      </c>
      <c r="G10" s="77"/>
      <c r="H10" s="84"/>
      <c r="I10" s="76" t="s">
        <v>31</v>
      </c>
      <c r="J10" s="78"/>
      <c r="K10" s="60"/>
      <c r="L10" s="29"/>
      <c r="M10" s="29"/>
      <c r="N10" s="29"/>
      <c r="O10" s="35"/>
      <c r="P10" s="35"/>
      <c r="Q10" s="34"/>
      <c r="R10" s="35"/>
      <c r="S10" s="35"/>
      <c r="T10" s="35"/>
      <c r="U10" s="35"/>
      <c r="V10" s="119"/>
      <c r="W10" s="35"/>
      <c r="X10" s="29"/>
      <c r="Y10" s="17"/>
      <c r="Z10" s="182"/>
      <c r="AA10" s="182"/>
    </row>
    <row r="11" spans="2:27" ht="18" x14ac:dyDescent="0.25">
      <c r="B11" s="54"/>
      <c r="C11" s="196" t="s">
        <v>32</v>
      </c>
      <c r="D11" s="197">
        <v>0.5</v>
      </c>
      <c r="E11" s="32" t="s">
        <v>33</v>
      </c>
      <c r="F11" s="59">
        <v>2025</v>
      </c>
      <c r="G11" s="60"/>
      <c r="H11" s="56" t="s">
        <v>34</v>
      </c>
      <c r="I11" s="59">
        <v>0</v>
      </c>
      <c r="J11" s="82"/>
      <c r="K11" s="60"/>
      <c r="L11" s="29"/>
      <c r="M11" s="29"/>
      <c r="N11" s="29"/>
      <c r="O11" s="35"/>
      <c r="P11" s="35"/>
      <c r="Q11" s="34"/>
      <c r="R11" s="35"/>
      <c r="S11" s="35"/>
      <c r="T11" s="35"/>
      <c r="U11" s="35"/>
      <c r="V11" s="119"/>
      <c r="W11" s="35"/>
      <c r="X11" s="29"/>
      <c r="Y11" s="17"/>
      <c r="Z11" s="182"/>
      <c r="AA11" s="182"/>
    </row>
    <row r="12" spans="2:27" ht="18" x14ac:dyDescent="0.25">
      <c r="B12" s="54"/>
      <c r="C12" s="196"/>
      <c r="D12" s="32"/>
      <c r="E12" s="57"/>
      <c r="F12" s="57"/>
      <c r="G12" s="60"/>
      <c r="H12" s="83"/>
      <c r="I12" s="32"/>
      <c r="J12" s="82"/>
      <c r="K12" s="60"/>
      <c r="L12" s="29"/>
      <c r="M12" s="29"/>
      <c r="N12" s="29"/>
      <c r="O12" s="35"/>
      <c r="P12" s="35"/>
      <c r="Q12" s="34"/>
      <c r="R12" s="35"/>
      <c r="S12" s="35"/>
      <c r="T12" s="35"/>
      <c r="U12" s="35"/>
      <c r="V12" s="119"/>
      <c r="W12" s="35"/>
      <c r="X12" s="29"/>
      <c r="Y12" s="17"/>
      <c r="Z12" s="182"/>
      <c r="AA12" s="182"/>
    </row>
    <row r="13" spans="2:27" ht="18" x14ac:dyDescent="0.25">
      <c r="B13" s="54"/>
      <c r="C13" s="196"/>
      <c r="D13" s="263" t="s">
        <v>35</v>
      </c>
      <c r="E13" s="29"/>
      <c r="F13" s="29" t="s">
        <v>30</v>
      </c>
      <c r="G13" s="29"/>
      <c r="H13" s="83"/>
      <c r="I13" s="33" t="s">
        <v>36</v>
      </c>
      <c r="J13" s="82"/>
      <c r="K13" s="60"/>
      <c r="L13" s="29"/>
      <c r="M13" s="29"/>
      <c r="N13" s="29"/>
      <c r="O13" s="35"/>
      <c r="P13" s="35"/>
      <c r="Q13" s="34"/>
      <c r="R13" s="35"/>
      <c r="S13" s="35"/>
      <c r="T13" s="35"/>
      <c r="U13" s="35"/>
      <c r="V13" s="119"/>
      <c r="W13" s="35"/>
      <c r="X13" s="29"/>
      <c r="Y13" s="17"/>
      <c r="Z13" s="182"/>
      <c r="AA13" s="182"/>
    </row>
    <row r="14" spans="2:27" ht="18" x14ac:dyDescent="0.25">
      <c r="B14" s="54"/>
      <c r="C14" s="196" t="s">
        <v>37</v>
      </c>
      <c r="D14" s="199">
        <v>30</v>
      </c>
      <c r="E14" s="32" t="s">
        <v>33</v>
      </c>
      <c r="F14" s="59">
        <v>2030</v>
      </c>
      <c r="G14" s="29"/>
      <c r="H14" s="86" t="s">
        <v>38</v>
      </c>
      <c r="I14" s="59">
        <v>0</v>
      </c>
      <c r="J14" s="82"/>
      <c r="K14" s="60"/>
      <c r="L14" s="29"/>
      <c r="M14" s="29"/>
      <c r="N14" s="29"/>
      <c r="O14" s="35"/>
      <c r="P14" s="35"/>
      <c r="Q14" s="34"/>
      <c r="R14" s="35"/>
      <c r="S14" s="35"/>
      <c r="T14" s="35"/>
      <c r="U14" s="35"/>
      <c r="V14" s="119"/>
      <c r="W14" s="35"/>
      <c r="X14" s="29"/>
      <c r="Y14" s="17"/>
      <c r="Z14" s="182"/>
      <c r="AA14" s="182"/>
    </row>
    <row r="15" spans="2:27" ht="25.5" x14ac:dyDescent="0.25">
      <c r="B15" s="54"/>
      <c r="C15" s="295" t="s">
        <v>39</v>
      </c>
      <c r="D15" s="188">
        <v>0.3</v>
      </c>
      <c r="E15" s="57"/>
      <c r="F15" s="29"/>
      <c r="G15" s="29"/>
      <c r="H15" s="83"/>
      <c r="I15" s="32"/>
      <c r="J15" s="82"/>
      <c r="K15" s="60"/>
      <c r="L15" s="29"/>
      <c r="M15" s="29"/>
      <c r="N15" s="29"/>
      <c r="O15" s="35"/>
      <c r="P15" s="35"/>
      <c r="Q15" s="34"/>
      <c r="R15" s="35"/>
      <c r="S15" s="35"/>
      <c r="T15" s="35"/>
      <c r="U15" s="35"/>
      <c r="V15" s="119"/>
      <c r="W15" s="35"/>
      <c r="X15" s="29"/>
      <c r="Y15" s="17"/>
      <c r="Z15" s="182"/>
      <c r="AA15" s="182"/>
    </row>
    <row r="16" spans="2:27" ht="18.75" thickBot="1" x14ac:dyDescent="0.3">
      <c r="B16" s="54"/>
      <c r="C16" s="200"/>
      <c r="D16" s="201"/>
      <c r="E16" s="79"/>
      <c r="F16" s="80"/>
      <c r="G16" s="80"/>
      <c r="H16" s="85"/>
      <c r="I16" s="80"/>
      <c r="J16" s="81"/>
      <c r="K16" s="60"/>
      <c r="L16" s="29"/>
      <c r="M16" s="29"/>
      <c r="N16" s="29"/>
      <c r="O16" s="35"/>
      <c r="P16" s="35"/>
      <c r="Q16" s="34"/>
      <c r="R16" s="35"/>
      <c r="S16" s="35"/>
      <c r="T16" s="35"/>
      <c r="U16" s="35"/>
      <c r="V16" s="119"/>
      <c r="W16" s="35"/>
      <c r="X16" s="29"/>
      <c r="Y16" s="17"/>
      <c r="Z16" s="182"/>
      <c r="AA16" s="182"/>
    </row>
    <row r="17" spans="1:25" ht="18" x14ac:dyDescent="0.25">
      <c r="A17" s="182"/>
      <c r="B17" s="54"/>
      <c r="C17" s="202"/>
      <c r="D17" s="192"/>
      <c r="E17" s="32"/>
      <c r="F17" s="32"/>
      <c r="G17" s="32"/>
      <c r="H17" s="32"/>
      <c r="I17" s="32"/>
      <c r="J17" s="32"/>
      <c r="K17" s="29"/>
      <c r="L17" s="29"/>
      <c r="M17" s="29"/>
      <c r="N17" s="29"/>
      <c r="O17" s="35"/>
      <c r="P17" s="35"/>
      <c r="Q17" s="34"/>
      <c r="R17" s="35"/>
      <c r="S17" s="35"/>
      <c r="T17" s="35"/>
      <c r="U17" s="35"/>
      <c r="V17" s="119"/>
      <c r="W17" s="35"/>
      <c r="X17" s="29"/>
      <c r="Y17" s="17"/>
    </row>
    <row r="18" spans="1:25" ht="18" x14ac:dyDescent="0.25">
      <c r="A18" s="182"/>
      <c r="B18" s="36">
        <v>4</v>
      </c>
      <c r="C18" s="294" t="s">
        <v>40</v>
      </c>
      <c r="D18" s="184"/>
      <c r="O18" s="34"/>
      <c r="P18" s="34"/>
      <c r="Q18" s="34"/>
      <c r="R18" s="34"/>
      <c r="S18" s="34"/>
      <c r="T18" s="34"/>
      <c r="U18" s="34"/>
      <c r="V18" s="118"/>
      <c r="W18" s="34"/>
      <c r="X18" s="29"/>
      <c r="Y18" s="17"/>
    </row>
    <row r="19" spans="1:25" ht="15" x14ac:dyDescent="0.25">
      <c r="A19" s="182"/>
      <c r="B19" s="124"/>
      <c r="C19" s="212"/>
      <c r="D19" s="189"/>
      <c r="E19" s="285"/>
      <c r="F19" s="285"/>
      <c r="G19" s="285"/>
      <c r="I19" s="285"/>
      <c r="J19" s="285"/>
      <c r="K19" s="285"/>
      <c r="L19" s="285"/>
      <c r="O19" s="34"/>
      <c r="P19" s="34"/>
      <c r="Q19" s="34"/>
      <c r="R19" s="34"/>
      <c r="S19" s="34"/>
      <c r="T19" s="34"/>
      <c r="U19" s="34"/>
      <c r="V19" s="118"/>
      <c r="W19" s="34"/>
      <c r="X19" s="29"/>
      <c r="Y19" s="17"/>
    </row>
    <row r="20" spans="1:25" ht="15" x14ac:dyDescent="0.25">
      <c r="A20" s="182"/>
      <c r="B20" s="48"/>
      <c r="C20" s="203" t="s">
        <v>41</v>
      </c>
      <c r="D20" s="291" t="s">
        <v>42</v>
      </c>
      <c r="E20" s="292"/>
      <c r="F20" s="292"/>
      <c r="G20" s="293"/>
      <c r="H20" s="289"/>
      <c r="I20" s="286" t="s">
        <v>43</v>
      </c>
      <c r="J20" s="287"/>
      <c r="K20" s="287"/>
      <c r="L20" s="288"/>
      <c r="M20" s="30"/>
      <c r="O20" s="34"/>
      <c r="P20" s="34"/>
      <c r="Q20" s="34"/>
      <c r="R20" s="34"/>
      <c r="S20" s="34"/>
      <c r="T20" s="34"/>
      <c r="U20" s="34"/>
      <c r="V20" s="118"/>
      <c r="W20" s="34"/>
      <c r="X20" s="29"/>
      <c r="Y20" s="17"/>
    </row>
    <row r="21" spans="1:25" ht="15" x14ac:dyDescent="0.25">
      <c r="A21" s="182"/>
      <c r="B21" s="124"/>
      <c r="C21" s="184"/>
      <c r="D21" s="290"/>
      <c r="E21" s="31"/>
      <c r="F21" s="31"/>
      <c r="G21" s="31"/>
      <c r="I21" s="31"/>
      <c r="J21" s="31"/>
      <c r="K21" s="31"/>
      <c r="L21" s="31"/>
      <c r="X21" s="15"/>
      <c r="Y21" s="17"/>
    </row>
    <row r="22" spans="1:25" ht="18" x14ac:dyDescent="0.25">
      <c r="A22" s="182"/>
      <c r="B22" s="124"/>
      <c r="C22" s="401" t="s">
        <v>44</v>
      </c>
      <c r="D22" s="402"/>
      <c r="E22" s="402"/>
      <c r="F22" s="402"/>
      <c r="G22" s="402"/>
      <c r="H22" s="402"/>
      <c r="I22" s="402"/>
      <c r="J22" s="402"/>
      <c r="K22" s="402"/>
      <c r="L22" s="402"/>
      <c r="M22" s="402"/>
      <c r="N22" s="402"/>
      <c r="O22" s="402"/>
      <c r="P22" s="402"/>
      <c r="Q22" s="402"/>
      <c r="R22" s="402"/>
      <c r="S22" s="402"/>
      <c r="T22" s="403"/>
      <c r="U22" s="228"/>
      <c r="V22" s="120" t="s">
        <v>45</v>
      </c>
      <c r="W22" s="105" t="s">
        <v>46</v>
      </c>
      <c r="X22" s="182"/>
      <c r="Y22" s="18"/>
    </row>
    <row r="23" spans="1:25" ht="15" x14ac:dyDescent="0.25">
      <c r="A23" s="182"/>
      <c r="B23" s="182"/>
      <c r="C23" s="205"/>
      <c r="D23" s="205" t="s">
        <v>47</v>
      </c>
      <c r="E23" s="33" t="s">
        <v>48</v>
      </c>
      <c r="F23" s="33">
        <v>2016</v>
      </c>
      <c r="G23" s="33">
        <f>F23+1</f>
        <v>2017</v>
      </c>
      <c r="H23" s="33">
        <f t="shared" ref="H23:T23" si="0">G23+1</f>
        <v>2018</v>
      </c>
      <c r="I23" s="33">
        <f t="shared" si="0"/>
        <v>2019</v>
      </c>
      <c r="J23" s="33">
        <f t="shared" si="0"/>
        <v>2020</v>
      </c>
      <c r="K23" s="33">
        <f t="shared" si="0"/>
        <v>2021</v>
      </c>
      <c r="L23" s="33">
        <f t="shared" si="0"/>
        <v>2022</v>
      </c>
      <c r="M23" s="33">
        <f t="shared" si="0"/>
        <v>2023</v>
      </c>
      <c r="N23" s="33">
        <f t="shared" si="0"/>
        <v>2024</v>
      </c>
      <c r="O23" s="33">
        <f t="shared" si="0"/>
        <v>2025</v>
      </c>
      <c r="P23" s="33">
        <f t="shared" si="0"/>
        <v>2026</v>
      </c>
      <c r="Q23" s="33">
        <f t="shared" si="0"/>
        <v>2027</v>
      </c>
      <c r="R23" s="33">
        <f t="shared" si="0"/>
        <v>2028</v>
      </c>
      <c r="S23" s="33">
        <f>R23+1</f>
        <v>2029</v>
      </c>
      <c r="T23" s="33">
        <f t="shared" si="0"/>
        <v>2030</v>
      </c>
      <c r="U23" s="33"/>
      <c r="V23" s="121"/>
      <c r="W23" s="33"/>
      <c r="X23" s="12"/>
      <c r="Y23" s="182"/>
    </row>
    <row r="24" spans="1:25" ht="15" x14ac:dyDescent="0.25">
      <c r="A24" s="182"/>
      <c r="B24" s="182"/>
      <c r="C24" s="205" t="s">
        <v>49</v>
      </c>
      <c r="D24" s="203" t="s">
        <v>31</v>
      </c>
      <c r="E24" s="93">
        <f>I11</f>
        <v>0</v>
      </c>
      <c r="F24" s="93">
        <f t="shared" ref="F24:J24" si="1">SUM(F25:F28)</f>
        <v>0</v>
      </c>
      <c r="G24" s="93">
        <f t="shared" si="1"/>
        <v>0</v>
      </c>
      <c r="H24" s="93">
        <f t="shared" si="1"/>
        <v>0</v>
      </c>
      <c r="I24" s="93">
        <f t="shared" si="1"/>
        <v>0</v>
      </c>
      <c r="J24" s="93">
        <f t="shared" si="1"/>
        <v>0</v>
      </c>
      <c r="K24" s="93">
        <f t="shared" ref="K24:T24" si="2">SUM(K25:K28)</f>
        <v>0</v>
      </c>
      <c r="L24" s="93">
        <f t="shared" si="2"/>
        <v>0</v>
      </c>
      <c r="M24" s="93">
        <f t="shared" si="2"/>
        <v>0</v>
      </c>
      <c r="N24" s="93">
        <f t="shared" si="2"/>
        <v>0</v>
      </c>
      <c r="O24" s="93">
        <f t="shared" si="2"/>
        <v>0</v>
      </c>
      <c r="P24" s="93">
        <f t="shared" si="2"/>
        <v>0</v>
      </c>
      <c r="Q24" s="93">
        <f t="shared" si="2"/>
        <v>0</v>
      </c>
      <c r="R24" s="93">
        <f t="shared" si="2"/>
        <v>0</v>
      </c>
      <c r="S24" s="93">
        <f t="shared" si="2"/>
        <v>0</v>
      </c>
      <c r="T24" s="93">
        <f t="shared" si="2"/>
        <v>0</v>
      </c>
      <c r="U24" s="33"/>
      <c r="V24" s="122"/>
      <c r="W24" s="416"/>
      <c r="X24" s="210"/>
      <c r="Y24" s="19"/>
    </row>
    <row r="25" spans="1:25" ht="15" x14ac:dyDescent="0.25">
      <c r="A25" s="182"/>
      <c r="B25" s="182"/>
      <c r="C25" s="205" t="s">
        <v>50</v>
      </c>
      <c r="D25" s="203" t="s">
        <v>31</v>
      </c>
      <c r="E25" s="93">
        <f>E50</f>
        <v>0</v>
      </c>
      <c r="F25" s="93">
        <f t="shared" ref="F25:J25" si="3">F50</f>
        <v>0</v>
      </c>
      <c r="G25" s="93">
        <f t="shared" si="3"/>
        <v>0</v>
      </c>
      <c r="H25" s="93">
        <f t="shared" si="3"/>
        <v>0</v>
      </c>
      <c r="I25" s="93">
        <f t="shared" si="3"/>
        <v>0</v>
      </c>
      <c r="J25" s="93">
        <f t="shared" si="3"/>
        <v>0</v>
      </c>
      <c r="K25" s="93">
        <f t="shared" ref="K25:T25" si="4">K50</f>
        <v>0</v>
      </c>
      <c r="L25" s="93">
        <f t="shared" si="4"/>
        <v>0</v>
      </c>
      <c r="M25" s="93">
        <f t="shared" si="4"/>
        <v>0</v>
      </c>
      <c r="N25" s="93">
        <f t="shared" si="4"/>
        <v>0</v>
      </c>
      <c r="O25" s="93">
        <f t="shared" si="4"/>
        <v>0</v>
      </c>
      <c r="P25" s="93">
        <f t="shared" si="4"/>
        <v>0</v>
      </c>
      <c r="Q25" s="93">
        <f t="shared" si="4"/>
        <v>0</v>
      </c>
      <c r="R25" s="93">
        <f t="shared" si="4"/>
        <v>0</v>
      </c>
      <c r="S25" s="93">
        <f t="shared" si="4"/>
        <v>0</v>
      </c>
      <c r="T25" s="93">
        <f t="shared" si="4"/>
        <v>0</v>
      </c>
      <c r="U25" s="33"/>
      <c r="V25" s="122"/>
      <c r="W25" s="416"/>
      <c r="X25" s="210"/>
      <c r="Y25" s="17"/>
    </row>
    <row r="26" spans="1:25" ht="15" x14ac:dyDescent="0.25">
      <c r="A26" s="182"/>
      <c r="B26" s="182"/>
      <c r="C26" s="205" t="s">
        <v>51</v>
      </c>
      <c r="D26" s="203" t="s">
        <v>31</v>
      </c>
      <c r="E26" s="93">
        <f>E80</f>
        <v>0</v>
      </c>
      <c r="F26" s="93">
        <f t="shared" ref="F26:T26" si="5">F80</f>
        <v>0</v>
      </c>
      <c r="G26" s="93">
        <f t="shared" si="5"/>
        <v>0</v>
      </c>
      <c r="H26" s="93">
        <f t="shared" si="5"/>
        <v>0</v>
      </c>
      <c r="I26" s="93">
        <f t="shared" si="5"/>
        <v>0</v>
      </c>
      <c r="J26" s="93">
        <f t="shared" si="5"/>
        <v>0</v>
      </c>
      <c r="K26" s="93">
        <f t="shared" si="5"/>
        <v>0</v>
      </c>
      <c r="L26" s="93">
        <f t="shared" si="5"/>
        <v>0</v>
      </c>
      <c r="M26" s="93">
        <f t="shared" si="5"/>
        <v>0</v>
      </c>
      <c r="N26" s="93">
        <f t="shared" si="5"/>
        <v>0</v>
      </c>
      <c r="O26" s="93">
        <f t="shared" si="5"/>
        <v>0</v>
      </c>
      <c r="P26" s="93">
        <f t="shared" si="5"/>
        <v>0</v>
      </c>
      <c r="Q26" s="93">
        <f t="shared" si="5"/>
        <v>0</v>
      </c>
      <c r="R26" s="93">
        <f t="shared" si="5"/>
        <v>0</v>
      </c>
      <c r="S26" s="93">
        <f t="shared" si="5"/>
        <v>0</v>
      </c>
      <c r="T26" s="93">
        <f t="shared" si="5"/>
        <v>0</v>
      </c>
      <c r="U26" s="33"/>
      <c r="V26" s="122"/>
      <c r="W26" s="416"/>
      <c r="X26" s="210"/>
      <c r="Y26" s="19"/>
    </row>
    <row r="27" spans="1:25" ht="15" x14ac:dyDescent="0.25">
      <c r="A27" s="182"/>
      <c r="B27" s="182"/>
      <c r="C27" s="205" t="s">
        <v>52</v>
      </c>
      <c r="D27" s="203" t="s">
        <v>31</v>
      </c>
      <c r="E27" s="93">
        <f>E125</f>
        <v>0</v>
      </c>
      <c r="F27" s="93">
        <f t="shared" ref="F27:J27" si="6">F125</f>
        <v>0</v>
      </c>
      <c r="G27" s="93">
        <f t="shared" si="6"/>
        <v>0</v>
      </c>
      <c r="H27" s="93">
        <f t="shared" si="6"/>
        <v>0</v>
      </c>
      <c r="I27" s="93">
        <f t="shared" si="6"/>
        <v>0</v>
      </c>
      <c r="J27" s="93">
        <f t="shared" si="6"/>
        <v>0</v>
      </c>
      <c r="K27" s="93">
        <f t="shared" ref="K27:T27" si="7">K125</f>
        <v>0</v>
      </c>
      <c r="L27" s="93">
        <f t="shared" si="7"/>
        <v>0</v>
      </c>
      <c r="M27" s="93">
        <f t="shared" si="7"/>
        <v>0</v>
      </c>
      <c r="N27" s="93">
        <f t="shared" si="7"/>
        <v>0</v>
      </c>
      <c r="O27" s="93">
        <f t="shared" si="7"/>
        <v>0</v>
      </c>
      <c r="P27" s="93">
        <f t="shared" si="7"/>
        <v>0</v>
      </c>
      <c r="Q27" s="93">
        <f t="shared" si="7"/>
        <v>0</v>
      </c>
      <c r="R27" s="93">
        <f t="shared" si="7"/>
        <v>0</v>
      </c>
      <c r="S27" s="93">
        <f t="shared" si="7"/>
        <v>0</v>
      </c>
      <c r="T27" s="93">
        <f t="shared" si="7"/>
        <v>0</v>
      </c>
      <c r="U27" s="33"/>
      <c r="V27" s="122"/>
      <c r="W27" s="416"/>
      <c r="X27" s="210"/>
      <c r="Y27" s="182"/>
    </row>
    <row r="28" spans="1:25" ht="15" x14ac:dyDescent="0.25">
      <c r="A28" s="182"/>
      <c r="B28" s="182"/>
      <c r="C28" s="205" t="s">
        <v>53</v>
      </c>
      <c r="D28" s="203" t="s">
        <v>31</v>
      </c>
      <c r="E28" s="93">
        <f>E170</f>
        <v>0</v>
      </c>
      <c r="F28" s="93">
        <f t="shared" ref="F28:J28" si="8">F170</f>
        <v>0</v>
      </c>
      <c r="G28" s="93">
        <f t="shared" si="8"/>
        <v>0</v>
      </c>
      <c r="H28" s="93">
        <f t="shared" si="8"/>
        <v>0</v>
      </c>
      <c r="I28" s="93">
        <f t="shared" si="8"/>
        <v>0</v>
      </c>
      <c r="J28" s="93">
        <f t="shared" si="8"/>
        <v>0</v>
      </c>
      <c r="K28" s="93">
        <f t="shared" ref="K28:T28" si="9">K170</f>
        <v>0</v>
      </c>
      <c r="L28" s="93">
        <f t="shared" si="9"/>
        <v>0</v>
      </c>
      <c r="M28" s="93">
        <f t="shared" si="9"/>
        <v>0</v>
      </c>
      <c r="N28" s="93">
        <f t="shared" si="9"/>
        <v>0</v>
      </c>
      <c r="O28" s="93">
        <f t="shared" si="9"/>
        <v>0</v>
      </c>
      <c r="P28" s="93">
        <f t="shared" si="9"/>
        <v>0</v>
      </c>
      <c r="Q28" s="93">
        <f t="shared" si="9"/>
        <v>0</v>
      </c>
      <c r="R28" s="93">
        <f t="shared" si="9"/>
        <v>0</v>
      </c>
      <c r="S28" s="93">
        <f t="shared" si="9"/>
        <v>0</v>
      </c>
      <c r="T28" s="93">
        <f t="shared" si="9"/>
        <v>0</v>
      </c>
      <c r="U28" s="33"/>
      <c r="V28" s="122"/>
      <c r="W28" s="416"/>
      <c r="X28" s="210"/>
      <c r="Y28" s="18"/>
    </row>
    <row r="29" spans="1:25" ht="15" x14ac:dyDescent="0.25">
      <c r="A29" s="182"/>
      <c r="B29" s="182"/>
      <c r="C29" s="213"/>
      <c r="D29" s="213"/>
      <c r="E29" s="31"/>
      <c r="F29" s="31"/>
      <c r="G29" s="31"/>
      <c r="H29" s="31"/>
      <c r="I29" s="31"/>
      <c r="J29" s="31"/>
      <c r="K29" s="31"/>
      <c r="L29" s="31"/>
      <c r="M29" s="31"/>
      <c r="N29" s="31"/>
      <c r="O29" s="31"/>
      <c r="P29" s="31"/>
      <c r="Q29" s="31"/>
      <c r="R29" s="31"/>
      <c r="S29" s="31"/>
      <c r="T29" s="31"/>
      <c r="U29" s="33"/>
      <c r="V29" s="122"/>
      <c r="W29" s="416"/>
      <c r="X29" s="182"/>
      <c r="Y29" s="182"/>
    </row>
    <row r="30" spans="1:25" ht="15" x14ac:dyDescent="0.25">
      <c r="A30" s="182"/>
      <c r="B30" s="124"/>
      <c r="C30" s="203" t="s">
        <v>54</v>
      </c>
      <c r="D30" s="203" t="s">
        <v>31</v>
      </c>
      <c r="E30" s="66">
        <f>SUM(E24:E28)</f>
        <v>0</v>
      </c>
      <c r="F30" s="66">
        <f t="shared" ref="F30:T30" si="10">($E$30-((F$23-$D$7)*(($E$30*$D$11)/($F$11-$D$7))))</f>
        <v>0</v>
      </c>
      <c r="G30" s="66">
        <f t="shared" si="10"/>
        <v>0</v>
      </c>
      <c r="H30" s="66">
        <f t="shared" si="10"/>
        <v>0</v>
      </c>
      <c r="I30" s="66">
        <f t="shared" si="10"/>
        <v>0</v>
      </c>
      <c r="J30" s="66">
        <f t="shared" si="10"/>
        <v>0</v>
      </c>
      <c r="K30" s="66">
        <f t="shared" si="10"/>
        <v>0</v>
      </c>
      <c r="L30" s="66">
        <f t="shared" si="10"/>
        <v>0</v>
      </c>
      <c r="M30" s="66">
        <f t="shared" si="10"/>
        <v>0</v>
      </c>
      <c r="N30" s="66">
        <f t="shared" si="10"/>
        <v>0</v>
      </c>
      <c r="O30" s="66">
        <f t="shared" si="10"/>
        <v>0</v>
      </c>
      <c r="P30" s="66">
        <f t="shared" si="10"/>
        <v>0</v>
      </c>
      <c r="Q30" s="66">
        <f t="shared" si="10"/>
        <v>0</v>
      </c>
      <c r="R30" s="66">
        <f t="shared" si="10"/>
        <v>0</v>
      </c>
      <c r="S30" s="66">
        <f t="shared" si="10"/>
        <v>0</v>
      </c>
      <c r="T30" s="66">
        <f t="shared" si="10"/>
        <v>0</v>
      </c>
      <c r="U30" s="33"/>
      <c r="V30" s="122"/>
      <c r="W30" s="417"/>
      <c r="X30" s="124"/>
      <c r="Y30" s="182"/>
    </row>
    <row r="31" spans="1:25" x14ac:dyDescent="0.2">
      <c r="A31" s="182"/>
      <c r="B31" s="124"/>
      <c r="C31" s="212"/>
      <c r="D31" s="212"/>
      <c r="E31" s="124"/>
      <c r="F31" s="124"/>
      <c r="G31" s="124"/>
      <c r="H31" s="124"/>
      <c r="I31" s="124"/>
      <c r="J31" s="124"/>
      <c r="K31" s="124"/>
      <c r="L31" s="124"/>
      <c r="M31" s="124"/>
      <c r="N31" s="124"/>
      <c r="O31" s="124"/>
      <c r="P31" s="124"/>
      <c r="Q31" s="124"/>
      <c r="R31" s="124"/>
      <c r="S31" s="124"/>
      <c r="T31" s="124"/>
      <c r="U31" s="124"/>
      <c r="V31" s="123"/>
      <c r="W31" s="124"/>
      <c r="X31" s="124"/>
      <c r="Y31" s="182"/>
    </row>
    <row r="32" spans="1:25" ht="18" x14ac:dyDescent="0.25">
      <c r="A32" s="182"/>
      <c r="B32" s="124"/>
      <c r="C32" s="408" t="s">
        <v>55</v>
      </c>
      <c r="D32" s="409"/>
      <c r="E32" s="409"/>
      <c r="F32" s="409"/>
      <c r="G32" s="409"/>
      <c r="H32" s="409"/>
      <c r="I32" s="409"/>
      <c r="J32" s="409"/>
      <c r="K32" s="409"/>
      <c r="L32" s="409"/>
      <c r="M32" s="409"/>
      <c r="N32" s="409"/>
      <c r="O32" s="409"/>
      <c r="P32" s="409"/>
      <c r="Q32" s="409"/>
      <c r="R32" s="409"/>
      <c r="S32" s="409"/>
      <c r="T32" s="410"/>
      <c r="U32" s="231"/>
      <c r="V32" s="125" t="s">
        <v>45</v>
      </c>
      <c r="W32" s="104" t="s">
        <v>46</v>
      </c>
      <c r="X32" s="182"/>
      <c r="Y32" s="182"/>
    </row>
    <row r="33" spans="1:24" ht="15" x14ac:dyDescent="0.25">
      <c r="A33" s="182"/>
      <c r="B33" s="124"/>
      <c r="C33" s="205"/>
      <c r="D33" s="205" t="s">
        <v>56</v>
      </c>
      <c r="E33" s="33" t="s">
        <v>48</v>
      </c>
      <c r="F33" s="33">
        <v>2016</v>
      </c>
      <c r="G33" s="33">
        <f>F33+1</f>
        <v>2017</v>
      </c>
      <c r="H33" s="33">
        <f t="shared" ref="H33" si="11">G33+1</f>
        <v>2018</v>
      </c>
      <c r="I33" s="33">
        <f t="shared" ref="I33" si="12">H33+1</f>
        <v>2019</v>
      </c>
      <c r="J33" s="33">
        <f t="shared" ref="J33" si="13">I33+1</f>
        <v>2020</v>
      </c>
      <c r="K33" s="33">
        <f t="shared" ref="K33" si="14">J33+1</f>
        <v>2021</v>
      </c>
      <c r="L33" s="33">
        <f t="shared" ref="L33" si="15">K33+1</f>
        <v>2022</v>
      </c>
      <c r="M33" s="33">
        <f t="shared" ref="M33" si="16">L33+1</f>
        <v>2023</v>
      </c>
      <c r="N33" s="33">
        <f t="shared" ref="N33" si="17">M33+1</f>
        <v>2024</v>
      </c>
      <c r="O33" s="33">
        <f t="shared" ref="O33" si="18">N33+1</f>
        <v>2025</v>
      </c>
      <c r="P33" s="33">
        <f t="shared" ref="P33" si="19">O33+1</f>
        <v>2026</v>
      </c>
      <c r="Q33" s="33">
        <f t="shared" ref="Q33" si="20">P33+1</f>
        <v>2027</v>
      </c>
      <c r="R33" s="33">
        <f t="shared" ref="R33" si="21">Q33+1</f>
        <v>2028</v>
      </c>
      <c r="S33" s="33">
        <f>R33+1</f>
        <v>2029</v>
      </c>
      <c r="T33" s="33">
        <f t="shared" ref="T33" si="22">S33+1</f>
        <v>2030</v>
      </c>
      <c r="U33" s="33"/>
      <c r="V33" s="121"/>
      <c r="W33" s="33"/>
      <c r="X33" s="12"/>
    </row>
    <row r="34" spans="1:24" ht="29.25" x14ac:dyDescent="0.25">
      <c r="A34" s="182"/>
      <c r="B34" s="214"/>
      <c r="C34" s="213" t="s">
        <v>57</v>
      </c>
      <c r="D34" s="212" t="s">
        <v>58</v>
      </c>
      <c r="E34" s="61"/>
      <c r="F34" s="61"/>
      <c r="G34" s="61"/>
      <c r="H34" s="61"/>
      <c r="I34" s="61"/>
      <c r="J34" s="61"/>
      <c r="K34" s="61"/>
      <c r="L34" s="61"/>
      <c r="M34" s="61"/>
      <c r="N34" s="61"/>
      <c r="O34" s="61"/>
      <c r="P34" s="61"/>
      <c r="Q34" s="61"/>
      <c r="R34" s="61"/>
      <c r="S34" s="61"/>
      <c r="T34" s="61"/>
      <c r="U34" s="33"/>
      <c r="V34" s="122" t="s">
        <v>59</v>
      </c>
      <c r="W34" s="418"/>
      <c r="X34" s="182"/>
    </row>
    <row r="35" spans="1:24" ht="15" x14ac:dyDescent="0.25">
      <c r="A35" s="182"/>
      <c r="B35" s="124"/>
      <c r="C35" s="213" t="s">
        <v>60</v>
      </c>
      <c r="D35" s="212" t="s">
        <v>58</v>
      </c>
      <c r="E35" s="61"/>
      <c r="F35" s="61"/>
      <c r="G35" s="61"/>
      <c r="H35" s="61"/>
      <c r="I35" s="61"/>
      <c r="J35" s="61"/>
      <c r="K35" s="61"/>
      <c r="L35" s="61"/>
      <c r="M35" s="61"/>
      <c r="N35" s="61"/>
      <c r="O35" s="61"/>
      <c r="P35" s="61"/>
      <c r="Q35" s="61"/>
      <c r="R35" s="61"/>
      <c r="S35" s="61"/>
      <c r="T35" s="61"/>
      <c r="U35" s="33"/>
      <c r="V35" s="110" t="s">
        <v>61</v>
      </c>
      <c r="W35" s="418"/>
      <c r="X35" s="182"/>
    </row>
    <row r="36" spans="1:24" ht="29.25" x14ac:dyDescent="0.25">
      <c r="A36" s="182"/>
      <c r="B36" s="214"/>
      <c r="C36" s="213" t="s">
        <v>62</v>
      </c>
      <c r="D36" s="213" t="s">
        <v>58</v>
      </c>
      <c r="E36" s="61"/>
      <c r="F36" s="61"/>
      <c r="G36" s="61"/>
      <c r="H36" s="61"/>
      <c r="I36" s="61"/>
      <c r="J36" s="61"/>
      <c r="K36" s="61"/>
      <c r="L36" s="61"/>
      <c r="M36" s="61"/>
      <c r="N36" s="61"/>
      <c r="O36" s="61"/>
      <c r="P36" s="61"/>
      <c r="Q36" s="61"/>
      <c r="R36" s="61"/>
      <c r="S36" s="61"/>
      <c r="T36" s="61"/>
      <c r="U36" s="33"/>
      <c r="V36" s="110" t="s">
        <v>63</v>
      </c>
      <c r="W36" s="419"/>
      <c r="X36" s="182"/>
    </row>
    <row r="37" spans="1:24" x14ac:dyDescent="0.2">
      <c r="A37" s="182"/>
      <c r="B37" s="124"/>
      <c r="C37" s="212"/>
      <c r="D37" s="212"/>
      <c r="V37" s="122"/>
      <c r="X37" s="182"/>
    </row>
    <row r="38" spans="1:24" ht="18" x14ac:dyDescent="0.25">
      <c r="A38" s="182"/>
      <c r="B38" s="124"/>
      <c r="C38" s="397" t="s">
        <v>64</v>
      </c>
      <c r="D38" s="398"/>
      <c r="E38" s="398"/>
      <c r="F38" s="398"/>
      <c r="G38" s="398"/>
      <c r="H38" s="398"/>
      <c r="I38" s="398"/>
      <c r="J38" s="398"/>
      <c r="K38" s="398"/>
      <c r="L38" s="398"/>
      <c r="M38" s="398"/>
      <c r="N38" s="398"/>
      <c r="O38" s="398"/>
      <c r="P38" s="398"/>
      <c r="Q38" s="398"/>
      <c r="R38" s="398"/>
      <c r="S38" s="398"/>
      <c r="T38" s="398"/>
      <c r="U38" s="226"/>
      <c r="V38" s="126" t="s">
        <v>45</v>
      </c>
      <c r="W38" s="109" t="s">
        <v>46</v>
      </c>
      <c r="X38" s="182"/>
    </row>
    <row r="39" spans="1:24" ht="15" x14ac:dyDescent="0.25">
      <c r="A39" s="182"/>
      <c r="B39" s="182"/>
      <c r="C39" s="205" t="s">
        <v>56</v>
      </c>
      <c r="D39" s="205" t="s">
        <v>47</v>
      </c>
      <c r="E39" s="33" t="s">
        <v>48</v>
      </c>
      <c r="F39" s="33">
        <v>2016</v>
      </c>
      <c r="G39" s="33">
        <f>F39+1</f>
        <v>2017</v>
      </c>
      <c r="H39" s="33">
        <f t="shared" ref="H39" si="23">G39+1</f>
        <v>2018</v>
      </c>
      <c r="I39" s="33">
        <f t="shared" ref="I39" si="24">H39+1</f>
        <v>2019</v>
      </c>
      <c r="J39" s="33">
        <f t="shared" ref="J39" si="25">I39+1</f>
        <v>2020</v>
      </c>
      <c r="K39" s="33">
        <f t="shared" ref="K39" si="26">J39+1</f>
        <v>2021</v>
      </c>
      <c r="L39" s="33">
        <f t="shared" ref="L39" si="27">K39+1</f>
        <v>2022</v>
      </c>
      <c r="M39" s="33">
        <f t="shared" ref="M39" si="28">L39+1</f>
        <v>2023</v>
      </c>
      <c r="N39" s="33">
        <f t="shared" ref="N39" si="29">M39+1</f>
        <v>2024</v>
      </c>
      <c r="O39" s="33">
        <f t="shared" ref="O39" si="30">N39+1</f>
        <v>2025</v>
      </c>
      <c r="P39" s="33">
        <f t="shared" ref="P39" si="31">O39+1</f>
        <v>2026</v>
      </c>
      <c r="Q39" s="33">
        <f t="shared" ref="Q39" si="32">P39+1</f>
        <v>2027</v>
      </c>
      <c r="R39" s="33">
        <f t="shared" ref="R39" si="33">Q39+1</f>
        <v>2028</v>
      </c>
      <c r="S39" s="33">
        <f>R39+1</f>
        <v>2029</v>
      </c>
      <c r="T39" s="33">
        <f t="shared" ref="T39" si="34">S39+1</f>
        <v>2030</v>
      </c>
      <c r="U39" s="33"/>
      <c r="V39" s="121"/>
      <c r="W39" s="33"/>
      <c r="X39" s="12"/>
    </row>
    <row r="40" spans="1:24" ht="29.25" x14ac:dyDescent="0.25">
      <c r="A40" s="182"/>
      <c r="B40" s="182"/>
      <c r="C40" s="213" t="s">
        <v>65</v>
      </c>
      <c r="D40" s="212" t="s">
        <v>58</v>
      </c>
      <c r="E40" s="266"/>
      <c r="F40" s="266"/>
      <c r="G40" s="266"/>
      <c r="H40" s="266"/>
      <c r="I40" s="266"/>
      <c r="J40" s="265"/>
      <c r="K40" s="265"/>
      <c r="L40" s="265"/>
      <c r="M40" s="265"/>
      <c r="N40" s="265"/>
      <c r="O40" s="265"/>
      <c r="P40" s="265"/>
      <c r="Q40" s="265"/>
      <c r="R40" s="265"/>
      <c r="S40" s="265"/>
      <c r="T40" s="265"/>
      <c r="U40" s="33"/>
      <c r="V40" s="122" t="s">
        <v>66</v>
      </c>
      <c r="W40" s="420"/>
      <c r="X40" s="210"/>
    </row>
    <row r="41" spans="1:24" ht="29.25" x14ac:dyDescent="0.25">
      <c r="A41" s="182"/>
      <c r="B41" s="215"/>
      <c r="C41" s="213" t="s">
        <v>67</v>
      </c>
      <c r="D41" s="212" t="s">
        <v>31</v>
      </c>
      <c r="E41" s="266"/>
      <c r="F41" s="266"/>
      <c r="G41" s="266"/>
      <c r="H41" s="266"/>
      <c r="I41" s="266"/>
      <c r="J41" s="265"/>
      <c r="K41" s="265"/>
      <c r="L41" s="265"/>
      <c r="M41" s="265"/>
      <c r="N41" s="265"/>
      <c r="O41" s="265"/>
      <c r="P41" s="265"/>
      <c r="Q41" s="265"/>
      <c r="R41" s="265"/>
      <c r="S41" s="265"/>
      <c r="T41" s="265"/>
      <c r="U41" s="33"/>
      <c r="V41" s="127" t="s">
        <v>68</v>
      </c>
      <c r="W41" s="420"/>
      <c r="X41" s="210"/>
    </row>
    <row r="42" spans="1:24" ht="29.25" x14ac:dyDescent="0.25">
      <c r="A42" s="182"/>
      <c r="B42" s="215"/>
      <c r="C42" s="213" t="s">
        <v>69</v>
      </c>
      <c r="D42" s="212" t="s">
        <v>70</v>
      </c>
      <c r="E42" s="266"/>
      <c r="F42" s="266"/>
      <c r="G42" s="266"/>
      <c r="H42" s="266"/>
      <c r="I42" s="266"/>
      <c r="J42" s="265"/>
      <c r="K42" s="265"/>
      <c r="L42" s="265"/>
      <c r="M42" s="265"/>
      <c r="N42" s="265"/>
      <c r="O42" s="265"/>
      <c r="P42" s="265"/>
      <c r="Q42" s="265"/>
      <c r="R42" s="265"/>
      <c r="S42" s="265"/>
      <c r="T42" s="265"/>
      <c r="U42" s="33"/>
      <c r="V42" s="110" t="s">
        <v>71</v>
      </c>
      <c r="W42" s="420"/>
      <c r="X42" s="210"/>
    </row>
    <row r="43" spans="1:24" ht="29.25" x14ac:dyDescent="0.25">
      <c r="A43" s="182"/>
      <c r="B43" s="182"/>
      <c r="C43" s="213" t="s">
        <v>69</v>
      </c>
      <c r="D43" s="212" t="s">
        <v>36</v>
      </c>
      <c r="E43" s="267">
        <f>E42*0.003412</f>
        <v>0</v>
      </c>
      <c r="F43" s="267">
        <f t="shared" ref="F43:T43" si="35">F42*0.003412</f>
        <v>0</v>
      </c>
      <c r="G43" s="267">
        <f t="shared" si="35"/>
        <v>0</v>
      </c>
      <c r="H43" s="267">
        <f t="shared" si="35"/>
        <v>0</v>
      </c>
      <c r="I43" s="267">
        <f t="shared" si="35"/>
        <v>0</v>
      </c>
      <c r="J43" s="268">
        <f t="shared" si="35"/>
        <v>0</v>
      </c>
      <c r="K43" s="268">
        <f t="shared" si="35"/>
        <v>0</v>
      </c>
      <c r="L43" s="268">
        <f t="shared" si="35"/>
        <v>0</v>
      </c>
      <c r="M43" s="268">
        <f t="shared" si="35"/>
        <v>0</v>
      </c>
      <c r="N43" s="268">
        <f t="shared" si="35"/>
        <v>0</v>
      </c>
      <c r="O43" s="268">
        <f t="shared" si="35"/>
        <v>0</v>
      </c>
      <c r="P43" s="268">
        <f t="shared" si="35"/>
        <v>0</v>
      </c>
      <c r="Q43" s="268">
        <f t="shared" si="35"/>
        <v>0</v>
      </c>
      <c r="R43" s="268">
        <f t="shared" si="35"/>
        <v>0</v>
      </c>
      <c r="S43" s="268">
        <f t="shared" si="35"/>
        <v>0</v>
      </c>
      <c r="T43" s="268">
        <f t="shared" si="35"/>
        <v>0</v>
      </c>
      <c r="U43" s="33"/>
      <c r="V43" s="110" t="s">
        <v>72</v>
      </c>
      <c r="W43" s="420"/>
      <c r="X43" s="210"/>
    </row>
    <row r="44" spans="1:24" ht="43.5" x14ac:dyDescent="0.25">
      <c r="A44" s="182"/>
      <c r="B44" s="215"/>
      <c r="C44" s="213" t="s">
        <v>73</v>
      </c>
      <c r="D44" s="212" t="s">
        <v>31</v>
      </c>
      <c r="E44" s="266"/>
      <c r="F44" s="266"/>
      <c r="G44" s="266"/>
      <c r="H44" s="266"/>
      <c r="I44" s="266"/>
      <c r="J44" s="265"/>
      <c r="K44" s="265"/>
      <c r="L44" s="265"/>
      <c r="M44" s="265"/>
      <c r="N44" s="265"/>
      <c r="O44" s="265"/>
      <c r="P44" s="265"/>
      <c r="Q44" s="265"/>
      <c r="R44" s="265"/>
      <c r="S44" s="265"/>
      <c r="T44" s="265"/>
      <c r="U44" s="33"/>
      <c r="V44" s="122" t="s">
        <v>74</v>
      </c>
      <c r="W44" s="420"/>
      <c r="X44" s="182"/>
    </row>
    <row r="45" spans="1:24" ht="15" x14ac:dyDescent="0.25">
      <c r="A45" s="182"/>
      <c r="B45" s="215"/>
      <c r="C45" s="213" t="s">
        <v>75</v>
      </c>
      <c r="D45" s="212" t="s">
        <v>76</v>
      </c>
      <c r="E45" s="266"/>
      <c r="F45" s="266"/>
      <c r="G45" s="266"/>
      <c r="H45" s="269"/>
      <c r="I45" s="270"/>
      <c r="J45" s="265"/>
      <c r="K45" s="265"/>
      <c r="L45" s="265"/>
      <c r="M45" s="265"/>
      <c r="N45" s="265"/>
      <c r="O45" s="265"/>
      <c r="P45" s="265"/>
      <c r="Q45" s="265"/>
      <c r="R45" s="265"/>
      <c r="S45" s="265"/>
      <c r="T45" s="265"/>
      <c r="U45" s="33"/>
      <c r="V45" s="110"/>
      <c r="W45" s="420"/>
      <c r="X45" s="182"/>
    </row>
    <row r="46" spans="1:24" ht="15" x14ac:dyDescent="0.25">
      <c r="A46" s="182"/>
      <c r="B46" s="182"/>
      <c r="C46" s="213" t="s">
        <v>75</v>
      </c>
      <c r="D46" s="212" t="s">
        <v>36</v>
      </c>
      <c r="E46" s="267">
        <f>E45*0.1</f>
        <v>0</v>
      </c>
      <c r="F46" s="267">
        <f t="shared" ref="F46:T46" si="36">F45*0.1</f>
        <v>0</v>
      </c>
      <c r="G46" s="267">
        <f t="shared" si="36"/>
        <v>0</v>
      </c>
      <c r="H46" s="267">
        <f t="shared" si="36"/>
        <v>0</v>
      </c>
      <c r="I46" s="267">
        <f t="shared" si="36"/>
        <v>0</v>
      </c>
      <c r="J46" s="268">
        <f t="shared" si="36"/>
        <v>0</v>
      </c>
      <c r="K46" s="268">
        <f t="shared" si="36"/>
        <v>0</v>
      </c>
      <c r="L46" s="268">
        <f t="shared" si="36"/>
        <v>0</v>
      </c>
      <c r="M46" s="268">
        <f t="shared" si="36"/>
        <v>0</v>
      </c>
      <c r="N46" s="268">
        <f t="shared" si="36"/>
        <v>0</v>
      </c>
      <c r="O46" s="268">
        <f t="shared" si="36"/>
        <v>0</v>
      </c>
      <c r="P46" s="268">
        <f t="shared" si="36"/>
        <v>0</v>
      </c>
      <c r="Q46" s="268">
        <f t="shared" si="36"/>
        <v>0</v>
      </c>
      <c r="R46" s="268">
        <f t="shared" si="36"/>
        <v>0</v>
      </c>
      <c r="S46" s="268">
        <f t="shared" si="36"/>
        <v>0</v>
      </c>
      <c r="T46" s="268">
        <f t="shared" si="36"/>
        <v>0</v>
      </c>
      <c r="U46" s="33"/>
      <c r="V46" s="110"/>
      <c r="W46" s="420"/>
      <c r="X46" s="210"/>
    </row>
    <row r="47" spans="1:24" s="98" customFormat="1" ht="15" x14ac:dyDescent="0.25">
      <c r="A47" s="182"/>
      <c r="B47" s="182"/>
      <c r="C47" s="213" t="s">
        <v>77</v>
      </c>
      <c r="D47" s="212" t="s">
        <v>31</v>
      </c>
      <c r="E47" s="265"/>
      <c r="F47" s="265"/>
      <c r="G47" s="265"/>
      <c r="H47" s="265"/>
      <c r="I47" s="265"/>
      <c r="J47" s="265"/>
      <c r="K47" s="265"/>
      <c r="L47" s="265"/>
      <c r="M47" s="265"/>
      <c r="N47" s="265"/>
      <c r="O47" s="265"/>
      <c r="P47" s="265"/>
      <c r="Q47" s="265"/>
      <c r="R47" s="265"/>
      <c r="S47" s="265"/>
      <c r="T47" s="265"/>
      <c r="U47" s="33"/>
      <c r="V47" s="110"/>
      <c r="W47" s="420"/>
      <c r="X47" s="210"/>
    </row>
    <row r="48" spans="1:24" s="98" customFormat="1" ht="15" x14ac:dyDescent="0.25">
      <c r="A48" s="182"/>
      <c r="B48" s="182"/>
      <c r="C48" s="213" t="s">
        <v>78</v>
      </c>
      <c r="D48" s="212" t="s">
        <v>79</v>
      </c>
      <c r="E48" s="265"/>
      <c r="F48" s="265"/>
      <c r="G48" s="265"/>
      <c r="H48" s="265"/>
      <c r="I48" s="265"/>
      <c r="J48" s="265"/>
      <c r="K48" s="265"/>
      <c r="L48" s="265"/>
      <c r="M48" s="265"/>
      <c r="N48" s="265"/>
      <c r="O48" s="265"/>
      <c r="P48" s="265"/>
      <c r="Q48" s="265"/>
      <c r="R48" s="265"/>
      <c r="S48" s="265"/>
      <c r="T48" s="265"/>
      <c r="U48" s="33"/>
      <c r="V48" s="122"/>
      <c r="W48" s="420"/>
      <c r="X48" s="210"/>
    </row>
    <row r="49" spans="1:24" s="98" customFormat="1" ht="15" x14ac:dyDescent="0.25">
      <c r="A49" s="182"/>
      <c r="B49" s="182"/>
      <c r="C49" s="213" t="s">
        <v>78</v>
      </c>
      <c r="D49" s="212" t="s">
        <v>36</v>
      </c>
      <c r="E49" s="268">
        <f>E48/10.917</f>
        <v>0</v>
      </c>
      <c r="F49" s="268">
        <f t="shared" ref="F49:T49" si="37">F48/10.917</f>
        <v>0</v>
      </c>
      <c r="G49" s="268">
        <f t="shared" si="37"/>
        <v>0</v>
      </c>
      <c r="H49" s="268">
        <f t="shared" si="37"/>
        <v>0</v>
      </c>
      <c r="I49" s="268">
        <f t="shared" si="37"/>
        <v>0</v>
      </c>
      <c r="J49" s="268">
        <f t="shared" si="37"/>
        <v>0</v>
      </c>
      <c r="K49" s="268">
        <f t="shared" si="37"/>
        <v>0</v>
      </c>
      <c r="L49" s="268">
        <f t="shared" si="37"/>
        <v>0</v>
      </c>
      <c r="M49" s="268">
        <f t="shared" si="37"/>
        <v>0</v>
      </c>
      <c r="N49" s="268">
        <f t="shared" si="37"/>
        <v>0</v>
      </c>
      <c r="O49" s="268">
        <f t="shared" si="37"/>
        <v>0</v>
      </c>
      <c r="P49" s="268">
        <f t="shared" si="37"/>
        <v>0</v>
      </c>
      <c r="Q49" s="268">
        <f t="shared" si="37"/>
        <v>0</v>
      </c>
      <c r="R49" s="268">
        <f t="shared" si="37"/>
        <v>0</v>
      </c>
      <c r="S49" s="268">
        <f t="shared" si="37"/>
        <v>0</v>
      </c>
      <c r="T49" s="268">
        <f t="shared" si="37"/>
        <v>0</v>
      </c>
      <c r="U49" s="33"/>
      <c r="V49" s="122"/>
      <c r="W49" s="420"/>
      <c r="X49" s="210"/>
    </row>
    <row r="50" spans="1:24" ht="15" x14ac:dyDescent="0.25">
      <c r="A50" s="182"/>
      <c r="B50" s="182"/>
      <c r="C50" s="213" t="s">
        <v>80</v>
      </c>
      <c r="D50" s="212" t="s">
        <v>31</v>
      </c>
      <c r="E50" s="267">
        <f>SUM(E41,E44,E47)</f>
        <v>0</v>
      </c>
      <c r="F50" s="267">
        <f t="shared" ref="F50:T50" si="38">SUM(F41,F44,F47)</f>
        <v>0</v>
      </c>
      <c r="G50" s="267">
        <f t="shared" si="38"/>
        <v>0</v>
      </c>
      <c r="H50" s="267">
        <f t="shared" si="38"/>
        <v>0</v>
      </c>
      <c r="I50" s="267">
        <f t="shared" si="38"/>
        <v>0</v>
      </c>
      <c r="J50" s="268">
        <f t="shared" si="38"/>
        <v>0</v>
      </c>
      <c r="K50" s="268">
        <f t="shared" si="38"/>
        <v>0</v>
      </c>
      <c r="L50" s="268">
        <f t="shared" si="38"/>
        <v>0</v>
      </c>
      <c r="M50" s="268">
        <f t="shared" si="38"/>
        <v>0</v>
      </c>
      <c r="N50" s="268">
        <f t="shared" si="38"/>
        <v>0</v>
      </c>
      <c r="O50" s="268">
        <f t="shared" si="38"/>
        <v>0</v>
      </c>
      <c r="P50" s="268">
        <f t="shared" si="38"/>
        <v>0</v>
      </c>
      <c r="Q50" s="268">
        <f t="shared" si="38"/>
        <v>0</v>
      </c>
      <c r="R50" s="268">
        <f t="shared" si="38"/>
        <v>0</v>
      </c>
      <c r="S50" s="268">
        <f t="shared" si="38"/>
        <v>0</v>
      </c>
      <c r="T50" s="268">
        <f t="shared" si="38"/>
        <v>0</v>
      </c>
      <c r="U50" s="33"/>
      <c r="V50" s="122"/>
      <c r="W50" s="420"/>
      <c r="X50" s="210"/>
    </row>
    <row r="51" spans="1:24" ht="15" x14ac:dyDescent="0.25">
      <c r="A51" s="182"/>
      <c r="B51" s="182"/>
      <c r="C51" s="213" t="s">
        <v>81</v>
      </c>
      <c r="D51" s="212" t="s">
        <v>36</v>
      </c>
      <c r="E51" s="267">
        <f>E43+E46+E49</f>
        <v>0</v>
      </c>
      <c r="F51" s="267">
        <f t="shared" ref="F51:T51" si="39">F43+F46+F49</f>
        <v>0</v>
      </c>
      <c r="G51" s="267">
        <f t="shared" si="39"/>
        <v>0</v>
      </c>
      <c r="H51" s="267">
        <f t="shared" si="39"/>
        <v>0</v>
      </c>
      <c r="I51" s="267">
        <f t="shared" si="39"/>
        <v>0</v>
      </c>
      <c r="J51" s="268">
        <f t="shared" si="39"/>
        <v>0</v>
      </c>
      <c r="K51" s="268">
        <f t="shared" si="39"/>
        <v>0</v>
      </c>
      <c r="L51" s="268">
        <f t="shared" si="39"/>
        <v>0</v>
      </c>
      <c r="M51" s="268">
        <f t="shared" si="39"/>
        <v>0</v>
      </c>
      <c r="N51" s="268">
        <f t="shared" si="39"/>
        <v>0</v>
      </c>
      <c r="O51" s="268">
        <f t="shared" si="39"/>
        <v>0</v>
      </c>
      <c r="P51" s="268">
        <f t="shared" si="39"/>
        <v>0</v>
      </c>
      <c r="Q51" s="268">
        <f t="shared" si="39"/>
        <v>0</v>
      </c>
      <c r="R51" s="268">
        <f t="shared" si="39"/>
        <v>0</v>
      </c>
      <c r="S51" s="268">
        <f t="shared" si="39"/>
        <v>0</v>
      </c>
      <c r="T51" s="268">
        <f t="shared" si="39"/>
        <v>0</v>
      </c>
      <c r="U51" s="33"/>
      <c r="V51" s="122"/>
      <c r="W51" s="420"/>
      <c r="X51" s="210"/>
    </row>
    <row r="52" spans="1:24" ht="15" x14ac:dyDescent="0.25">
      <c r="A52" s="182"/>
      <c r="B52" s="182"/>
      <c r="C52" s="213"/>
      <c r="D52" s="212"/>
      <c r="E52" s="271"/>
      <c r="F52" s="271"/>
      <c r="G52" s="271"/>
      <c r="H52" s="271"/>
      <c r="I52" s="271"/>
      <c r="J52" s="271"/>
      <c r="K52" s="271"/>
      <c r="L52" s="271"/>
      <c r="M52" s="271"/>
      <c r="N52" s="271"/>
      <c r="O52" s="271"/>
      <c r="P52" s="271"/>
      <c r="Q52" s="271"/>
      <c r="R52" s="271"/>
      <c r="S52" s="271"/>
      <c r="T52" s="271"/>
      <c r="U52" s="33"/>
      <c r="V52" s="122"/>
      <c r="W52" s="420"/>
      <c r="X52" s="124"/>
    </row>
    <row r="53" spans="1:24" ht="15" x14ac:dyDescent="0.25">
      <c r="A53" s="182"/>
      <c r="B53" s="182"/>
      <c r="C53" s="213" t="s">
        <v>82</v>
      </c>
      <c r="D53" s="212" t="s">
        <v>36</v>
      </c>
      <c r="E53" s="267">
        <f>E51</f>
        <v>0</v>
      </c>
      <c r="F53" s="267">
        <f>($E$54-((F$40-$D$7)*(($E$54*$D$15)/($F$14-$D$7))))</f>
        <v>0</v>
      </c>
      <c r="G53" s="267">
        <f t="shared" ref="G53:T53" si="40">(F53-(($E$54*$D$15))/($F$14-$D$7))</f>
        <v>0</v>
      </c>
      <c r="H53" s="267">
        <f t="shared" si="40"/>
        <v>0</v>
      </c>
      <c r="I53" s="267">
        <f t="shared" si="40"/>
        <v>0</v>
      </c>
      <c r="J53" s="267">
        <f t="shared" si="40"/>
        <v>0</v>
      </c>
      <c r="K53" s="267">
        <f t="shared" si="40"/>
        <v>0</v>
      </c>
      <c r="L53" s="267">
        <f t="shared" si="40"/>
        <v>0</v>
      </c>
      <c r="M53" s="267">
        <f t="shared" si="40"/>
        <v>0</v>
      </c>
      <c r="N53" s="267">
        <f t="shared" si="40"/>
        <v>0</v>
      </c>
      <c r="O53" s="267">
        <f t="shared" si="40"/>
        <v>0</v>
      </c>
      <c r="P53" s="267">
        <f t="shared" si="40"/>
        <v>0</v>
      </c>
      <c r="Q53" s="267">
        <f t="shared" si="40"/>
        <v>0</v>
      </c>
      <c r="R53" s="267">
        <f t="shared" si="40"/>
        <v>0</v>
      </c>
      <c r="S53" s="267">
        <f t="shared" si="40"/>
        <v>0</v>
      </c>
      <c r="T53" s="267">
        <f t="shared" si="40"/>
        <v>0</v>
      </c>
      <c r="U53" s="33"/>
      <c r="V53" s="122"/>
      <c r="W53" s="420"/>
      <c r="X53" s="124"/>
    </row>
    <row r="54" spans="1:24" ht="28.5" x14ac:dyDescent="0.25">
      <c r="A54" s="182"/>
      <c r="B54" s="182"/>
      <c r="C54" s="216" t="s">
        <v>83</v>
      </c>
      <c r="D54" s="212" t="s">
        <v>84</v>
      </c>
      <c r="E54" s="265"/>
      <c r="F54" s="265"/>
      <c r="G54" s="265"/>
      <c r="H54" s="265"/>
      <c r="I54" s="265"/>
      <c r="J54" s="265"/>
      <c r="K54" s="265"/>
      <c r="L54" s="265"/>
      <c r="M54" s="265"/>
      <c r="N54" s="265"/>
      <c r="O54" s="265"/>
      <c r="P54" s="265"/>
      <c r="Q54" s="265"/>
      <c r="R54" s="265"/>
      <c r="S54" s="265"/>
      <c r="T54" s="265"/>
      <c r="U54" s="33"/>
      <c r="V54" s="122"/>
      <c r="W54" s="420"/>
      <c r="X54" s="124"/>
    </row>
    <row r="55" spans="1:24" ht="15" x14ac:dyDescent="0.25">
      <c r="A55" s="182"/>
      <c r="B55" s="182"/>
      <c r="C55" s="213"/>
      <c r="D55" s="212"/>
      <c r="E55" s="272"/>
      <c r="F55" s="272"/>
      <c r="G55" s="272"/>
      <c r="H55" s="272"/>
      <c r="I55" s="272"/>
      <c r="J55" s="272"/>
      <c r="K55" s="272"/>
      <c r="L55" s="272"/>
      <c r="M55" s="272"/>
      <c r="N55" s="272"/>
      <c r="O55" s="272"/>
      <c r="P55" s="272"/>
      <c r="Q55" s="272"/>
      <c r="R55" s="272"/>
      <c r="S55" s="272"/>
      <c r="T55" s="272"/>
      <c r="U55" s="33"/>
      <c r="V55" s="122"/>
      <c r="W55" s="420"/>
      <c r="X55" s="124"/>
    </row>
    <row r="56" spans="1:24" s="103" customFormat="1" ht="29.25" x14ac:dyDescent="0.25">
      <c r="A56" s="182"/>
      <c r="B56" s="182"/>
      <c r="C56" s="184" t="s">
        <v>85</v>
      </c>
      <c r="D56" s="185" t="s">
        <v>86</v>
      </c>
      <c r="E56" s="265"/>
      <c r="F56" s="265"/>
      <c r="G56" s="265"/>
      <c r="H56" s="265"/>
      <c r="I56" s="265"/>
      <c r="J56" s="265"/>
      <c r="K56" s="265"/>
      <c r="L56" s="265"/>
      <c r="M56" s="265"/>
      <c r="N56" s="265"/>
      <c r="O56" s="265"/>
      <c r="P56" s="265"/>
      <c r="Q56" s="265"/>
      <c r="R56" s="265"/>
      <c r="S56" s="265"/>
      <c r="T56" s="265"/>
      <c r="U56" s="33"/>
      <c r="V56" s="110" t="s">
        <v>87</v>
      </c>
      <c r="W56" s="420"/>
      <c r="X56" s="217"/>
    </row>
    <row r="57" spans="1:24" s="103" customFormat="1" ht="43.5" x14ac:dyDescent="0.25">
      <c r="A57" s="182"/>
      <c r="B57" s="182"/>
      <c r="C57" s="184" t="s">
        <v>88</v>
      </c>
      <c r="D57" s="185" t="s">
        <v>89</v>
      </c>
      <c r="E57" s="268">
        <f>IFERROR((((E43+E46+E49)/1000)/E56),0)</f>
        <v>0</v>
      </c>
      <c r="F57" s="268">
        <f t="shared" ref="F57:T57" si="41">IFERROR((((F43+F46+F49)/1000)/F56),0)</f>
        <v>0</v>
      </c>
      <c r="G57" s="268">
        <f t="shared" si="41"/>
        <v>0</v>
      </c>
      <c r="H57" s="268">
        <f t="shared" si="41"/>
        <v>0</v>
      </c>
      <c r="I57" s="268">
        <f t="shared" si="41"/>
        <v>0</v>
      </c>
      <c r="J57" s="268">
        <f t="shared" si="41"/>
        <v>0</v>
      </c>
      <c r="K57" s="268">
        <f t="shared" si="41"/>
        <v>0</v>
      </c>
      <c r="L57" s="268">
        <f t="shared" si="41"/>
        <v>0</v>
      </c>
      <c r="M57" s="268">
        <f t="shared" si="41"/>
        <v>0</v>
      </c>
      <c r="N57" s="268">
        <f t="shared" si="41"/>
        <v>0</v>
      </c>
      <c r="O57" s="268">
        <f t="shared" si="41"/>
        <v>0</v>
      </c>
      <c r="P57" s="268">
        <f t="shared" si="41"/>
        <v>0</v>
      </c>
      <c r="Q57" s="268">
        <f t="shared" si="41"/>
        <v>0</v>
      </c>
      <c r="R57" s="268">
        <f t="shared" si="41"/>
        <v>0</v>
      </c>
      <c r="S57" s="268">
        <f t="shared" si="41"/>
        <v>0</v>
      </c>
      <c r="T57" s="268">
        <f t="shared" si="41"/>
        <v>0</v>
      </c>
      <c r="U57" s="33"/>
      <c r="V57" s="110" t="s">
        <v>90</v>
      </c>
      <c r="W57" s="420"/>
      <c r="X57" s="217"/>
    </row>
    <row r="58" spans="1:24" ht="29.25" x14ac:dyDescent="0.25">
      <c r="A58" s="182"/>
      <c r="B58" s="182"/>
      <c r="C58" s="213" t="s">
        <v>91</v>
      </c>
      <c r="D58" s="212" t="s">
        <v>58</v>
      </c>
      <c r="E58" s="265"/>
      <c r="F58" s="265"/>
      <c r="G58" s="265"/>
      <c r="H58" s="265"/>
      <c r="I58" s="265"/>
      <c r="J58" s="265"/>
      <c r="K58" s="265"/>
      <c r="L58" s="265"/>
      <c r="M58" s="265"/>
      <c r="N58" s="265"/>
      <c r="O58" s="265"/>
      <c r="P58" s="265"/>
      <c r="Q58" s="265"/>
      <c r="R58" s="265"/>
      <c r="S58" s="265"/>
      <c r="T58" s="265"/>
      <c r="U58" s="33"/>
      <c r="V58" s="128" t="s">
        <v>92</v>
      </c>
      <c r="W58" s="420"/>
      <c r="X58" s="210"/>
    </row>
    <row r="59" spans="1:24" ht="15" x14ac:dyDescent="0.25">
      <c r="A59" s="182"/>
      <c r="B59" s="182"/>
      <c r="C59" s="213" t="s">
        <v>93</v>
      </c>
      <c r="D59" s="212" t="s">
        <v>58</v>
      </c>
      <c r="E59" s="265"/>
      <c r="F59" s="265"/>
      <c r="G59" s="265"/>
      <c r="H59" s="265"/>
      <c r="I59" s="265"/>
      <c r="J59" s="265"/>
      <c r="K59" s="265"/>
      <c r="L59" s="265"/>
      <c r="M59" s="265"/>
      <c r="N59" s="265"/>
      <c r="O59" s="265"/>
      <c r="P59" s="265"/>
      <c r="Q59" s="265"/>
      <c r="R59" s="265"/>
      <c r="S59" s="265"/>
      <c r="T59" s="265"/>
      <c r="U59" s="33"/>
      <c r="V59" s="110"/>
      <c r="W59" s="420"/>
      <c r="X59" s="210"/>
    </row>
    <row r="60" spans="1:24" ht="15" x14ac:dyDescent="0.25">
      <c r="A60" s="182"/>
      <c r="B60" s="182"/>
      <c r="C60" s="206" t="s">
        <v>94</v>
      </c>
      <c r="D60" s="212" t="s">
        <v>58</v>
      </c>
      <c r="E60" s="265"/>
      <c r="F60" s="265"/>
      <c r="G60" s="265"/>
      <c r="H60" s="265"/>
      <c r="I60" s="265"/>
      <c r="J60" s="265"/>
      <c r="K60" s="265"/>
      <c r="L60" s="265"/>
      <c r="M60" s="265"/>
      <c r="N60" s="265"/>
      <c r="O60" s="265"/>
      <c r="P60" s="265"/>
      <c r="Q60" s="265"/>
      <c r="R60" s="265"/>
      <c r="S60" s="265"/>
      <c r="T60" s="265"/>
      <c r="U60" s="33"/>
      <c r="V60" s="122"/>
      <c r="W60" s="420"/>
      <c r="X60" s="210"/>
    </row>
    <row r="61" spans="1:24" ht="15" x14ac:dyDescent="0.25">
      <c r="A61" s="182"/>
      <c r="B61" s="182"/>
      <c r="C61" s="213" t="s">
        <v>95</v>
      </c>
      <c r="D61" s="212" t="s">
        <v>58</v>
      </c>
      <c r="E61" s="265"/>
      <c r="F61" s="265"/>
      <c r="G61" s="265"/>
      <c r="H61" s="265"/>
      <c r="I61" s="265"/>
      <c r="J61" s="265"/>
      <c r="K61" s="265"/>
      <c r="L61" s="265"/>
      <c r="M61" s="265"/>
      <c r="N61" s="265"/>
      <c r="O61" s="265"/>
      <c r="P61" s="265"/>
      <c r="Q61" s="265"/>
      <c r="R61" s="265"/>
      <c r="S61" s="265"/>
      <c r="T61" s="265"/>
      <c r="U61" s="33"/>
      <c r="V61" s="122"/>
      <c r="W61" s="420"/>
      <c r="X61" s="210"/>
    </row>
    <row r="62" spans="1:24" ht="15" x14ac:dyDescent="0.25">
      <c r="A62" s="182"/>
      <c r="B62" s="182"/>
      <c r="C62" s="213" t="s">
        <v>95</v>
      </c>
      <c r="D62" s="212" t="s">
        <v>70</v>
      </c>
      <c r="E62" s="266"/>
      <c r="F62" s="266"/>
      <c r="G62" s="266"/>
      <c r="H62" s="266"/>
      <c r="I62" s="266"/>
      <c r="J62" s="265"/>
      <c r="K62" s="265"/>
      <c r="L62" s="265"/>
      <c r="M62" s="265"/>
      <c r="N62" s="265"/>
      <c r="O62" s="265"/>
      <c r="P62" s="265"/>
      <c r="Q62" s="265"/>
      <c r="R62" s="265"/>
      <c r="S62" s="265"/>
      <c r="T62" s="265"/>
      <c r="U62" s="33"/>
      <c r="V62" s="122"/>
      <c r="W62" s="420"/>
      <c r="X62" s="210"/>
    </row>
    <row r="63" spans="1:24" ht="15" x14ac:dyDescent="0.25">
      <c r="A63" s="182"/>
      <c r="B63" s="182"/>
      <c r="C63" s="213" t="s">
        <v>95</v>
      </c>
      <c r="D63" s="212" t="s">
        <v>96</v>
      </c>
      <c r="E63" s="265"/>
      <c r="F63" s="265"/>
      <c r="G63" s="265"/>
      <c r="H63" s="265"/>
      <c r="I63" s="265"/>
      <c r="J63" s="265"/>
      <c r="K63" s="265"/>
      <c r="L63" s="265"/>
      <c r="M63" s="265"/>
      <c r="N63" s="265"/>
      <c r="O63" s="265"/>
      <c r="P63" s="265"/>
      <c r="Q63" s="265"/>
      <c r="R63" s="265"/>
      <c r="S63" s="265"/>
      <c r="T63" s="265"/>
      <c r="U63" s="33"/>
      <c r="V63" s="122"/>
      <c r="W63" s="420"/>
      <c r="X63" s="210"/>
    </row>
    <row r="64" spans="1:24" ht="15" x14ac:dyDescent="0.25">
      <c r="A64" s="182"/>
      <c r="B64" s="182"/>
      <c r="C64" s="213"/>
      <c r="D64" s="213"/>
      <c r="E64" s="31"/>
      <c r="F64" s="31"/>
      <c r="G64" s="31"/>
      <c r="H64" s="31"/>
      <c r="I64" s="31"/>
      <c r="J64" s="31"/>
      <c r="K64" s="31"/>
      <c r="L64" s="31"/>
      <c r="M64" s="31"/>
      <c r="N64" s="31"/>
      <c r="O64" s="31"/>
      <c r="P64" s="31"/>
      <c r="Q64" s="31"/>
      <c r="R64" s="31"/>
      <c r="S64" s="31"/>
      <c r="T64" s="31"/>
      <c r="U64" s="33"/>
      <c r="V64" s="129"/>
      <c r="W64" s="111"/>
      <c r="X64" s="182"/>
    </row>
    <row r="65" spans="1:24" ht="18" x14ac:dyDescent="0.25">
      <c r="A65" s="182"/>
      <c r="B65" s="124"/>
      <c r="C65" s="399" t="s">
        <v>97</v>
      </c>
      <c r="D65" s="400"/>
      <c r="E65" s="400"/>
      <c r="F65" s="400"/>
      <c r="G65" s="400"/>
      <c r="H65" s="400"/>
      <c r="I65" s="400"/>
      <c r="J65" s="400"/>
      <c r="K65" s="400"/>
      <c r="L65" s="400"/>
      <c r="M65" s="400"/>
      <c r="N65" s="400"/>
      <c r="O65" s="400"/>
      <c r="P65" s="400"/>
      <c r="Q65" s="400"/>
      <c r="R65" s="400"/>
      <c r="S65" s="400"/>
      <c r="T65" s="400"/>
      <c r="U65" s="245"/>
      <c r="V65" s="243" t="s">
        <v>45</v>
      </c>
      <c r="W65" s="244" t="s">
        <v>46</v>
      </c>
      <c r="X65" s="182"/>
    </row>
    <row r="66" spans="1:24" s="182" customFormat="1" ht="15" x14ac:dyDescent="0.25">
      <c r="C66" s="205" t="s">
        <v>56</v>
      </c>
      <c r="D66" s="205" t="s">
        <v>47</v>
      </c>
      <c r="E66" s="33" t="s">
        <v>48</v>
      </c>
      <c r="F66" s="33">
        <v>2016</v>
      </c>
      <c r="G66" s="33">
        <f>F66+1</f>
        <v>2017</v>
      </c>
      <c r="H66" s="33">
        <f t="shared" ref="H66:R66" si="42">G66+1</f>
        <v>2018</v>
      </c>
      <c r="I66" s="33">
        <f t="shared" si="42"/>
        <v>2019</v>
      </c>
      <c r="J66" s="33">
        <f t="shared" si="42"/>
        <v>2020</v>
      </c>
      <c r="K66" s="33">
        <f t="shared" si="42"/>
        <v>2021</v>
      </c>
      <c r="L66" s="33">
        <f t="shared" si="42"/>
        <v>2022</v>
      </c>
      <c r="M66" s="33">
        <f t="shared" si="42"/>
        <v>2023</v>
      </c>
      <c r="N66" s="33">
        <f t="shared" si="42"/>
        <v>2024</v>
      </c>
      <c r="O66" s="33">
        <f t="shared" si="42"/>
        <v>2025</v>
      </c>
      <c r="P66" s="33">
        <f t="shared" si="42"/>
        <v>2026</v>
      </c>
      <c r="Q66" s="33">
        <f t="shared" si="42"/>
        <v>2027</v>
      </c>
      <c r="R66" s="33">
        <f t="shared" si="42"/>
        <v>2028</v>
      </c>
      <c r="S66" s="33">
        <f>R66+1</f>
        <v>2029</v>
      </c>
      <c r="T66" s="33">
        <f t="shared" ref="T66" si="43">S66+1</f>
        <v>2030</v>
      </c>
      <c r="U66" s="33"/>
      <c r="V66" s="121"/>
      <c r="W66" s="33"/>
      <c r="X66" s="12"/>
    </row>
    <row r="67" spans="1:24" s="182" customFormat="1" ht="41.45" customHeight="1" x14ac:dyDescent="0.25">
      <c r="C67" s="213" t="s">
        <v>98</v>
      </c>
      <c r="D67" s="213" t="s">
        <v>58</v>
      </c>
      <c r="E67" s="67"/>
      <c r="F67" s="67"/>
      <c r="G67" s="251"/>
      <c r="H67" s="67"/>
      <c r="I67" s="67"/>
      <c r="J67" s="67"/>
      <c r="K67" s="67"/>
      <c r="L67" s="67"/>
      <c r="M67" s="67"/>
      <c r="N67" s="67"/>
      <c r="O67" s="67"/>
      <c r="P67" s="67"/>
      <c r="Q67" s="67"/>
      <c r="R67" s="67"/>
      <c r="S67" s="67"/>
      <c r="T67" s="67"/>
      <c r="U67" s="33"/>
      <c r="V67" s="116" t="s">
        <v>66</v>
      </c>
      <c r="W67" s="388"/>
      <c r="X67" s="210"/>
    </row>
    <row r="68" spans="1:24" s="182" customFormat="1" ht="29.25" x14ac:dyDescent="0.25">
      <c r="B68" s="215"/>
      <c r="C68" s="213" t="s">
        <v>67</v>
      </c>
      <c r="D68" s="213" t="s">
        <v>31</v>
      </c>
      <c r="E68" s="67"/>
      <c r="F68" s="67"/>
      <c r="G68" s="251"/>
      <c r="H68" s="252"/>
      <c r="I68" s="67"/>
      <c r="J68" s="67"/>
      <c r="K68" s="67"/>
      <c r="L68" s="67"/>
      <c r="M68" s="67"/>
      <c r="N68" s="67"/>
      <c r="O68" s="67"/>
      <c r="P68" s="67"/>
      <c r="Q68" s="67"/>
      <c r="R68" s="67"/>
      <c r="S68" s="67"/>
      <c r="T68" s="67"/>
      <c r="U68" s="33"/>
      <c r="V68" s="253" t="s">
        <v>68</v>
      </c>
      <c r="W68" s="388"/>
      <c r="X68" s="210"/>
    </row>
    <row r="69" spans="1:24" s="182" customFormat="1" ht="29.25" x14ac:dyDescent="0.25">
      <c r="B69" s="215"/>
      <c r="C69" s="213" t="s">
        <v>69</v>
      </c>
      <c r="D69" s="213" t="s">
        <v>70</v>
      </c>
      <c r="E69" s="67"/>
      <c r="F69" s="67"/>
      <c r="G69" s="67"/>
      <c r="H69" s="254"/>
      <c r="I69" s="254"/>
      <c r="J69" s="67"/>
      <c r="K69" s="67"/>
      <c r="L69" s="67"/>
      <c r="M69" s="67"/>
      <c r="N69" s="67"/>
      <c r="O69" s="67"/>
      <c r="P69" s="67"/>
      <c r="Q69" s="67"/>
      <c r="R69" s="67"/>
      <c r="S69" s="67"/>
      <c r="T69" s="67"/>
      <c r="U69" s="33"/>
      <c r="V69" s="253" t="s">
        <v>71</v>
      </c>
      <c r="W69" s="388"/>
      <c r="X69" s="210"/>
    </row>
    <row r="70" spans="1:24" s="182" customFormat="1" ht="41.45" customHeight="1" x14ac:dyDescent="0.25">
      <c r="C70" s="213" t="s">
        <v>69</v>
      </c>
      <c r="D70" s="213" t="s">
        <v>36</v>
      </c>
      <c r="E70" s="242">
        <f>E69*0.003412</f>
        <v>0</v>
      </c>
      <c r="F70" s="242">
        <f t="shared" ref="F70:T70" si="44">F69*0.003412</f>
        <v>0</v>
      </c>
      <c r="G70" s="242">
        <f t="shared" si="44"/>
        <v>0</v>
      </c>
      <c r="H70" s="242">
        <f t="shared" si="44"/>
        <v>0</v>
      </c>
      <c r="I70" s="242">
        <f t="shared" si="44"/>
        <v>0</v>
      </c>
      <c r="J70" s="242">
        <f t="shared" si="44"/>
        <v>0</v>
      </c>
      <c r="K70" s="242">
        <f t="shared" si="44"/>
        <v>0</v>
      </c>
      <c r="L70" s="242">
        <f t="shared" si="44"/>
        <v>0</v>
      </c>
      <c r="M70" s="242">
        <f t="shared" si="44"/>
        <v>0</v>
      </c>
      <c r="N70" s="242">
        <f t="shared" si="44"/>
        <v>0</v>
      </c>
      <c r="O70" s="242">
        <f t="shared" si="44"/>
        <v>0</v>
      </c>
      <c r="P70" s="242">
        <f t="shared" si="44"/>
        <v>0</v>
      </c>
      <c r="Q70" s="242">
        <f t="shared" si="44"/>
        <v>0</v>
      </c>
      <c r="R70" s="242">
        <f t="shared" si="44"/>
        <v>0</v>
      </c>
      <c r="S70" s="242">
        <f t="shared" si="44"/>
        <v>0</v>
      </c>
      <c r="T70" s="242">
        <f t="shared" si="44"/>
        <v>0</v>
      </c>
      <c r="U70" s="33"/>
      <c r="V70" s="253" t="s">
        <v>72</v>
      </c>
      <c r="W70" s="388"/>
    </row>
    <row r="71" spans="1:24" s="182" customFormat="1" ht="43.5" x14ac:dyDescent="0.25">
      <c r="C71" s="213" t="s">
        <v>99</v>
      </c>
      <c r="D71" s="212" t="s">
        <v>100</v>
      </c>
      <c r="E71" s="242">
        <f t="shared" ref="E71:T71" si="45">IFERROR(E69/E34,0)</f>
        <v>0</v>
      </c>
      <c r="F71" s="242">
        <f t="shared" si="45"/>
        <v>0</v>
      </c>
      <c r="G71" s="242">
        <f t="shared" si="45"/>
        <v>0</v>
      </c>
      <c r="H71" s="242">
        <f t="shared" si="45"/>
        <v>0</v>
      </c>
      <c r="I71" s="242">
        <f t="shared" si="45"/>
        <v>0</v>
      </c>
      <c r="J71" s="242">
        <f t="shared" si="45"/>
        <v>0</v>
      </c>
      <c r="K71" s="242">
        <f t="shared" si="45"/>
        <v>0</v>
      </c>
      <c r="L71" s="242">
        <f t="shared" si="45"/>
        <v>0</v>
      </c>
      <c r="M71" s="242">
        <f t="shared" si="45"/>
        <v>0</v>
      </c>
      <c r="N71" s="242">
        <f t="shared" si="45"/>
        <v>0</v>
      </c>
      <c r="O71" s="242">
        <f t="shared" si="45"/>
        <v>0</v>
      </c>
      <c r="P71" s="242">
        <f t="shared" si="45"/>
        <v>0</v>
      </c>
      <c r="Q71" s="242">
        <f t="shared" si="45"/>
        <v>0</v>
      </c>
      <c r="R71" s="242">
        <f t="shared" si="45"/>
        <v>0</v>
      </c>
      <c r="S71" s="242">
        <f t="shared" si="45"/>
        <v>0</v>
      </c>
      <c r="T71" s="242">
        <f t="shared" si="45"/>
        <v>0</v>
      </c>
      <c r="U71" s="33"/>
      <c r="V71" s="116" t="s">
        <v>74</v>
      </c>
      <c r="W71" s="388"/>
    </row>
    <row r="72" spans="1:24" s="182" customFormat="1" ht="15" x14ac:dyDescent="0.25">
      <c r="B72" s="215"/>
      <c r="C72" s="213" t="s">
        <v>73</v>
      </c>
      <c r="D72" s="213" t="s">
        <v>31</v>
      </c>
      <c r="E72" s="67"/>
      <c r="F72" s="67"/>
      <c r="G72" s="67"/>
      <c r="H72" s="67"/>
      <c r="I72" s="67"/>
      <c r="J72" s="67"/>
      <c r="K72" s="67"/>
      <c r="L72" s="67"/>
      <c r="M72" s="67"/>
      <c r="N72" s="67"/>
      <c r="O72" s="67"/>
      <c r="P72" s="67"/>
      <c r="Q72" s="67"/>
      <c r="R72" s="67"/>
      <c r="S72" s="67"/>
      <c r="T72" s="67"/>
      <c r="U72" s="33"/>
      <c r="V72" s="253"/>
      <c r="W72" s="388"/>
    </row>
    <row r="73" spans="1:24" s="182" customFormat="1" ht="15" x14ac:dyDescent="0.25">
      <c r="B73" s="215"/>
      <c r="C73" s="213" t="s">
        <v>75</v>
      </c>
      <c r="D73" s="213" t="s">
        <v>76</v>
      </c>
      <c r="E73" s="67"/>
      <c r="F73" s="67"/>
      <c r="G73" s="67"/>
      <c r="H73" s="255"/>
      <c r="I73" s="255"/>
      <c r="J73" s="67"/>
      <c r="K73" s="67"/>
      <c r="L73" s="67"/>
      <c r="M73" s="67"/>
      <c r="N73" s="67"/>
      <c r="O73" s="67"/>
      <c r="P73" s="67"/>
      <c r="Q73" s="67"/>
      <c r="R73" s="67"/>
      <c r="S73" s="67"/>
      <c r="T73" s="67"/>
      <c r="U73" s="33"/>
      <c r="V73" s="253"/>
      <c r="W73" s="388"/>
    </row>
    <row r="74" spans="1:24" s="182" customFormat="1" ht="15" x14ac:dyDescent="0.25">
      <c r="C74" s="213" t="s">
        <v>75</v>
      </c>
      <c r="D74" s="213" t="s">
        <v>36</v>
      </c>
      <c r="E74" s="242">
        <f>E73*0.1</f>
        <v>0</v>
      </c>
      <c r="F74" s="242">
        <f t="shared" ref="F74:T74" si="46">F73*0.1</f>
        <v>0</v>
      </c>
      <c r="G74" s="242">
        <f t="shared" si="46"/>
        <v>0</v>
      </c>
      <c r="H74" s="242">
        <f t="shared" si="46"/>
        <v>0</v>
      </c>
      <c r="I74" s="242">
        <f t="shared" si="46"/>
        <v>0</v>
      </c>
      <c r="J74" s="242">
        <f t="shared" si="46"/>
        <v>0</v>
      </c>
      <c r="K74" s="242">
        <f t="shared" si="46"/>
        <v>0</v>
      </c>
      <c r="L74" s="242">
        <f t="shared" si="46"/>
        <v>0</v>
      </c>
      <c r="M74" s="242">
        <f t="shared" si="46"/>
        <v>0</v>
      </c>
      <c r="N74" s="242">
        <f t="shared" si="46"/>
        <v>0</v>
      </c>
      <c r="O74" s="242">
        <f t="shared" si="46"/>
        <v>0</v>
      </c>
      <c r="P74" s="242">
        <f t="shared" si="46"/>
        <v>0</v>
      </c>
      <c r="Q74" s="242">
        <f t="shared" si="46"/>
        <v>0</v>
      </c>
      <c r="R74" s="242">
        <f t="shared" si="46"/>
        <v>0</v>
      </c>
      <c r="S74" s="242">
        <f t="shared" si="46"/>
        <v>0</v>
      </c>
      <c r="T74" s="242">
        <f t="shared" si="46"/>
        <v>0</v>
      </c>
      <c r="U74" s="33"/>
      <c r="V74" s="116"/>
      <c r="W74" s="388"/>
    </row>
    <row r="75" spans="1:24" s="182" customFormat="1" ht="15" x14ac:dyDescent="0.25">
      <c r="C75" s="213" t="s">
        <v>101</v>
      </c>
      <c r="D75" s="212" t="s">
        <v>102</v>
      </c>
      <c r="E75" s="242">
        <f t="shared" ref="E75:T75" si="47">IFERROR(E73/E34,0)</f>
        <v>0</v>
      </c>
      <c r="F75" s="242">
        <f t="shared" si="47"/>
        <v>0</v>
      </c>
      <c r="G75" s="242">
        <f t="shared" si="47"/>
        <v>0</v>
      </c>
      <c r="H75" s="242">
        <f t="shared" si="47"/>
        <v>0</v>
      </c>
      <c r="I75" s="242">
        <f t="shared" si="47"/>
        <v>0</v>
      </c>
      <c r="J75" s="242">
        <f t="shared" si="47"/>
        <v>0</v>
      </c>
      <c r="K75" s="242">
        <f t="shared" si="47"/>
        <v>0</v>
      </c>
      <c r="L75" s="242">
        <f t="shared" si="47"/>
        <v>0</v>
      </c>
      <c r="M75" s="242">
        <f t="shared" si="47"/>
        <v>0</v>
      </c>
      <c r="N75" s="242">
        <f t="shared" si="47"/>
        <v>0</v>
      </c>
      <c r="O75" s="242">
        <f t="shared" si="47"/>
        <v>0</v>
      </c>
      <c r="P75" s="242">
        <f t="shared" si="47"/>
        <v>0</v>
      </c>
      <c r="Q75" s="242">
        <f t="shared" si="47"/>
        <v>0</v>
      </c>
      <c r="R75" s="242">
        <f t="shared" si="47"/>
        <v>0</v>
      </c>
      <c r="S75" s="242">
        <f t="shared" si="47"/>
        <v>0</v>
      </c>
      <c r="T75" s="242">
        <f t="shared" si="47"/>
        <v>0</v>
      </c>
      <c r="U75" s="33"/>
      <c r="V75" s="116"/>
      <c r="W75" s="388"/>
    </row>
    <row r="76" spans="1:24" s="182" customFormat="1" ht="15" x14ac:dyDescent="0.25">
      <c r="B76" s="215"/>
      <c r="C76" s="213" t="s">
        <v>77</v>
      </c>
      <c r="D76" s="212" t="s">
        <v>31</v>
      </c>
      <c r="E76" s="67">
        <v>0</v>
      </c>
      <c r="F76" s="67">
        <v>0</v>
      </c>
      <c r="G76" s="67">
        <v>0</v>
      </c>
      <c r="H76" s="67">
        <v>0</v>
      </c>
      <c r="I76" s="67">
        <v>0</v>
      </c>
      <c r="J76" s="67"/>
      <c r="K76" s="67"/>
      <c r="L76" s="67"/>
      <c r="M76" s="67"/>
      <c r="N76" s="67"/>
      <c r="O76" s="67"/>
      <c r="P76" s="67"/>
      <c r="Q76" s="67"/>
      <c r="R76" s="67"/>
      <c r="S76" s="67"/>
      <c r="T76" s="67"/>
      <c r="U76" s="33"/>
      <c r="V76" s="116"/>
      <c r="W76" s="388"/>
    </row>
    <row r="77" spans="1:24" s="182" customFormat="1" ht="15" x14ac:dyDescent="0.25">
      <c r="B77" s="215"/>
      <c r="C77" s="213" t="s">
        <v>78</v>
      </c>
      <c r="D77" s="212" t="s">
        <v>79</v>
      </c>
      <c r="E77" s="67">
        <v>0</v>
      </c>
      <c r="F77" s="67">
        <v>0</v>
      </c>
      <c r="G77" s="67">
        <v>0</v>
      </c>
      <c r="H77" s="67">
        <v>0</v>
      </c>
      <c r="I77" s="67">
        <v>0</v>
      </c>
      <c r="J77" s="67"/>
      <c r="K77" s="67"/>
      <c r="L77" s="67"/>
      <c r="M77" s="67"/>
      <c r="N77" s="67"/>
      <c r="O77" s="67"/>
      <c r="P77" s="67"/>
      <c r="Q77" s="67"/>
      <c r="R77" s="67"/>
      <c r="S77" s="67"/>
      <c r="T77" s="67"/>
      <c r="U77" s="33"/>
      <c r="V77" s="116"/>
      <c r="W77" s="388"/>
    </row>
    <row r="78" spans="1:24" s="182" customFormat="1" ht="15" x14ac:dyDescent="0.25">
      <c r="C78" s="213" t="s">
        <v>78</v>
      </c>
      <c r="D78" s="212" t="s">
        <v>36</v>
      </c>
      <c r="E78" s="242">
        <f>E77/10.917</f>
        <v>0</v>
      </c>
      <c r="F78" s="242">
        <f t="shared" ref="F78:T78" si="48">F77/10.917</f>
        <v>0</v>
      </c>
      <c r="G78" s="242">
        <f t="shared" si="48"/>
        <v>0</v>
      </c>
      <c r="H78" s="242">
        <f t="shared" si="48"/>
        <v>0</v>
      </c>
      <c r="I78" s="242">
        <f t="shared" si="48"/>
        <v>0</v>
      </c>
      <c r="J78" s="242">
        <f t="shared" si="48"/>
        <v>0</v>
      </c>
      <c r="K78" s="242">
        <f t="shared" si="48"/>
        <v>0</v>
      </c>
      <c r="L78" s="242">
        <f t="shared" si="48"/>
        <v>0</v>
      </c>
      <c r="M78" s="242">
        <f t="shared" si="48"/>
        <v>0</v>
      </c>
      <c r="N78" s="242">
        <f t="shared" si="48"/>
        <v>0</v>
      </c>
      <c r="O78" s="242">
        <f t="shared" si="48"/>
        <v>0</v>
      </c>
      <c r="P78" s="242">
        <f t="shared" si="48"/>
        <v>0</v>
      </c>
      <c r="Q78" s="242">
        <f t="shared" si="48"/>
        <v>0</v>
      </c>
      <c r="R78" s="242">
        <f t="shared" si="48"/>
        <v>0</v>
      </c>
      <c r="S78" s="242">
        <f t="shared" si="48"/>
        <v>0</v>
      </c>
      <c r="T78" s="242">
        <f t="shared" si="48"/>
        <v>0</v>
      </c>
      <c r="U78" s="33"/>
      <c r="V78" s="116"/>
      <c r="W78" s="388"/>
    </row>
    <row r="79" spans="1:24" s="182" customFormat="1" ht="15" x14ac:dyDescent="0.25">
      <c r="C79" s="213" t="s">
        <v>103</v>
      </c>
      <c r="D79" s="212" t="s">
        <v>104</v>
      </c>
      <c r="E79" s="242">
        <f>IFERROR(E77/E34,0)</f>
        <v>0</v>
      </c>
      <c r="F79" s="242">
        <f t="shared" ref="F79:T79" si="49">IFERROR(F77/F34,0)</f>
        <v>0</v>
      </c>
      <c r="G79" s="242">
        <f t="shared" si="49"/>
        <v>0</v>
      </c>
      <c r="H79" s="242">
        <f t="shared" si="49"/>
        <v>0</v>
      </c>
      <c r="I79" s="242">
        <f t="shared" si="49"/>
        <v>0</v>
      </c>
      <c r="J79" s="242">
        <f t="shared" si="49"/>
        <v>0</v>
      </c>
      <c r="K79" s="242">
        <f t="shared" si="49"/>
        <v>0</v>
      </c>
      <c r="L79" s="242">
        <f t="shared" si="49"/>
        <v>0</v>
      </c>
      <c r="M79" s="242">
        <f t="shared" si="49"/>
        <v>0</v>
      </c>
      <c r="N79" s="242">
        <f t="shared" si="49"/>
        <v>0</v>
      </c>
      <c r="O79" s="242">
        <f t="shared" si="49"/>
        <v>0</v>
      </c>
      <c r="P79" s="242">
        <f t="shared" si="49"/>
        <v>0</v>
      </c>
      <c r="Q79" s="242">
        <f t="shared" si="49"/>
        <v>0</v>
      </c>
      <c r="R79" s="242">
        <f t="shared" si="49"/>
        <v>0</v>
      </c>
      <c r="S79" s="242">
        <f t="shared" si="49"/>
        <v>0</v>
      </c>
      <c r="T79" s="242">
        <f t="shared" si="49"/>
        <v>0</v>
      </c>
      <c r="U79" s="33"/>
      <c r="V79" s="116"/>
      <c r="W79" s="388"/>
    </row>
    <row r="80" spans="1:24" s="182" customFormat="1" ht="15" x14ac:dyDescent="0.25">
      <c r="C80" s="213" t="s">
        <v>80</v>
      </c>
      <c r="D80" s="213" t="s">
        <v>31</v>
      </c>
      <c r="E80" s="242">
        <f>SUM(E68,E72)</f>
        <v>0</v>
      </c>
      <c r="F80" s="242">
        <f t="shared" ref="F80:T80" si="50">SUM(F72,F68)</f>
        <v>0</v>
      </c>
      <c r="G80" s="242">
        <f t="shared" si="50"/>
        <v>0</v>
      </c>
      <c r="H80" s="242">
        <f t="shared" si="50"/>
        <v>0</v>
      </c>
      <c r="I80" s="242">
        <f t="shared" si="50"/>
        <v>0</v>
      </c>
      <c r="J80" s="242">
        <f t="shared" si="50"/>
        <v>0</v>
      </c>
      <c r="K80" s="242">
        <f t="shared" si="50"/>
        <v>0</v>
      </c>
      <c r="L80" s="242">
        <f t="shared" si="50"/>
        <v>0</v>
      </c>
      <c r="M80" s="242">
        <f t="shared" si="50"/>
        <v>0</v>
      </c>
      <c r="N80" s="242">
        <f t="shared" si="50"/>
        <v>0</v>
      </c>
      <c r="O80" s="242">
        <f t="shared" si="50"/>
        <v>0</v>
      </c>
      <c r="P80" s="242">
        <f t="shared" si="50"/>
        <v>0</v>
      </c>
      <c r="Q80" s="242">
        <f t="shared" si="50"/>
        <v>0</v>
      </c>
      <c r="R80" s="242">
        <f t="shared" si="50"/>
        <v>0</v>
      </c>
      <c r="S80" s="242">
        <f t="shared" si="50"/>
        <v>0</v>
      </c>
      <c r="T80" s="242">
        <f t="shared" si="50"/>
        <v>0</v>
      </c>
      <c r="U80" s="33"/>
      <c r="V80" s="116"/>
      <c r="W80" s="388"/>
    </row>
    <row r="81" spans="1:23" s="182" customFormat="1" ht="15" x14ac:dyDescent="0.25">
      <c r="C81" s="213" t="s">
        <v>105</v>
      </c>
      <c r="D81" s="213" t="s">
        <v>106</v>
      </c>
      <c r="E81" s="242">
        <f t="shared" ref="E81:T81" si="51">IFERROR(E80/E34,0)</f>
        <v>0</v>
      </c>
      <c r="F81" s="242">
        <f t="shared" si="51"/>
        <v>0</v>
      </c>
      <c r="G81" s="242">
        <f t="shared" si="51"/>
        <v>0</v>
      </c>
      <c r="H81" s="242">
        <f t="shared" si="51"/>
        <v>0</v>
      </c>
      <c r="I81" s="242">
        <f t="shared" si="51"/>
        <v>0</v>
      </c>
      <c r="J81" s="242">
        <f t="shared" si="51"/>
        <v>0</v>
      </c>
      <c r="K81" s="242">
        <f t="shared" si="51"/>
        <v>0</v>
      </c>
      <c r="L81" s="242">
        <f t="shared" si="51"/>
        <v>0</v>
      </c>
      <c r="M81" s="242">
        <f t="shared" si="51"/>
        <v>0</v>
      </c>
      <c r="N81" s="242">
        <f t="shared" si="51"/>
        <v>0</v>
      </c>
      <c r="O81" s="242">
        <f t="shared" si="51"/>
        <v>0</v>
      </c>
      <c r="P81" s="242">
        <f t="shared" si="51"/>
        <v>0</v>
      </c>
      <c r="Q81" s="242">
        <f t="shared" si="51"/>
        <v>0</v>
      </c>
      <c r="R81" s="242">
        <f t="shared" si="51"/>
        <v>0</v>
      </c>
      <c r="S81" s="242">
        <f t="shared" si="51"/>
        <v>0</v>
      </c>
      <c r="T81" s="242">
        <f t="shared" si="51"/>
        <v>0</v>
      </c>
      <c r="U81" s="33"/>
      <c r="V81" s="116"/>
      <c r="W81" s="388"/>
    </row>
    <row r="82" spans="1:23" s="182" customFormat="1" ht="15" x14ac:dyDescent="0.25">
      <c r="C82" s="213" t="s">
        <v>107</v>
      </c>
      <c r="D82" s="213" t="s">
        <v>108</v>
      </c>
      <c r="E82" s="242">
        <f t="shared" ref="E82:T82" si="52">IFERROR(E80/E36,0)</f>
        <v>0</v>
      </c>
      <c r="F82" s="242">
        <f t="shared" si="52"/>
        <v>0</v>
      </c>
      <c r="G82" s="242">
        <f t="shared" si="52"/>
        <v>0</v>
      </c>
      <c r="H82" s="242">
        <f t="shared" si="52"/>
        <v>0</v>
      </c>
      <c r="I82" s="242">
        <f t="shared" si="52"/>
        <v>0</v>
      </c>
      <c r="J82" s="242">
        <f t="shared" si="52"/>
        <v>0</v>
      </c>
      <c r="K82" s="242">
        <f t="shared" si="52"/>
        <v>0</v>
      </c>
      <c r="L82" s="242">
        <f t="shared" si="52"/>
        <v>0</v>
      </c>
      <c r="M82" s="242">
        <f t="shared" si="52"/>
        <v>0</v>
      </c>
      <c r="N82" s="242">
        <f t="shared" si="52"/>
        <v>0</v>
      </c>
      <c r="O82" s="242">
        <f t="shared" si="52"/>
        <v>0</v>
      </c>
      <c r="P82" s="242">
        <f t="shared" si="52"/>
        <v>0</v>
      </c>
      <c r="Q82" s="242">
        <f t="shared" si="52"/>
        <v>0</v>
      </c>
      <c r="R82" s="242">
        <f t="shared" si="52"/>
        <v>0</v>
      </c>
      <c r="S82" s="242">
        <f t="shared" si="52"/>
        <v>0</v>
      </c>
      <c r="T82" s="242">
        <f t="shared" si="52"/>
        <v>0</v>
      </c>
      <c r="U82" s="33"/>
      <c r="V82" s="116"/>
      <c r="W82" s="388"/>
    </row>
    <row r="83" spans="1:23" s="182" customFormat="1" ht="15" x14ac:dyDescent="0.25">
      <c r="C83" s="213" t="s">
        <v>81</v>
      </c>
      <c r="D83" s="213" t="s">
        <v>36</v>
      </c>
      <c r="E83" s="242">
        <f>E70+E74</f>
        <v>0</v>
      </c>
      <c r="F83" s="242">
        <f t="shared" ref="F83:T83" si="53">SUM(F70,F74)</f>
        <v>0</v>
      </c>
      <c r="G83" s="242">
        <f t="shared" si="53"/>
        <v>0</v>
      </c>
      <c r="H83" s="242">
        <f t="shared" si="53"/>
        <v>0</v>
      </c>
      <c r="I83" s="242">
        <f t="shared" si="53"/>
        <v>0</v>
      </c>
      <c r="J83" s="242">
        <f t="shared" si="53"/>
        <v>0</v>
      </c>
      <c r="K83" s="242">
        <f t="shared" si="53"/>
        <v>0</v>
      </c>
      <c r="L83" s="242">
        <f t="shared" si="53"/>
        <v>0</v>
      </c>
      <c r="M83" s="242">
        <f t="shared" si="53"/>
        <v>0</v>
      </c>
      <c r="N83" s="242">
        <f t="shared" si="53"/>
        <v>0</v>
      </c>
      <c r="O83" s="242">
        <f t="shared" si="53"/>
        <v>0</v>
      </c>
      <c r="P83" s="242">
        <f t="shared" si="53"/>
        <v>0</v>
      </c>
      <c r="Q83" s="242">
        <f t="shared" si="53"/>
        <v>0</v>
      </c>
      <c r="R83" s="242">
        <f t="shared" si="53"/>
        <v>0</v>
      </c>
      <c r="S83" s="242">
        <f t="shared" si="53"/>
        <v>0</v>
      </c>
      <c r="T83" s="242">
        <f t="shared" si="53"/>
        <v>0</v>
      </c>
      <c r="U83" s="33"/>
      <c r="V83" s="116"/>
      <c r="W83" s="388"/>
    </row>
    <row r="84" spans="1:23" s="182" customFormat="1" ht="15" x14ac:dyDescent="0.25">
      <c r="C84" s="213"/>
      <c r="D84" s="213"/>
      <c r="E84" s="69"/>
      <c r="F84" s="69"/>
      <c r="G84" s="69"/>
      <c r="H84" s="69"/>
      <c r="I84" s="69"/>
      <c r="J84" s="69"/>
      <c r="K84" s="69"/>
      <c r="L84" s="69"/>
      <c r="M84" s="69"/>
      <c r="N84" s="69"/>
      <c r="O84" s="69"/>
      <c r="P84" s="69"/>
      <c r="Q84" s="69"/>
      <c r="R84" s="69"/>
      <c r="S84" s="69"/>
      <c r="T84" s="69"/>
      <c r="U84" s="33"/>
      <c r="V84" s="116"/>
      <c r="W84" s="388"/>
    </row>
    <row r="85" spans="1:23" s="182" customFormat="1" ht="15" x14ac:dyDescent="0.25">
      <c r="C85" s="213" t="s">
        <v>82</v>
      </c>
      <c r="D85" s="212" t="s">
        <v>36</v>
      </c>
      <c r="E85" s="242">
        <f>E83</f>
        <v>0</v>
      </c>
      <c r="F85" s="242">
        <f t="shared" ref="F85:S85" si="54">($E$86-((F$67-$D$7)*(($E$86*$D$15)/($F$14-$D$7))))</f>
        <v>0</v>
      </c>
      <c r="G85" s="242">
        <f t="shared" si="54"/>
        <v>0</v>
      </c>
      <c r="H85" s="242">
        <f t="shared" si="54"/>
        <v>0</v>
      </c>
      <c r="I85" s="242">
        <f t="shared" si="54"/>
        <v>0</v>
      </c>
      <c r="J85" s="242">
        <f t="shared" si="54"/>
        <v>0</v>
      </c>
      <c r="K85" s="242">
        <f t="shared" si="54"/>
        <v>0</v>
      </c>
      <c r="L85" s="242">
        <f t="shared" si="54"/>
        <v>0</v>
      </c>
      <c r="M85" s="242">
        <f t="shared" si="54"/>
        <v>0</v>
      </c>
      <c r="N85" s="242">
        <f t="shared" si="54"/>
        <v>0</v>
      </c>
      <c r="O85" s="242">
        <f t="shared" si="54"/>
        <v>0</v>
      </c>
      <c r="P85" s="242">
        <f t="shared" si="54"/>
        <v>0</v>
      </c>
      <c r="Q85" s="242">
        <f t="shared" si="54"/>
        <v>0</v>
      </c>
      <c r="R85" s="242">
        <f t="shared" si="54"/>
        <v>0</v>
      </c>
      <c r="S85" s="242">
        <f t="shared" si="54"/>
        <v>0</v>
      </c>
      <c r="T85" s="242">
        <f>($E$86-((T$67-$D$7)*(($E$86*$D$15)/($F$14-$D$7))))</f>
        <v>0</v>
      </c>
      <c r="U85" s="33"/>
      <c r="V85" s="116"/>
      <c r="W85" s="388"/>
    </row>
    <row r="86" spans="1:23" s="182" customFormat="1" ht="28.5" x14ac:dyDescent="0.25">
      <c r="C86" s="216" t="s">
        <v>109</v>
      </c>
      <c r="D86" s="212" t="s">
        <v>110</v>
      </c>
      <c r="E86" s="67"/>
      <c r="F86" s="67"/>
      <c r="G86" s="67"/>
      <c r="H86" s="67"/>
      <c r="I86" s="67"/>
      <c r="J86" s="67"/>
      <c r="K86" s="67"/>
      <c r="L86" s="67"/>
      <c r="M86" s="67"/>
      <c r="N86" s="67"/>
      <c r="O86" s="67"/>
      <c r="P86" s="67"/>
      <c r="Q86" s="67"/>
      <c r="R86" s="67"/>
      <c r="S86" s="67"/>
      <c r="T86" s="67"/>
      <c r="U86" s="33"/>
      <c r="V86" s="116"/>
      <c r="W86" s="388"/>
    </row>
    <row r="87" spans="1:23" s="182" customFormat="1" ht="15" x14ac:dyDescent="0.25">
      <c r="C87" s="216"/>
      <c r="D87" s="212"/>
      <c r="E87" s="256"/>
      <c r="F87" s="256"/>
      <c r="G87" s="256"/>
      <c r="H87" s="256"/>
      <c r="I87" s="256"/>
      <c r="J87" s="256"/>
      <c r="K87" s="256"/>
      <c r="L87" s="256"/>
      <c r="M87" s="256"/>
      <c r="N87" s="256"/>
      <c r="O87" s="256"/>
      <c r="P87" s="256"/>
      <c r="Q87" s="256"/>
      <c r="R87" s="256"/>
      <c r="S87" s="256"/>
      <c r="T87" s="256"/>
      <c r="U87" s="33"/>
      <c r="V87" s="116"/>
      <c r="W87" s="388"/>
    </row>
    <row r="88" spans="1:23" s="182" customFormat="1" ht="15" x14ac:dyDescent="0.2">
      <c r="C88" s="205" t="s">
        <v>111</v>
      </c>
      <c r="D88" s="212"/>
      <c r="E88" s="185"/>
      <c r="F88" s="185"/>
      <c r="G88" s="185"/>
      <c r="H88" s="185"/>
      <c r="I88" s="185"/>
      <c r="J88" s="185"/>
      <c r="K88" s="185"/>
      <c r="L88" s="185"/>
      <c r="M88" s="185"/>
      <c r="N88" s="185"/>
      <c r="O88" s="185"/>
      <c r="P88" s="185"/>
      <c r="Q88" s="185"/>
      <c r="R88" s="185"/>
      <c r="S88" s="185"/>
      <c r="T88" s="185"/>
      <c r="U88" s="185"/>
      <c r="V88" s="116"/>
      <c r="W88" s="388"/>
    </row>
    <row r="89" spans="1:23" s="182" customFormat="1" ht="15" x14ac:dyDescent="0.25">
      <c r="C89" s="216" t="s">
        <v>112</v>
      </c>
      <c r="D89" s="212" t="s">
        <v>113</v>
      </c>
      <c r="E89" s="67">
        <f>IFERROR((((E70+E74+E78)/1000)/E88),0)</f>
        <v>0</v>
      </c>
      <c r="F89" s="67">
        <f t="shared" ref="F89:T89" si="55">IFERROR((((F70+F74+F78)/1000)/F88),0)</f>
        <v>0</v>
      </c>
      <c r="G89" s="67">
        <f t="shared" si="55"/>
        <v>0</v>
      </c>
      <c r="H89" s="67">
        <f t="shared" si="55"/>
        <v>0</v>
      </c>
      <c r="I89" s="67">
        <f t="shared" si="55"/>
        <v>0</v>
      </c>
      <c r="J89" s="67">
        <f t="shared" si="55"/>
        <v>0</v>
      </c>
      <c r="K89" s="67">
        <f t="shared" si="55"/>
        <v>0</v>
      </c>
      <c r="L89" s="67">
        <f t="shared" si="55"/>
        <v>0</v>
      </c>
      <c r="M89" s="67">
        <f t="shared" si="55"/>
        <v>0</v>
      </c>
      <c r="N89" s="67">
        <f t="shared" si="55"/>
        <v>0</v>
      </c>
      <c r="O89" s="67">
        <f t="shared" si="55"/>
        <v>0</v>
      </c>
      <c r="P89" s="67">
        <f t="shared" si="55"/>
        <v>0</v>
      </c>
      <c r="Q89" s="67">
        <f t="shared" si="55"/>
        <v>0</v>
      </c>
      <c r="R89" s="67">
        <f t="shared" si="55"/>
        <v>0</v>
      </c>
      <c r="S89" s="67">
        <f t="shared" si="55"/>
        <v>0</v>
      </c>
      <c r="T89" s="67">
        <f t="shared" si="55"/>
        <v>0</v>
      </c>
      <c r="U89" s="33"/>
      <c r="V89" s="383" t="s">
        <v>114</v>
      </c>
      <c r="W89" s="388"/>
    </row>
    <row r="90" spans="1:23" s="182" customFormat="1" ht="15" x14ac:dyDescent="0.25">
      <c r="C90" s="216" t="s">
        <v>115</v>
      </c>
      <c r="D90" s="212" t="s">
        <v>113</v>
      </c>
      <c r="E90" s="67"/>
      <c r="F90" s="67"/>
      <c r="G90" s="67"/>
      <c r="H90" s="67"/>
      <c r="I90" s="67"/>
      <c r="J90" s="67"/>
      <c r="K90" s="67"/>
      <c r="L90" s="67"/>
      <c r="M90" s="67"/>
      <c r="N90" s="67"/>
      <c r="O90" s="67"/>
      <c r="P90" s="67"/>
      <c r="Q90" s="67"/>
      <c r="R90" s="67"/>
      <c r="S90" s="67"/>
      <c r="T90" s="67"/>
      <c r="U90" s="33"/>
      <c r="V90" s="384"/>
      <c r="W90" s="388"/>
    </row>
    <row r="91" spans="1:23" s="182" customFormat="1" ht="15" x14ac:dyDescent="0.25">
      <c r="C91" s="216" t="s">
        <v>116</v>
      </c>
      <c r="D91" s="212" t="s">
        <v>113</v>
      </c>
      <c r="E91" s="67"/>
      <c r="F91" s="67"/>
      <c r="G91" s="67"/>
      <c r="H91" s="67"/>
      <c r="I91" s="67"/>
      <c r="J91" s="67"/>
      <c r="K91" s="67"/>
      <c r="L91" s="67"/>
      <c r="M91" s="67"/>
      <c r="N91" s="67"/>
      <c r="O91" s="67"/>
      <c r="P91" s="67"/>
      <c r="Q91" s="67"/>
      <c r="R91" s="67"/>
      <c r="S91" s="67"/>
      <c r="T91" s="67"/>
      <c r="U91" s="33"/>
      <c r="V91" s="385"/>
      <c r="W91" s="388"/>
    </row>
    <row r="92" spans="1:23" s="182" customFormat="1" ht="15" x14ac:dyDescent="0.25">
      <c r="C92" s="216" t="s">
        <v>117</v>
      </c>
      <c r="D92" s="212" t="s">
        <v>113</v>
      </c>
      <c r="E92" s="67"/>
      <c r="F92" s="67"/>
      <c r="G92" s="67"/>
      <c r="H92" s="67"/>
      <c r="I92" s="67"/>
      <c r="J92" s="67"/>
      <c r="K92" s="67"/>
      <c r="L92" s="67"/>
      <c r="M92" s="67"/>
      <c r="N92" s="67"/>
      <c r="O92" s="67"/>
      <c r="P92" s="67"/>
      <c r="Q92" s="67"/>
      <c r="R92" s="67"/>
      <c r="S92" s="67"/>
      <c r="T92" s="67"/>
      <c r="U92" s="33"/>
      <c r="V92" s="116"/>
      <c r="W92" s="388"/>
    </row>
    <row r="93" spans="1:23" s="182" customFormat="1" ht="15" x14ac:dyDescent="0.25">
      <c r="C93" s="216" t="s">
        <v>118</v>
      </c>
      <c r="D93" s="212" t="s">
        <v>113</v>
      </c>
      <c r="E93" s="67"/>
      <c r="F93" s="67"/>
      <c r="G93" s="67"/>
      <c r="H93" s="67"/>
      <c r="I93" s="67"/>
      <c r="J93" s="67"/>
      <c r="K93" s="67"/>
      <c r="L93" s="67"/>
      <c r="M93" s="67"/>
      <c r="N93" s="67"/>
      <c r="O93" s="67"/>
      <c r="P93" s="67"/>
      <c r="Q93" s="67"/>
      <c r="R93" s="67"/>
      <c r="S93" s="67"/>
      <c r="T93" s="67"/>
      <c r="U93" s="33"/>
      <c r="V93" s="116"/>
      <c r="W93" s="388"/>
    </row>
    <row r="94" spans="1:23" s="182" customFormat="1" ht="15" x14ac:dyDescent="0.25">
      <c r="C94" s="216" t="s">
        <v>119</v>
      </c>
      <c r="D94" s="212" t="s">
        <v>113</v>
      </c>
      <c r="E94" s="67"/>
      <c r="F94" s="67"/>
      <c r="G94" s="67"/>
      <c r="H94" s="67"/>
      <c r="I94" s="67"/>
      <c r="J94" s="67"/>
      <c r="K94" s="67"/>
      <c r="L94" s="67"/>
      <c r="M94" s="67"/>
      <c r="N94" s="67"/>
      <c r="O94" s="67"/>
      <c r="P94" s="67"/>
      <c r="Q94" s="67"/>
      <c r="R94" s="67"/>
      <c r="S94" s="67"/>
      <c r="T94" s="67"/>
      <c r="U94" s="33"/>
      <c r="V94" s="116"/>
      <c r="W94" s="389"/>
    </row>
    <row r="95" spans="1:23" s="212" customFormat="1" x14ac:dyDescent="0.2">
      <c r="A95" s="182"/>
      <c r="B95" s="182"/>
      <c r="C95" s="216" t="s">
        <v>120</v>
      </c>
      <c r="D95" s="212" t="s">
        <v>113</v>
      </c>
      <c r="E95" s="67"/>
      <c r="F95" s="67"/>
      <c r="G95" s="67"/>
      <c r="H95" s="67"/>
      <c r="I95" s="67"/>
      <c r="J95" s="67"/>
      <c r="K95" s="67"/>
      <c r="L95" s="67"/>
      <c r="M95" s="67"/>
      <c r="N95" s="67"/>
      <c r="O95" s="67"/>
      <c r="P95" s="67"/>
      <c r="Q95" s="67"/>
      <c r="R95" s="67"/>
      <c r="S95" s="67"/>
      <c r="T95" s="67"/>
      <c r="U95" s="185"/>
      <c r="V95" s="185"/>
    </row>
    <row r="96" spans="1:23" s="212" customFormat="1" x14ac:dyDescent="0.2">
      <c r="A96" s="182"/>
      <c r="B96" s="182"/>
      <c r="C96" s="216" t="s">
        <v>121</v>
      </c>
      <c r="D96" s="212" t="s">
        <v>113</v>
      </c>
      <c r="E96" s="67"/>
      <c r="F96" s="67"/>
      <c r="G96" s="67"/>
      <c r="H96" s="67"/>
      <c r="I96" s="67"/>
      <c r="J96" s="67"/>
      <c r="K96" s="67"/>
      <c r="L96" s="67"/>
      <c r="M96" s="67"/>
      <c r="N96" s="67"/>
      <c r="O96" s="67"/>
      <c r="P96" s="67"/>
      <c r="Q96" s="67"/>
      <c r="R96" s="67"/>
      <c r="S96" s="67"/>
      <c r="T96" s="67"/>
      <c r="U96" s="185"/>
      <c r="V96" s="185"/>
    </row>
    <row r="97" spans="1:23" s="212" customFormat="1" x14ac:dyDescent="0.2">
      <c r="A97" s="182"/>
      <c r="B97" s="182"/>
      <c r="C97" s="216" t="s">
        <v>122</v>
      </c>
      <c r="D97" s="212" t="s">
        <v>113</v>
      </c>
      <c r="E97" s="67"/>
      <c r="F97" s="67"/>
      <c r="G97" s="67"/>
      <c r="H97" s="67"/>
      <c r="I97" s="67"/>
      <c r="J97" s="67"/>
      <c r="K97" s="67"/>
      <c r="L97" s="67"/>
      <c r="M97" s="67"/>
      <c r="N97" s="67"/>
      <c r="O97" s="67"/>
      <c r="P97" s="67"/>
      <c r="Q97" s="67"/>
      <c r="R97" s="67"/>
      <c r="S97" s="67"/>
      <c r="T97" s="67"/>
      <c r="U97" s="257"/>
      <c r="V97" s="185"/>
      <c r="W97" s="258"/>
    </row>
    <row r="98" spans="1:23" s="212" customFormat="1" x14ac:dyDescent="0.2">
      <c r="A98" s="182"/>
      <c r="B98" s="182"/>
      <c r="C98" s="216"/>
      <c r="E98" s="216"/>
      <c r="F98" s="216"/>
      <c r="G98" s="216"/>
      <c r="H98" s="216"/>
      <c r="I98" s="216"/>
      <c r="J98" s="216"/>
      <c r="K98" s="216"/>
      <c r="L98" s="216"/>
      <c r="M98" s="216"/>
      <c r="N98" s="216"/>
      <c r="O98" s="216"/>
      <c r="P98" s="216"/>
      <c r="Q98" s="216"/>
      <c r="R98" s="216"/>
      <c r="S98" s="216"/>
      <c r="T98" s="216"/>
      <c r="U98" s="259"/>
      <c r="W98" s="386"/>
    </row>
    <row r="99" spans="1:23" s="182" customFormat="1" ht="15" x14ac:dyDescent="0.25">
      <c r="C99" s="184" t="s">
        <v>123</v>
      </c>
      <c r="D99" s="185" t="s">
        <v>86</v>
      </c>
      <c r="E99" s="250"/>
      <c r="F99" s="250"/>
      <c r="G99" s="250"/>
      <c r="H99" s="250"/>
      <c r="I99" s="250"/>
      <c r="J99" s="250"/>
      <c r="K99" s="250"/>
      <c r="L99" s="250"/>
      <c r="M99" s="250"/>
      <c r="N99" s="250"/>
      <c r="O99" s="250"/>
      <c r="P99" s="250"/>
      <c r="Q99" s="250"/>
      <c r="R99" s="250"/>
      <c r="S99" s="250"/>
      <c r="T99" s="250"/>
      <c r="U99" s="33"/>
      <c r="V99" s="122"/>
      <c r="W99" s="386"/>
    </row>
    <row r="100" spans="1:23" s="182" customFormat="1" ht="57.75" x14ac:dyDescent="0.25">
      <c r="C100" s="184" t="s">
        <v>124</v>
      </c>
      <c r="D100" s="185" t="s">
        <v>89</v>
      </c>
      <c r="E100" s="262"/>
      <c r="F100" s="262"/>
      <c r="G100" s="262"/>
      <c r="H100" s="262"/>
      <c r="I100" s="262"/>
      <c r="J100" s="262"/>
      <c r="K100" s="262"/>
      <c r="L100" s="262"/>
      <c r="M100" s="262"/>
      <c r="N100" s="262"/>
      <c r="O100" s="262"/>
      <c r="P100" s="262"/>
      <c r="Q100" s="262"/>
      <c r="R100" s="262"/>
      <c r="S100" s="262"/>
      <c r="T100" s="262"/>
      <c r="U100" s="33"/>
      <c r="V100" s="110" t="s">
        <v>125</v>
      </c>
      <c r="W100" s="386"/>
    </row>
    <row r="101" spans="1:23" s="182" customFormat="1" ht="29.25" x14ac:dyDescent="0.25">
      <c r="C101" s="213" t="s">
        <v>91</v>
      </c>
      <c r="D101" s="213" t="s">
        <v>58</v>
      </c>
      <c r="E101" s="250"/>
      <c r="F101" s="250"/>
      <c r="G101" s="250"/>
      <c r="H101" s="250"/>
      <c r="I101" s="250"/>
      <c r="J101" s="250"/>
      <c r="K101" s="250"/>
      <c r="L101" s="250"/>
      <c r="M101" s="250"/>
      <c r="N101" s="250"/>
      <c r="O101" s="250"/>
      <c r="P101" s="250"/>
      <c r="Q101" s="250"/>
      <c r="R101" s="250"/>
      <c r="S101" s="250"/>
      <c r="T101" s="250"/>
      <c r="U101" s="33"/>
      <c r="V101" s="128" t="s">
        <v>92</v>
      </c>
      <c r="W101" s="386"/>
    </row>
    <row r="102" spans="1:23" s="182" customFormat="1" ht="15" x14ac:dyDescent="0.25">
      <c r="C102" s="213" t="s">
        <v>93</v>
      </c>
      <c r="D102" s="213" t="s">
        <v>58</v>
      </c>
      <c r="E102" s="250"/>
      <c r="F102" s="250"/>
      <c r="G102" s="250"/>
      <c r="H102" s="250"/>
      <c r="I102" s="250"/>
      <c r="J102" s="250"/>
      <c r="K102" s="250"/>
      <c r="L102" s="250"/>
      <c r="M102" s="250"/>
      <c r="N102" s="250"/>
      <c r="O102" s="250"/>
      <c r="P102" s="250"/>
      <c r="Q102" s="250"/>
      <c r="R102" s="250"/>
      <c r="S102" s="250"/>
      <c r="T102" s="250"/>
      <c r="U102" s="33"/>
      <c r="V102" s="110"/>
      <c r="W102" s="386"/>
    </row>
    <row r="103" spans="1:23" s="182" customFormat="1" ht="15" x14ac:dyDescent="0.25">
      <c r="C103" s="213" t="s">
        <v>126</v>
      </c>
      <c r="D103" s="213" t="s">
        <v>127</v>
      </c>
      <c r="E103" s="250"/>
      <c r="F103" s="250"/>
      <c r="G103" s="250"/>
      <c r="H103" s="250"/>
      <c r="I103" s="250"/>
      <c r="J103" s="250"/>
      <c r="K103" s="250"/>
      <c r="L103" s="250"/>
      <c r="M103" s="250"/>
      <c r="N103" s="250"/>
      <c r="O103" s="250"/>
      <c r="P103" s="250"/>
      <c r="Q103" s="250"/>
      <c r="R103" s="250"/>
      <c r="S103" s="250"/>
      <c r="T103" s="250"/>
      <c r="U103" s="33"/>
      <c r="V103" s="110"/>
      <c r="W103" s="386"/>
    </row>
    <row r="104" spans="1:23" s="182" customFormat="1" ht="15" x14ac:dyDescent="0.25">
      <c r="C104" s="213" t="s">
        <v>128</v>
      </c>
      <c r="D104" s="213" t="s">
        <v>129</v>
      </c>
      <c r="E104" s="250"/>
      <c r="F104" s="250"/>
      <c r="G104" s="250"/>
      <c r="H104" s="250"/>
      <c r="I104" s="250"/>
      <c r="J104" s="250"/>
      <c r="K104" s="250"/>
      <c r="L104" s="250"/>
      <c r="M104" s="250"/>
      <c r="N104" s="250"/>
      <c r="O104" s="250"/>
      <c r="P104" s="250"/>
      <c r="Q104" s="250"/>
      <c r="R104" s="250"/>
      <c r="S104" s="250"/>
      <c r="T104" s="250"/>
      <c r="U104" s="33"/>
      <c r="V104" s="122"/>
      <c r="W104" s="386"/>
    </row>
    <row r="105" spans="1:23" s="182" customFormat="1" ht="15" x14ac:dyDescent="0.25">
      <c r="C105" s="213" t="s">
        <v>126</v>
      </c>
      <c r="D105" s="213" t="s">
        <v>130</v>
      </c>
      <c r="E105" s="250"/>
      <c r="F105" s="250"/>
      <c r="G105" s="250"/>
      <c r="H105" s="250"/>
      <c r="I105" s="250"/>
      <c r="J105" s="250"/>
      <c r="K105" s="250"/>
      <c r="L105" s="250"/>
      <c r="M105" s="250"/>
      <c r="N105" s="250"/>
      <c r="O105" s="250"/>
      <c r="P105" s="250"/>
      <c r="Q105" s="250"/>
      <c r="R105" s="250"/>
      <c r="S105" s="250"/>
      <c r="T105" s="250"/>
      <c r="U105" s="33"/>
      <c r="V105" s="122"/>
      <c r="W105" s="386"/>
    </row>
    <row r="106" spans="1:23" s="182" customFormat="1" ht="15" x14ac:dyDescent="0.25">
      <c r="C106" s="213" t="s">
        <v>131</v>
      </c>
      <c r="D106" s="213" t="s">
        <v>58</v>
      </c>
      <c r="E106" s="250"/>
      <c r="F106" s="250"/>
      <c r="G106" s="250"/>
      <c r="H106" s="250"/>
      <c r="I106" s="250"/>
      <c r="J106" s="250"/>
      <c r="K106" s="250"/>
      <c r="L106" s="250"/>
      <c r="M106" s="250"/>
      <c r="N106" s="250"/>
      <c r="O106" s="250"/>
      <c r="P106" s="250"/>
      <c r="Q106" s="250"/>
      <c r="R106" s="250"/>
      <c r="S106" s="250"/>
      <c r="T106" s="250"/>
      <c r="U106" s="33"/>
      <c r="V106" s="122"/>
      <c r="W106" s="386"/>
    </row>
    <row r="107" spans="1:23" s="182" customFormat="1" ht="15" x14ac:dyDescent="0.25">
      <c r="C107" s="213" t="s">
        <v>131</v>
      </c>
      <c r="D107" s="213" t="s">
        <v>70</v>
      </c>
      <c r="E107" s="250"/>
      <c r="F107" s="250"/>
      <c r="G107" s="250"/>
      <c r="H107" s="250"/>
      <c r="I107" s="250"/>
      <c r="J107" s="250"/>
      <c r="K107" s="250"/>
      <c r="L107" s="250"/>
      <c r="M107" s="250"/>
      <c r="N107" s="250"/>
      <c r="O107" s="250"/>
      <c r="P107" s="250"/>
      <c r="Q107" s="250"/>
      <c r="R107" s="250"/>
      <c r="S107" s="250"/>
      <c r="T107" s="250"/>
      <c r="U107" s="33"/>
      <c r="V107" s="122"/>
      <c r="W107" s="386"/>
    </row>
    <row r="108" spans="1:23" s="182" customFormat="1" ht="15" x14ac:dyDescent="0.25">
      <c r="C108" s="213" t="s">
        <v>131</v>
      </c>
      <c r="D108" s="213" t="s">
        <v>96</v>
      </c>
      <c r="E108" s="250"/>
      <c r="F108" s="250"/>
      <c r="G108" s="250"/>
      <c r="H108" s="250"/>
      <c r="I108" s="250"/>
      <c r="J108" s="250"/>
      <c r="K108" s="250"/>
      <c r="L108" s="250"/>
      <c r="M108" s="250"/>
      <c r="N108" s="250"/>
      <c r="O108" s="250"/>
      <c r="P108" s="250"/>
      <c r="Q108" s="250"/>
      <c r="R108" s="250"/>
      <c r="S108" s="250"/>
      <c r="T108" s="250"/>
      <c r="U108" s="33"/>
      <c r="V108" s="122"/>
      <c r="W108" s="386"/>
    </row>
    <row r="109" spans="1:23" s="182" customFormat="1" ht="15" x14ac:dyDescent="0.25">
      <c r="C109" s="213" t="s">
        <v>132</v>
      </c>
      <c r="D109" s="213" t="s">
        <v>58</v>
      </c>
      <c r="E109" s="250"/>
      <c r="F109" s="250"/>
      <c r="G109" s="250"/>
      <c r="H109" s="250"/>
      <c r="I109" s="250"/>
      <c r="J109" s="250"/>
      <c r="K109" s="250"/>
      <c r="L109" s="250"/>
      <c r="M109" s="250"/>
      <c r="N109" s="250"/>
      <c r="O109" s="250"/>
      <c r="P109" s="250"/>
      <c r="Q109" s="250"/>
      <c r="R109" s="250"/>
      <c r="S109" s="250"/>
      <c r="T109" s="250"/>
      <c r="U109" s="33"/>
      <c r="V109" s="122"/>
      <c r="W109" s="386"/>
    </row>
    <row r="110" spans="1:23" s="182" customFormat="1" ht="15" x14ac:dyDescent="0.25">
      <c r="C110" s="213" t="s">
        <v>132</v>
      </c>
      <c r="D110" s="213" t="s">
        <v>70</v>
      </c>
      <c r="E110" s="250"/>
      <c r="F110" s="250"/>
      <c r="G110" s="250"/>
      <c r="H110" s="250"/>
      <c r="I110" s="250"/>
      <c r="J110" s="250"/>
      <c r="K110" s="250"/>
      <c r="L110" s="250"/>
      <c r="M110" s="250"/>
      <c r="N110" s="250"/>
      <c r="O110" s="250"/>
      <c r="P110" s="250"/>
      <c r="Q110" s="250"/>
      <c r="R110" s="250"/>
      <c r="S110" s="250"/>
      <c r="T110" s="250"/>
      <c r="U110" s="33"/>
      <c r="V110" s="122"/>
      <c r="W110" s="386"/>
    </row>
    <row r="111" spans="1:23" s="182" customFormat="1" ht="15" x14ac:dyDescent="0.25">
      <c r="C111" s="213" t="s">
        <v>132</v>
      </c>
      <c r="D111" s="213" t="s">
        <v>96</v>
      </c>
      <c r="E111" s="250"/>
      <c r="F111" s="250"/>
      <c r="G111" s="250"/>
      <c r="H111" s="250"/>
      <c r="I111" s="250"/>
      <c r="J111" s="250"/>
      <c r="K111" s="250"/>
      <c r="L111" s="250"/>
      <c r="M111" s="250"/>
      <c r="N111" s="250"/>
      <c r="O111" s="250"/>
      <c r="P111" s="250"/>
      <c r="Q111" s="250"/>
      <c r="R111" s="250"/>
      <c r="S111" s="250"/>
      <c r="T111" s="250"/>
      <c r="U111" s="33"/>
      <c r="V111" s="122"/>
      <c r="W111" s="386"/>
    </row>
    <row r="112" spans="1:23" s="182" customFormat="1" ht="15" x14ac:dyDescent="0.25">
      <c r="C112" s="213" t="s">
        <v>133</v>
      </c>
      <c r="D112" s="213" t="s">
        <v>58</v>
      </c>
      <c r="E112" s="250"/>
      <c r="F112" s="250"/>
      <c r="G112" s="250"/>
      <c r="H112" s="250"/>
      <c r="I112" s="250"/>
      <c r="J112" s="250"/>
      <c r="K112" s="250"/>
      <c r="L112" s="250"/>
      <c r="M112" s="250"/>
      <c r="N112" s="250"/>
      <c r="O112" s="250"/>
      <c r="P112" s="250"/>
      <c r="Q112" s="250"/>
      <c r="R112" s="250"/>
      <c r="S112" s="250"/>
      <c r="T112" s="250"/>
      <c r="U112" s="33"/>
      <c r="V112" s="122"/>
      <c r="W112" s="386"/>
    </row>
    <row r="113" spans="2:25" s="182" customFormat="1" ht="15" x14ac:dyDescent="0.25">
      <c r="C113" s="213" t="s">
        <v>134</v>
      </c>
      <c r="D113" s="213" t="s">
        <v>135</v>
      </c>
      <c r="E113" s="250"/>
      <c r="F113" s="250"/>
      <c r="G113" s="250"/>
      <c r="H113" s="250"/>
      <c r="I113" s="250"/>
      <c r="J113" s="250"/>
      <c r="K113" s="250"/>
      <c r="L113" s="250"/>
      <c r="M113" s="250"/>
      <c r="N113" s="250"/>
      <c r="O113" s="250"/>
      <c r="P113" s="250"/>
      <c r="Q113" s="250"/>
      <c r="R113" s="250"/>
      <c r="S113" s="250"/>
      <c r="T113" s="250"/>
      <c r="U113" s="33"/>
      <c r="V113" s="122"/>
      <c r="W113" s="386"/>
      <c r="Y113" s="14"/>
    </row>
    <row r="114" spans="2:25" s="182" customFormat="1" ht="15" x14ac:dyDescent="0.25">
      <c r="C114" s="213" t="s">
        <v>136</v>
      </c>
      <c r="D114" s="213" t="s">
        <v>135</v>
      </c>
      <c r="E114" s="250"/>
      <c r="F114" s="250"/>
      <c r="G114" s="250"/>
      <c r="H114" s="250"/>
      <c r="I114" s="250"/>
      <c r="J114" s="250"/>
      <c r="K114" s="250"/>
      <c r="L114" s="250"/>
      <c r="M114" s="250"/>
      <c r="N114" s="250"/>
      <c r="O114" s="250"/>
      <c r="P114" s="250"/>
      <c r="Q114" s="250"/>
      <c r="R114" s="250"/>
      <c r="S114" s="250"/>
      <c r="T114" s="250"/>
      <c r="U114" s="33"/>
      <c r="V114" s="122"/>
      <c r="W114" s="386"/>
    </row>
    <row r="115" spans="2:25" s="182" customFormat="1" ht="15" x14ac:dyDescent="0.25">
      <c r="C115" s="186" t="s">
        <v>137</v>
      </c>
      <c r="D115" s="186" t="s">
        <v>135</v>
      </c>
      <c r="E115" s="250"/>
      <c r="F115" s="250"/>
      <c r="G115" s="250"/>
      <c r="H115" s="250"/>
      <c r="I115" s="250"/>
      <c r="J115" s="250"/>
      <c r="K115" s="250"/>
      <c r="L115" s="250"/>
      <c r="M115" s="250"/>
      <c r="N115" s="250"/>
      <c r="O115" s="250"/>
      <c r="P115" s="250"/>
      <c r="Q115" s="250"/>
      <c r="R115" s="250"/>
      <c r="S115" s="250"/>
      <c r="T115" s="250"/>
      <c r="U115" s="33"/>
      <c r="V115" s="122"/>
      <c r="W115" s="387"/>
    </row>
    <row r="117" spans="2:25" ht="18" x14ac:dyDescent="0.25">
      <c r="B117" s="124"/>
      <c r="C117" s="401" t="s">
        <v>52</v>
      </c>
      <c r="D117" s="402"/>
      <c r="E117" s="402"/>
      <c r="F117" s="402"/>
      <c r="G117" s="402"/>
      <c r="H117" s="402"/>
      <c r="I117" s="402"/>
      <c r="J117" s="402"/>
      <c r="K117" s="402"/>
      <c r="L117" s="402"/>
      <c r="M117" s="402"/>
      <c r="N117" s="402"/>
      <c r="O117" s="402"/>
      <c r="P117" s="402"/>
      <c r="Q117" s="402"/>
      <c r="R117" s="402"/>
      <c r="S117" s="402"/>
      <c r="T117" s="402"/>
      <c r="U117" s="227"/>
      <c r="V117" s="130" t="s">
        <v>45</v>
      </c>
      <c r="W117" s="112" t="s">
        <v>46</v>
      </c>
      <c r="X117" s="182"/>
      <c r="Y117" s="182"/>
    </row>
    <row r="118" spans="2:25" s="182" customFormat="1" ht="15" x14ac:dyDescent="0.25">
      <c r="C118" s="205" t="s">
        <v>56</v>
      </c>
      <c r="D118" s="205" t="s">
        <v>47</v>
      </c>
      <c r="E118" s="33" t="s">
        <v>48</v>
      </c>
      <c r="F118" s="33">
        <v>2016</v>
      </c>
      <c r="G118" s="33">
        <f>F118+1</f>
        <v>2017</v>
      </c>
      <c r="H118" s="33">
        <f t="shared" ref="H118:R118" si="56">G118+1</f>
        <v>2018</v>
      </c>
      <c r="I118" s="33">
        <f t="shared" si="56"/>
        <v>2019</v>
      </c>
      <c r="J118" s="33">
        <f t="shared" si="56"/>
        <v>2020</v>
      </c>
      <c r="K118" s="33">
        <f t="shared" si="56"/>
        <v>2021</v>
      </c>
      <c r="L118" s="33">
        <f t="shared" si="56"/>
        <v>2022</v>
      </c>
      <c r="M118" s="33">
        <f t="shared" si="56"/>
        <v>2023</v>
      </c>
      <c r="N118" s="33">
        <f t="shared" si="56"/>
        <v>2024</v>
      </c>
      <c r="O118" s="33">
        <f t="shared" si="56"/>
        <v>2025</v>
      </c>
      <c r="P118" s="33">
        <f t="shared" si="56"/>
        <v>2026</v>
      </c>
      <c r="Q118" s="33">
        <f t="shared" si="56"/>
        <v>2027</v>
      </c>
      <c r="R118" s="33">
        <f t="shared" si="56"/>
        <v>2028</v>
      </c>
      <c r="S118" s="33">
        <f>R118+1</f>
        <v>2029</v>
      </c>
      <c r="T118" s="33">
        <f t="shared" ref="T118" si="57">S118+1</f>
        <v>2030</v>
      </c>
      <c r="U118" s="33"/>
      <c r="V118" s="121"/>
      <c r="W118" s="33"/>
    </row>
    <row r="119" spans="2:25" s="182" customFormat="1" ht="29.25" x14ac:dyDescent="0.25">
      <c r="C119" s="184" t="s">
        <v>138</v>
      </c>
      <c r="D119" s="184" t="s">
        <v>139</v>
      </c>
      <c r="E119" s="70"/>
      <c r="F119" s="70"/>
      <c r="G119" s="70"/>
      <c r="H119" s="70"/>
      <c r="I119" s="70"/>
      <c r="J119" s="70"/>
      <c r="K119" s="70"/>
      <c r="L119" s="70"/>
      <c r="M119" s="70"/>
      <c r="N119" s="70"/>
      <c r="O119" s="70"/>
      <c r="P119" s="70"/>
      <c r="Q119" s="70"/>
      <c r="R119" s="70"/>
      <c r="S119" s="70"/>
      <c r="T119" s="70"/>
      <c r="U119" s="33"/>
      <c r="V119" s="110" t="s">
        <v>140</v>
      </c>
      <c r="W119" s="413"/>
    </row>
    <row r="120" spans="2:25" s="182" customFormat="1" ht="29.25" x14ac:dyDescent="0.25">
      <c r="C120" s="184" t="s">
        <v>141</v>
      </c>
      <c r="D120" s="184" t="s">
        <v>142</v>
      </c>
      <c r="E120" s="70"/>
      <c r="F120" s="70"/>
      <c r="G120" s="70"/>
      <c r="H120" s="70"/>
      <c r="I120" s="70"/>
      <c r="J120" s="70"/>
      <c r="K120" s="70"/>
      <c r="L120" s="70"/>
      <c r="M120" s="70"/>
      <c r="N120" s="70"/>
      <c r="O120" s="70"/>
      <c r="P120" s="70"/>
      <c r="Q120" s="70"/>
      <c r="R120" s="70"/>
      <c r="S120" s="70"/>
      <c r="T120" s="70"/>
      <c r="U120" s="33"/>
      <c r="V120" s="128" t="s">
        <v>92</v>
      </c>
      <c r="W120" s="413"/>
    </row>
    <row r="121" spans="2:25" s="182" customFormat="1" ht="15" x14ac:dyDescent="0.25">
      <c r="C121" s="213" t="s">
        <v>143</v>
      </c>
      <c r="D121" s="213" t="s">
        <v>144</v>
      </c>
      <c r="E121" s="68">
        <f t="shared" ref="E121:T121" si="58">IFERROR(E119/E34,0)</f>
        <v>0</v>
      </c>
      <c r="F121" s="68">
        <f t="shared" si="58"/>
        <v>0</v>
      </c>
      <c r="G121" s="68">
        <f t="shared" si="58"/>
        <v>0</v>
      </c>
      <c r="H121" s="68">
        <f t="shared" si="58"/>
        <v>0</v>
      </c>
      <c r="I121" s="68">
        <f t="shared" si="58"/>
        <v>0</v>
      </c>
      <c r="J121" s="68">
        <f t="shared" si="58"/>
        <v>0</v>
      </c>
      <c r="K121" s="68">
        <f t="shared" si="58"/>
        <v>0</v>
      </c>
      <c r="L121" s="68">
        <f t="shared" si="58"/>
        <v>0</v>
      </c>
      <c r="M121" s="68">
        <f t="shared" si="58"/>
        <v>0</v>
      </c>
      <c r="N121" s="68">
        <f t="shared" si="58"/>
        <v>0</v>
      </c>
      <c r="O121" s="68">
        <f t="shared" si="58"/>
        <v>0</v>
      </c>
      <c r="P121" s="68">
        <f t="shared" si="58"/>
        <v>0</v>
      </c>
      <c r="Q121" s="68">
        <f t="shared" si="58"/>
        <v>0</v>
      </c>
      <c r="R121" s="68">
        <f t="shared" si="58"/>
        <v>0</v>
      </c>
      <c r="S121" s="68">
        <f t="shared" si="58"/>
        <v>0</v>
      </c>
      <c r="T121" s="68">
        <f t="shared" si="58"/>
        <v>0</v>
      </c>
      <c r="U121" s="33"/>
      <c r="V121" s="110"/>
      <c r="W121" s="413"/>
    </row>
    <row r="122" spans="2:25" s="182" customFormat="1" ht="15" x14ac:dyDescent="0.25">
      <c r="C122" s="213" t="s">
        <v>145</v>
      </c>
      <c r="D122" s="213" t="s">
        <v>146</v>
      </c>
      <c r="E122" s="68">
        <f t="shared" ref="E122:T122" si="59">IFERROR(E120/E34,0)</f>
        <v>0</v>
      </c>
      <c r="F122" s="68">
        <f t="shared" si="59"/>
        <v>0</v>
      </c>
      <c r="G122" s="68">
        <f t="shared" si="59"/>
        <v>0</v>
      </c>
      <c r="H122" s="68">
        <f t="shared" si="59"/>
        <v>0</v>
      </c>
      <c r="I122" s="68">
        <f t="shared" si="59"/>
        <v>0</v>
      </c>
      <c r="J122" s="68">
        <f t="shared" si="59"/>
        <v>0</v>
      </c>
      <c r="K122" s="68">
        <f t="shared" si="59"/>
        <v>0</v>
      </c>
      <c r="L122" s="68">
        <f t="shared" si="59"/>
        <v>0</v>
      </c>
      <c r="M122" s="68">
        <f t="shared" si="59"/>
        <v>0</v>
      </c>
      <c r="N122" s="68">
        <f t="shared" si="59"/>
        <v>0</v>
      </c>
      <c r="O122" s="68">
        <f t="shared" si="59"/>
        <v>0</v>
      </c>
      <c r="P122" s="68">
        <f t="shared" si="59"/>
        <v>0</v>
      </c>
      <c r="Q122" s="68">
        <f t="shared" si="59"/>
        <v>0</v>
      </c>
      <c r="R122" s="68">
        <f t="shared" si="59"/>
        <v>0</v>
      </c>
      <c r="S122" s="68">
        <f t="shared" si="59"/>
        <v>0</v>
      </c>
      <c r="T122" s="68">
        <f t="shared" si="59"/>
        <v>0</v>
      </c>
      <c r="U122" s="33"/>
      <c r="V122" s="122"/>
      <c r="W122" s="413"/>
    </row>
    <row r="123" spans="2:25" s="182" customFormat="1" ht="29.25" x14ac:dyDescent="0.25">
      <c r="C123" s="184" t="s">
        <v>147</v>
      </c>
      <c r="D123" s="184" t="s">
        <v>139</v>
      </c>
      <c r="E123" s="67"/>
      <c r="F123" s="67"/>
      <c r="G123" s="67"/>
      <c r="H123" s="67"/>
      <c r="I123" s="67"/>
      <c r="J123" s="67"/>
      <c r="K123" s="67"/>
      <c r="L123" s="67"/>
      <c r="M123" s="67"/>
      <c r="N123" s="67"/>
      <c r="O123" s="67"/>
      <c r="P123" s="67"/>
      <c r="Q123" s="67"/>
      <c r="R123" s="67"/>
      <c r="S123" s="67"/>
      <c r="T123" s="67"/>
      <c r="U123" s="33"/>
      <c r="V123" s="122" t="s">
        <v>148</v>
      </c>
      <c r="W123" s="413"/>
    </row>
    <row r="124" spans="2:25" s="182" customFormat="1" ht="15" x14ac:dyDescent="0.25">
      <c r="C124" s="184" t="s">
        <v>149</v>
      </c>
      <c r="D124" s="184" t="s">
        <v>139</v>
      </c>
      <c r="E124" s="67"/>
      <c r="F124" s="67"/>
      <c r="G124" s="67"/>
      <c r="H124" s="67"/>
      <c r="I124" s="67"/>
      <c r="J124" s="67"/>
      <c r="K124" s="67"/>
      <c r="L124" s="67"/>
      <c r="M124" s="67"/>
      <c r="N124" s="67"/>
      <c r="O124" s="67"/>
      <c r="P124" s="67"/>
      <c r="Q124" s="67"/>
      <c r="R124" s="67"/>
      <c r="S124" s="67"/>
      <c r="T124" s="67"/>
      <c r="U124" s="33"/>
      <c r="V124" s="122"/>
      <c r="W124" s="422"/>
    </row>
    <row r="125" spans="2:25" s="182" customFormat="1" ht="29.25" x14ac:dyDescent="0.25">
      <c r="C125" s="184" t="s">
        <v>150</v>
      </c>
      <c r="D125" s="184" t="s">
        <v>139</v>
      </c>
      <c r="E125" s="67"/>
      <c r="F125" s="67"/>
      <c r="G125" s="67"/>
      <c r="H125" s="67"/>
      <c r="I125" s="67"/>
      <c r="J125" s="67"/>
      <c r="K125" s="67"/>
      <c r="L125" s="67"/>
      <c r="M125" s="67"/>
      <c r="N125" s="67"/>
      <c r="O125" s="67"/>
      <c r="P125" s="67"/>
      <c r="Q125" s="67"/>
      <c r="R125" s="67"/>
      <c r="S125" s="67"/>
      <c r="T125" s="67"/>
      <c r="U125" s="33"/>
      <c r="V125" s="122" t="s">
        <v>148</v>
      </c>
      <c r="W125" s="422"/>
    </row>
    <row r="126" spans="2:25" s="182" customFormat="1" ht="15" x14ac:dyDescent="0.25">
      <c r="C126" s="184" t="s">
        <v>151</v>
      </c>
      <c r="D126" s="184" t="s">
        <v>58</v>
      </c>
      <c r="E126" s="67"/>
      <c r="F126" s="67"/>
      <c r="G126" s="67"/>
      <c r="H126" s="67"/>
      <c r="I126" s="67"/>
      <c r="J126" s="67"/>
      <c r="K126" s="67"/>
      <c r="L126" s="67"/>
      <c r="M126" s="67"/>
      <c r="N126" s="67"/>
      <c r="O126" s="67"/>
      <c r="P126" s="67"/>
      <c r="Q126" s="67"/>
      <c r="R126" s="67"/>
      <c r="S126" s="67"/>
      <c r="T126" s="67"/>
      <c r="U126" s="33"/>
      <c r="V126" s="122"/>
      <c r="W126" s="422"/>
    </row>
    <row r="127" spans="2:25" s="182" customFormat="1" ht="29.25" x14ac:dyDescent="0.25">
      <c r="B127" s="215"/>
      <c r="C127" s="184" t="s">
        <v>152</v>
      </c>
      <c r="D127" s="184" t="s">
        <v>58</v>
      </c>
      <c r="E127" s="67"/>
      <c r="F127" s="67"/>
      <c r="G127" s="67"/>
      <c r="H127" s="67"/>
      <c r="I127" s="67"/>
      <c r="J127" s="67"/>
      <c r="K127" s="67"/>
      <c r="L127" s="67"/>
      <c r="M127" s="67"/>
      <c r="N127" s="67"/>
      <c r="O127" s="67"/>
      <c r="P127" s="67"/>
      <c r="Q127" s="67"/>
      <c r="R127" s="67"/>
      <c r="S127" s="67"/>
      <c r="T127" s="67"/>
      <c r="U127" s="33"/>
      <c r="V127" s="110" t="s">
        <v>153</v>
      </c>
      <c r="W127" s="422"/>
    </row>
    <row r="128" spans="2:25" s="182" customFormat="1" ht="15" x14ac:dyDescent="0.25">
      <c r="B128" s="215"/>
      <c r="C128" s="184" t="s">
        <v>154</v>
      </c>
      <c r="D128" s="184" t="s">
        <v>58</v>
      </c>
      <c r="E128" s="67"/>
      <c r="F128" s="67"/>
      <c r="G128" s="67"/>
      <c r="H128" s="67"/>
      <c r="I128" s="67"/>
      <c r="J128" s="67"/>
      <c r="K128" s="67"/>
      <c r="L128" s="67"/>
      <c r="M128" s="67"/>
      <c r="N128" s="67"/>
      <c r="O128" s="67"/>
      <c r="P128" s="67"/>
      <c r="Q128" s="67"/>
      <c r="R128" s="67"/>
      <c r="S128" s="67"/>
      <c r="T128" s="67"/>
      <c r="U128" s="33"/>
      <c r="V128" s="122"/>
      <c r="W128" s="422"/>
    </row>
    <row r="129" spans="2:23" s="182" customFormat="1" ht="15" x14ac:dyDescent="0.25">
      <c r="B129" s="215"/>
      <c r="C129" s="184" t="s">
        <v>155</v>
      </c>
      <c r="D129" s="213" t="s">
        <v>58</v>
      </c>
      <c r="E129" s="67"/>
      <c r="F129" s="67"/>
      <c r="G129" s="67"/>
      <c r="H129" s="67"/>
      <c r="I129" s="67"/>
      <c r="J129" s="67"/>
      <c r="K129" s="67"/>
      <c r="L129" s="67"/>
      <c r="M129" s="67"/>
      <c r="N129" s="67"/>
      <c r="O129" s="67"/>
      <c r="P129" s="67"/>
      <c r="Q129" s="67"/>
      <c r="R129" s="67"/>
      <c r="S129" s="67"/>
      <c r="T129" s="67"/>
      <c r="U129" s="33"/>
      <c r="V129" s="122"/>
      <c r="W129" s="422"/>
    </row>
    <row r="130" spans="2:23" s="182" customFormat="1" ht="43.5" x14ac:dyDescent="0.25">
      <c r="B130" s="215"/>
      <c r="C130" s="213" t="s">
        <v>156</v>
      </c>
      <c r="D130" s="213" t="s">
        <v>58</v>
      </c>
      <c r="E130" s="67"/>
      <c r="F130" s="67"/>
      <c r="G130" s="67"/>
      <c r="H130" s="67"/>
      <c r="I130" s="67"/>
      <c r="J130" s="67"/>
      <c r="K130" s="67"/>
      <c r="L130" s="67"/>
      <c r="M130" s="67"/>
      <c r="N130" s="67"/>
      <c r="O130" s="67"/>
      <c r="P130" s="67"/>
      <c r="Q130" s="67"/>
      <c r="R130" s="67"/>
      <c r="S130" s="67"/>
      <c r="T130" s="67"/>
      <c r="U130" s="33"/>
      <c r="V130" s="110" t="s">
        <v>157</v>
      </c>
      <c r="W130" s="422"/>
    </row>
    <row r="131" spans="2:23" s="182" customFormat="1" ht="15" x14ac:dyDescent="0.25">
      <c r="C131" s="213" t="s">
        <v>158</v>
      </c>
      <c r="D131" s="213" t="s">
        <v>159</v>
      </c>
      <c r="E131" s="68">
        <f>IFERROR(E130/E126,0)</f>
        <v>0</v>
      </c>
      <c r="F131" s="68">
        <f t="shared" ref="F131:T131" si="60">IFERROR(F130/F126,0)</f>
        <v>0</v>
      </c>
      <c r="G131" s="68">
        <f t="shared" si="60"/>
        <v>0</v>
      </c>
      <c r="H131" s="68">
        <f t="shared" si="60"/>
        <v>0</v>
      </c>
      <c r="I131" s="68">
        <f t="shared" si="60"/>
        <v>0</v>
      </c>
      <c r="J131" s="68">
        <f t="shared" si="60"/>
        <v>0</v>
      </c>
      <c r="K131" s="68">
        <f t="shared" si="60"/>
        <v>0</v>
      </c>
      <c r="L131" s="68">
        <f t="shared" si="60"/>
        <v>0</v>
      </c>
      <c r="M131" s="68">
        <f t="shared" si="60"/>
        <v>0</v>
      </c>
      <c r="N131" s="68">
        <f t="shared" si="60"/>
        <v>0</v>
      </c>
      <c r="O131" s="68">
        <f t="shared" si="60"/>
        <v>0</v>
      </c>
      <c r="P131" s="68">
        <f t="shared" si="60"/>
        <v>0</v>
      </c>
      <c r="Q131" s="68">
        <f t="shared" si="60"/>
        <v>0</v>
      </c>
      <c r="R131" s="68">
        <f t="shared" si="60"/>
        <v>0</v>
      </c>
      <c r="S131" s="68">
        <f t="shared" si="60"/>
        <v>0</v>
      </c>
      <c r="T131" s="68">
        <f t="shared" si="60"/>
        <v>0</v>
      </c>
      <c r="U131" s="33"/>
      <c r="V131" s="122"/>
      <c r="W131" s="422"/>
    </row>
    <row r="132" spans="2:23" s="182" customFormat="1" ht="43.5" x14ac:dyDescent="0.25">
      <c r="C132" s="213" t="s">
        <v>160</v>
      </c>
      <c r="D132" s="213" t="s">
        <v>58</v>
      </c>
      <c r="E132" s="67"/>
      <c r="F132" s="67"/>
      <c r="G132" s="67"/>
      <c r="H132" s="67"/>
      <c r="I132" s="67"/>
      <c r="J132" s="67"/>
      <c r="K132" s="67"/>
      <c r="L132" s="67"/>
      <c r="M132" s="67"/>
      <c r="N132" s="67"/>
      <c r="O132" s="67"/>
      <c r="P132" s="67"/>
      <c r="Q132" s="67"/>
      <c r="R132" s="67"/>
      <c r="S132" s="67"/>
      <c r="T132" s="67"/>
      <c r="U132" s="33"/>
      <c r="V132" s="122" t="s">
        <v>161</v>
      </c>
      <c r="W132" s="422"/>
    </row>
    <row r="133" spans="2:23" s="182" customFormat="1" ht="15" x14ac:dyDescent="0.25">
      <c r="C133" s="213"/>
      <c r="D133" s="213"/>
      <c r="E133" s="69"/>
      <c r="F133" s="69"/>
      <c r="G133" s="69"/>
      <c r="H133" s="69"/>
      <c r="I133" s="69"/>
      <c r="J133" s="69"/>
      <c r="K133" s="69"/>
      <c r="L133" s="69"/>
      <c r="M133" s="69"/>
      <c r="N133" s="69"/>
      <c r="O133" s="69"/>
      <c r="P133" s="69"/>
      <c r="Q133" s="69"/>
      <c r="R133" s="69"/>
      <c r="S133" s="69"/>
      <c r="T133" s="69"/>
      <c r="U133" s="33"/>
      <c r="V133" s="122"/>
      <c r="W133" s="422"/>
    </row>
    <row r="134" spans="2:23" s="182" customFormat="1" ht="15" x14ac:dyDescent="0.25">
      <c r="C134" s="213" t="s">
        <v>162</v>
      </c>
      <c r="D134" s="213" t="s">
        <v>163</v>
      </c>
      <c r="E134" s="68">
        <f>IFERROR(E133/E132,0)</f>
        <v>0</v>
      </c>
      <c r="F134" s="68">
        <f t="shared" ref="F134:T134" si="61">IFERROR(F133/F132,0)</f>
        <v>0</v>
      </c>
      <c r="G134" s="68">
        <f t="shared" si="61"/>
        <v>0</v>
      </c>
      <c r="H134" s="68">
        <f t="shared" si="61"/>
        <v>0</v>
      </c>
      <c r="I134" s="68">
        <f t="shared" si="61"/>
        <v>0</v>
      </c>
      <c r="J134" s="68">
        <f t="shared" si="61"/>
        <v>0</v>
      </c>
      <c r="K134" s="68">
        <f t="shared" si="61"/>
        <v>0</v>
      </c>
      <c r="L134" s="68">
        <f t="shared" si="61"/>
        <v>0</v>
      </c>
      <c r="M134" s="68">
        <f t="shared" si="61"/>
        <v>0</v>
      </c>
      <c r="N134" s="68">
        <f t="shared" si="61"/>
        <v>0</v>
      </c>
      <c r="O134" s="68">
        <f t="shared" si="61"/>
        <v>0</v>
      </c>
      <c r="P134" s="68">
        <f t="shared" si="61"/>
        <v>0</v>
      </c>
      <c r="Q134" s="68">
        <f t="shared" si="61"/>
        <v>0</v>
      </c>
      <c r="R134" s="68">
        <f t="shared" si="61"/>
        <v>0</v>
      </c>
      <c r="S134" s="68">
        <f t="shared" si="61"/>
        <v>0</v>
      </c>
      <c r="T134" s="68">
        <f t="shared" si="61"/>
        <v>0</v>
      </c>
      <c r="U134" s="33"/>
      <c r="V134" s="122"/>
      <c r="W134" s="422"/>
    </row>
    <row r="135" spans="2:23" s="182" customFormat="1" ht="15" x14ac:dyDescent="0.25">
      <c r="C135" s="213"/>
      <c r="D135" s="213"/>
      <c r="E135" s="69"/>
      <c r="F135" s="69"/>
      <c r="G135" s="69"/>
      <c r="H135" s="69"/>
      <c r="I135" s="69"/>
      <c r="J135" s="69"/>
      <c r="K135" s="69"/>
      <c r="L135" s="69"/>
      <c r="M135" s="69"/>
      <c r="N135" s="69"/>
      <c r="O135" s="69"/>
      <c r="P135" s="69"/>
      <c r="Q135" s="69"/>
      <c r="R135" s="69"/>
      <c r="S135" s="69"/>
      <c r="T135" s="69"/>
      <c r="U135" s="33"/>
      <c r="V135" s="122"/>
      <c r="W135" s="422"/>
    </row>
    <row r="136" spans="2:23" s="182" customFormat="1" ht="15" x14ac:dyDescent="0.25">
      <c r="C136" s="205" t="s">
        <v>164</v>
      </c>
      <c r="D136" s="213" t="s">
        <v>139</v>
      </c>
      <c r="E136" s="68">
        <f>E119</f>
        <v>0</v>
      </c>
      <c r="F136" s="68">
        <f t="shared" ref="F136:T136" si="62">($E$137-((F$119-$D$7)*(($E$137*$D$139)/($D$140-$D$7))))</f>
        <v>0</v>
      </c>
      <c r="G136" s="68">
        <f t="shared" si="62"/>
        <v>0</v>
      </c>
      <c r="H136" s="68">
        <f t="shared" si="62"/>
        <v>0</v>
      </c>
      <c r="I136" s="68">
        <f t="shared" si="62"/>
        <v>0</v>
      </c>
      <c r="J136" s="68">
        <f t="shared" si="62"/>
        <v>0</v>
      </c>
      <c r="K136" s="68">
        <f t="shared" si="62"/>
        <v>0</v>
      </c>
      <c r="L136" s="68">
        <f t="shared" si="62"/>
        <v>0</v>
      </c>
      <c r="M136" s="68">
        <f t="shared" si="62"/>
        <v>0</v>
      </c>
      <c r="N136" s="68">
        <f t="shared" si="62"/>
        <v>0</v>
      </c>
      <c r="O136" s="68">
        <f t="shared" si="62"/>
        <v>0</v>
      </c>
      <c r="P136" s="68">
        <f t="shared" si="62"/>
        <v>0</v>
      </c>
      <c r="Q136" s="68">
        <f t="shared" si="62"/>
        <v>0</v>
      </c>
      <c r="R136" s="68">
        <f t="shared" si="62"/>
        <v>0</v>
      </c>
      <c r="S136" s="68">
        <f t="shared" si="62"/>
        <v>0</v>
      </c>
      <c r="T136" s="68">
        <f t="shared" si="62"/>
        <v>0</v>
      </c>
      <c r="U136" s="33"/>
      <c r="V136" s="122"/>
      <c r="W136" s="422"/>
    </row>
    <row r="137" spans="2:23" s="182" customFormat="1" ht="15" x14ac:dyDescent="0.25">
      <c r="C137" s="260"/>
      <c r="D137" s="260"/>
      <c r="E137" s="88"/>
      <c r="F137" s="88"/>
      <c r="G137" s="88"/>
      <c r="H137" s="88"/>
      <c r="I137" s="88"/>
      <c r="J137" s="88"/>
      <c r="K137" s="88"/>
      <c r="L137" s="88"/>
      <c r="M137" s="88"/>
      <c r="N137" s="88"/>
      <c r="O137" s="88"/>
      <c r="P137" s="88"/>
      <c r="Q137" s="88"/>
      <c r="R137" s="88"/>
      <c r="S137" s="88"/>
      <c r="T137" s="88"/>
      <c r="U137" s="33"/>
      <c r="V137" s="122"/>
      <c r="W137" s="422"/>
    </row>
    <row r="138" spans="2:23" s="182" customFormat="1" ht="15" x14ac:dyDescent="0.25">
      <c r="C138" s="207" t="s">
        <v>165</v>
      </c>
      <c r="D138" s="274">
        <v>0</v>
      </c>
      <c r="E138" s="88"/>
      <c r="F138" s="88"/>
      <c r="G138" s="88"/>
      <c r="H138" s="88"/>
      <c r="I138" s="88"/>
      <c r="J138" s="88"/>
      <c r="K138" s="88"/>
      <c r="L138" s="88"/>
      <c r="M138" s="88"/>
      <c r="N138" s="88"/>
      <c r="O138" s="88"/>
      <c r="P138" s="88"/>
      <c r="Q138" s="88"/>
      <c r="R138" s="88"/>
      <c r="S138" s="88"/>
      <c r="T138" s="88"/>
      <c r="U138" s="33"/>
      <c r="V138" s="122"/>
      <c r="W138" s="422"/>
    </row>
    <row r="139" spans="2:23" s="182" customFormat="1" ht="15" x14ac:dyDescent="0.25">
      <c r="C139" s="207" t="s">
        <v>166</v>
      </c>
      <c r="D139" s="275">
        <v>2030</v>
      </c>
      <c r="E139" s="88"/>
      <c r="F139" s="88"/>
      <c r="G139" s="88"/>
      <c r="H139" s="88"/>
      <c r="I139" s="88"/>
      <c r="J139" s="88"/>
      <c r="K139" s="88"/>
      <c r="L139" s="88"/>
      <c r="M139" s="88"/>
      <c r="N139" s="88"/>
      <c r="O139" s="88"/>
      <c r="P139" s="88"/>
      <c r="Q139" s="88"/>
      <c r="R139" s="88"/>
      <c r="S139" s="88"/>
      <c r="T139" s="88"/>
      <c r="U139" s="33"/>
      <c r="V139" s="122"/>
      <c r="W139" s="422"/>
    </row>
    <row r="140" spans="2:23" s="182" customFormat="1" ht="15" x14ac:dyDescent="0.25">
      <c r="C140" s="213"/>
      <c r="D140" s="218"/>
      <c r="E140" s="69"/>
      <c r="F140" s="69"/>
      <c r="G140" s="69"/>
      <c r="H140" s="69"/>
      <c r="I140" s="69"/>
      <c r="J140" s="69"/>
      <c r="K140" s="69"/>
      <c r="L140" s="69"/>
      <c r="M140" s="69"/>
      <c r="N140" s="69"/>
      <c r="O140" s="69"/>
      <c r="P140" s="69"/>
      <c r="Q140" s="69"/>
      <c r="R140" s="69"/>
      <c r="S140" s="69"/>
      <c r="T140" s="69"/>
      <c r="U140" s="33"/>
      <c r="V140" s="122"/>
      <c r="W140" s="422"/>
    </row>
    <row r="141" spans="2:23" s="182" customFormat="1" ht="15" x14ac:dyDescent="0.25">
      <c r="C141" s="205" t="s">
        <v>167</v>
      </c>
      <c r="D141" s="213"/>
      <c r="E141" s="69"/>
      <c r="F141" s="69"/>
      <c r="G141" s="69"/>
      <c r="H141" s="69"/>
      <c r="I141" s="69"/>
      <c r="J141" s="69"/>
      <c r="K141" s="69"/>
      <c r="L141" s="69"/>
      <c r="M141" s="69"/>
      <c r="N141" s="69"/>
      <c r="O141" s="69"/>
      <c r="P141" s="69"/>
      <c r="Q141" s="69"/>
      <c r="R141" s="69"/>
      <c r="S141" s="69"/>
      <c r="T141" s="69"/>
      <c r="U141" s="33"/>
      <c r="V141" s="122"/>
      <c r="W141" s="422"/>
    </row>
    <row r="142" spans="2:23" s="182" customFormat="1" ht="15" x14ac:dyDescent="0.25">
      <c r="C142" s="213" t="s">
        <v>168</v>
      </c>
      <c r="D142" s="213" t="s">
        <v>169</v>
      </c>
      <c r="E142" s="261"/>
      <c r="F142" s="261"/>
      <c r="G142" s="261"/>
      <c r="H142" s="261"/>
      <c r="I142" s="261"/>
      <c r="J142" s="261"/>
      <c r="K142" s="261"/>
      <c r="L142" s="70"/>
      <c r="M142" s="70"/>
      <c r="N142" s="70"/>
      <c r="O142" s="70"/>
      <c r="P142" s="70"/>
      <c r="Q142" s="70"/>
      <c r="R142" s="70"/>
      <c r="S142" s="70"/>
      <c r="T142" s="70"/>
      <c r="U142" s="33"/>
      <c r="V142" s="110"/>
      <c r="W142" s="422"/>
    </row>
    <row r="143" spans="2:23" s="182" customFormat="1" ht="29.25" x14ac:dyDescent="0.25">
      <c r="C143" s="184" t="s">
        <v>170</v>
      </c>
      <c r="D143" s="184" t="s">
        <v>169</v>
      </c>
      <c r="E143" s="261"/>
      <c r="F143" s="261"/>
      <c r="G143" s="261"/>
      <c r="H143" s="261"/>
      <c r="I143" s="261"/>
      <c r="J143" s="261"/>
      <c r="K143" s="261"/>
      <c r="L143" s="70"/>
      <c r="M143" s="70"/>
      <c r="N143" s="70"/>
      <c r="O143" s="70"/>
      <c r="P143" s="70"/>
      <c r="Q143" s="70"/>
      <c r="R143" s="70"/>
      <c r="S143" s="70"/>
      <c r="T143" s="70"/>
      <c r="U143" s="33"/>
      <c r="V143" s="110" t="s">
        <v>171</v>
      </c>
      <c r="W143" s="422"/>
    </row>
    <row r="144" spans="2:23" s="182" customFormat="1" ht="15" x14ac:dyDescent="0.25">
      <c r="C144" s="184" t="s">
        <v>172</v>
      </c>
      <c r="D144" s="184" t="s">
        <v>169</v>
      </c>
      <c r="E144" s="261"/>
      <c r="F144" s="261"/>
      <c r="G144" s="261"/>
      <c r="H144" s="261"/>
      <c r="I144" s="261"/>
      <c r="J144" s="261"/>
      <c r="K144" s="261"/>
      <c r="L144" s="70"/>
      <c r="M144" s="70"/>
      <c r="N144" s="70"/>
      <c r="O144" s="70"/>
      <c r="P144" s="70"/>
      <c r="Q144" s="70"/>
      <c r="R144" s="70"/>
      <c r="S144" s="70"/>
      <c r="T144" s="70"/>
      <c r="U144" s="33"/>
      <c r="V144" s="122"/>
      <c r="W144" s="422"/>
    </row>
    <row r="145" spans="2:24" s="182" customFormat="1" ht="15" x14ac:dyDescent="0.25">
      <c r="C145" s="184" t="s">
        <v>173</v>
      </c>
      <c r="D145" s="184" t="s">
        <v>169</v>
      </c>
      <c r="E145" s="261"/>
      <c r="F145" s="261"/>
      <c r="G145" s="261"/>
      <c r="H145" s="261"/>
      <c r="I145" s="261"/>
      <c r="J145" s="261"/>
      <c r="K145" s="261"/>
      <c r="L145" s="70"/>
      <c r="M145" s="70"/>
      <c r="N145" s="70"/>
      <c r="O145" s="70"/>
      <c r="P145" s="70"/>
      <c r="Q145" s="70"/>
      <c r="R145" s="70"/>
      <c r="S145" s="70"/>
      <c r="T145" s="70"/>
      <c r="U145" s="33"/>
      <c r="V145" s="122"/>
      <c r="W145" s="422"/>
    </row>
    <row r="146" spans="2:24" s="182" customFormat="1" ht="15" x14ac:dyDescent="0.25">
      <c r="C146" s="184" t="s">
        <v>156</v>
      </c>
      <c r="D146" s="184" t="s">
        <v>169</v>
      </c>
      <c r="E146" s="261"/>
      <c r="F146" s="261"/>
      <c r="G146" s="261"/>
      <c r="H146" s="261"/>
      <c r="I146" s="261"/>
      <c r="J146" s="261"/>
      <c r="K146" s="261"/>
      <c r="L146" s="70"/>
      <c r="M146" s="70"/>
      <c r="N146" s="70"/>
      <c r="O146" s="70"/>
      <c r="P146" s="70"/>
      <c r="Q146" s="70"/>
      <c r="R146" s="70"/>
      <c r="S146" s="70"/>
      <c r="T146" s="70"/>
      <c r="U146" s="33"/>
      <c r="V146" s="122"/>
      <c r="W146" s="422"/>
    </row>
    <row r="147" spans="2:24" s="182" customFormat="1" ht="15" x14ac:dyDescent="0.25">
      <c r="C147" s="204"/>
      <c r="D147" s="204"/>
      <c r="E147" s="69"/>
      <c r="F147" s="69"/>
      <c r="G147" s="69"/>
      <c r="H147" s="69"/>
      <c r="I147" s="69"/>
      <c r="J147" s="69"/>
      <c r="K147" s="69"/>
      <c r="L147" s="69"/>
      <c r="M147" s="69"/>
      <c r="N147" s="69"/>
      <c r="O147" s="69"/>
      <c r="P147" s="69"/>
      <c r="Q147" s="69"/>
      <c r="R147" s="69"/>
      <c r="S147" s="69"/>
      <c r="T147" s="69"/>
      <c r="U147" s="33"/>
      <c r="V147" s="122"/>
      <c r="W147" s="422"/>
    </row>
    <row r="148" spans="2:24" s="182" customFormat="1" ht="15" x14ac:dyDescent="0.25">
      <c r="C148" s="205" t="s">
        <v>174</v>
      </c>
      <c r="D148" s="213"/>
      <c r="E148" s="69"/>
      <c r="F148" s="69"/>
      <c r="G148" s="69"/>
      <c r="H148" s="69"/>
      <c r="I148" s="69"/>
      <c r="J148" s="69"/>
      <c r="K148" s="69"/>
      <c r="L148" s="69"/>
      <c r="M148" s="69"/>
      <c r="N148" s="69"/>
      <c r="O148" s="69"/>
      <c r="P148" s="69"/>
      <c r="Q148" s="69"/>
      <c r="R148" s="69"/>
      <c r="S148" s="69"/>
      <c r="T148" s="69"/>
      <c r="U148" s="33"/>
      <c r="V148" s="122"/>
      <c r="W148" s="422"/>
    </row>
    <row r="149" spans="2:24" s="182" customFormat="1" ht="29.25" x14ac:dyDescent="0.25">
      <c r="C149" s="184" t="s">
        <v>175</v>
      </c>
      <c r="D149" s="184" t="s">
        <v>169</v>
      </c>
      <c r="E149" s="261"/>
      <c r="F149" s="261"/>
      <c r="G149" s="261"/>
      <c r="H149" s="261"/>
      <c r="I149" s="261"/>
      <c r="J149" s="261"/>
      <c r="K149" s="261"/>
      <c r="L149" s="70"/>
      <c r="M149" s="70"/>
      <c r="N149" s="70"/>
      <c r="O149" s="70"/>
      <c r="P149" s="70"/>
      <c r="Q149" s="70"/>
      <c r="R149" s="70"/>
      <c r="S149" s="70"/>
      <c r="T149" s="70"/>
      <c r="U149" s="33"/>
      <c r="V149" s="110" t="s">
        <v>176</v>
      </c>
      <c r="W149" s="422"/>
    </row>
    <row r="150" spans="2:24" s="182" customFormat="1" ht="15" x14ac:dyDescent="0.25">
      <c r="C150" s="184" t="s">
        <v>177</v>
      </c>
      <c r="D150" s="184" t="s">
        <v>169</v>
      </c>
      <c r="E150" s="261"/>
      <c r="F150" s="261"/>
      <c r="G150" s="261"/>
      <c r="H150" s="261"/>
      <c r="I150" s="261"/>
      <c r="J150" s="261"/>
      <c r="K150" s="261"/>
      <c r="L150" s="70"/>
      <c r="M150" s="70"/>
      <c r="N150" s="70"/>
      <c r="O150" s="70"/>
      <c r="P150" s="70"/>
      <c r="Q150" s="70"/>
      <c r="R150" s="70"/>
      <c r="S150" s="70"/>
      <c r="T150" s="70"/>
      <c r="U150" s="33"/>
      <c r="V150" s="122"/>
      <c r="W150" s="422"/>
    </row>
    <row r="151" spans="2:24" s="182" customFormat="1" ht="15" x14ac:dyDescent="0.25">
      <c r="C151" s="184" t="s">
        <v>178</v>
      </c>
      <c r="D151" s="184" t="s">
        <v>169</v>
      </c>
      <c r="E151" s="261"/>
      <c r="F151" s="261"/>
      <c r="G151" s="261"/>
      <c r="H151" s="261"/>
      <c r="I151" s="261"/>
      <c r="J151" s="261"/>
      <c r="K151" s="261"/>
      <c r="L151" s="70"/>
      <c r="M151" s="70"/>
      <c r="N151" s="70"/>
      <c r="O151" s="70"/>
      <c r="P151" s="70"/>
      <c r="Q151" s="70"/>
      <c r="R151" s="70"/>
      <c r="S151" s="70"/>
      <c r="T151" s="70"/>
      <c r="U151" s="33"/>
      <c r="V151" s="122"/>
      <c r="W151" s="422"/>
    </row>
    <row r="152" spans="2:24" s="182" customFormat="1" ht="15" x14ac:dyDescent="0.25">
      <c r="C152" s="184" t="s">
        <v>179</v>
      </c>
      <c r="D152" s="184" t="s">
        <v>169</v>
      </c>
      <c r="E152" s="261"/>
      <c r="F152" s="261"/>
      <c r="G152" s="261"/>
      <c r="H152" s="261"/>
      <c r="I152" s="261"/>
      <c r="J152" s="261"/>
      <c r="K152" s="261"/>
      <c r="L152" s="70"/>
      <c r="M152" s="70"/>
      <c r="N152" s="70"/>
      <c r="O152" s="70"/>
      <c r="P152" s="70"/>
      <c r="Q152" s="70"/>
      <c r="R152" s="70"/>
      <c r="S152" s="70"/>
      <c r="T152" s="70"/>
      <c r="U152" s="33"/>
      <c r="V152" s="122"/>
      <c r="W152" s="422"/>
    </row>
    <row r="154" spans="2:24" ht="18" x14ac:dyDescent="0.25">
      <c r="B154" s="124"/>
      <c r="C154" s="404" t="s">
        <v>53</v>
      </c>
      <c r="D154" s="405"/>
      <c r="E154" s="405"/>
      <c r="F154" s="405"/>
      <c r="G154" s="405"/>
      <c r="H154" s="405"/>
      <c r="I154" s="405"/>
      <c r="J154" s="405"/>
      <c r="K154" s="405"/>
      <c r="L154" s="405"/>
      <c r="M154" s="405"/>
      <c r="N154" s="405"/>
      <c r="O154" s="405"/>
      <c r="P154" s="405"/>
      <c r="Q154" s="405"/>
      <c r="R154" s="405"/>
      <c r="S154" s="405"/>
      <c r="T154" s="405"/>
      <c r="U154" s="229"/>
      <c r="V154" s="131" t="s">
        <v>45</v>
      </c>
      <c r="W154" s="113" t="s">
        <v>46</v>
      </c>
      <c r="X154" s="182"/>
    </row>
    <row r="155" spans="2:24" ht="15" x14ac:dyDescent="0.25">
      <c r="B155" s="182"/>
      <c r="C155" s="205" t="s">
        <v>56</v>
      </c>
      <c r="D155" s="205" t="s">
        <v>47</v>
      </c>
      <c r="E155" s="33" t="s">
        <v>48</v>
      </c>
      <c r="F155" s="33">
        <v>2016</v>
      </c>
      <c r="G155" s="33">
        <f>F155+1</f>
        <v>2017</v>
      </c>
      <c r="H155" s="33">
        <f t="shared" ref="H155" si="63">G155+1</f>
        <v>2018</v>
      </c>
      <c r="I155" s="33">
        <f t="shared" ref="I155" si="64">H155+1</f>
        <v>2019</v>
      </c>
      <c r="J155" s="33">
        <f t="shared" ref="J155" si="65">I155+1</f>
        <v>2020</v>
      </c>
      <c r="K155" s="33">
        <f t="shared" ref="K155" si="66">J155+1</f>
        <v>2021</v>
      </c>
      <c r="L155" s="33">
        <f t="shared" ref="L155" si="67">K155+1</f>
        <v>2022</v>
      </c>
      <c r="M155" s="33">
        <f t="shared" ref="M155" si="68">L155+1</f>
        <v>2023</v>
      </c>
      <c r="N155" s="33">
        <f t="shared" ref="N155" si="69">M155+1</f>
        <v>2024</v>
      </c>
      <c r="O155" s="33">
        <f t="shared" ref="O155" si="70">N155+1</f>
        <v>2025</v>
      </c>
      <c r="P155" s="33">
        <f t="shared" ref="P155" si="71">O155+1</f>
        <v>2026</v>
      </c>
      <c r="Q155" s="33">
        <f t="shared" ref="Q155" si="72">P155+1</f>
        <v>2027</v>
      </c>
      <c r="R155" s="33">
        <f t="shared" ref="R155" si="73">Q155+1</f>
        <v>2028</v>
      </c>
      <c r="S155" s="33">
        <f>R155+1</f>
        <v>2029</v>
      </c>
      <c r="T155" s="33">
        <f t="shared" ref="T155" si="74">S155+1</f>
        <v>2030</v>
      </c>
      <c r="U155" s="33"/>
      <c r="V155" s="122"/>
      <c r="W155" s="33"/>
      <c r="X155" s="182"/>
    </row>
    <row r="156" spans="2:24" ht="29.25" x14ac:dyDescent="0.25">
      <c r="B156" s="215"/>
      <c r="C156" s="184" t="s">
        <v>180</v>
      </c>
      <c r="D156" s="185" t="s">
        <v>181</v>
      </c>
      <c r="E156" s="70"/>
      <c r="F156" s="70"/>
      <c r="G156" s="70"/>
      <c r="H156" s="70"/>
      <c r="I156" s="70"/>
      <c r="J156" s="70"/>
      <c r="K156" s="70"/>
      <c r="L156" s="70"/>
      <c r="M156" s="70"/>
      <c r="N156" s="70"/>
      <c r="O156" s="70"/>
      <c r="P156" s="70"/>
      <c r="Q156" s="70"/>
      <c r="R156" s="70"/>
      <c r="S156" s="70"/>
      <c r="T156" s="70"/>
      <c r="U156" s="33"/>
      <c r="V156" s="122" t="s">
        <v>182</v>
      </c>
      <c r="W156" s="421"/>
      <c r="X156" s="182"/>
    </row>
    <row r="157" spans="2:24" ht="29.25" x14ac:dyDescent="0.25">
      <c r="B157" s="182"/>
      <c r="C157" s="184" t="s">
        <v>183</v>
      </c>
      <c r="D157" s="185" t="s">
        <v>184</v>
      </c>
      <c r="E157" s="106">
        <f t="shared" ref="E157:T157" si="75">IFERROR(E156/E34,0)</f>
        <v>0</v>
      </c>
      <c r="F157" s="106">
        <f t="shared" si="75"/>
        <v>0</v>
      </c>
      <c r="G157" s="106">
        <f t="shared" si="75"/>
        <v>0</v>
      </c>
      <c r="H157" s="106">
        <f t="shared" si="75"/>
        <v>0</v>
      </c>
      <c r="I157" s="106">
        <f t="shared" si="75"/>
        <v>0</v>
      </c>
      <c r="J157" s="106">
        <f t="shared" si="75"/>
        <v>0</v>
      </c>
      <c r="K157" s="106">
        <f t="shared" si="75"/>
        <v>0</v>
      </c>
      <c r="L157" s="106">
        <f t="shared" si="75"/>
        <v>0</v>
      </c>
      <c r="M157" s="106">
        <f t="shared" si="75"/>
        <v>0</v>
      </c>
      <c r="N157" s="106">
        <f t="shared" si="75"/>
        <v>0</v>
      </c>
      <c r="O157" s="106">
        <f t="shared" si="75"/>
        <v>0</v>
      </c>
      <c r="P157" s="106">
        <f t="shared" si="75"/>
        <v>0</v>
      </c>
      <c r="Q157" s="106">
        <f t="shared" si="75"/>
        <v>0</v>
      </c>
      <c r="R157" s="106">
        <f t="shared" si="75"/>
        <v>0</v>
      </c>
      <c r="S157" s="106">
        <f t="shared" si="75"/>
        <v>0</v>
      </c>
      <c r="T157" s="106">
        <f t="shared" si="75"/>
        <v>0</v>
      </c>
      <c r="U157" s="33"/>
      <c r="V157" s="122" t="s">
        <v>185</v>
      </c>
      <c r="W157" s="421"/>
      <c r="X157" s="182"/>
    </row>
    <row r="158" spans="2:24" ht="15" x14ac:dyDescent="0.25">
      <c r="B158" s="182"/>
      <c r="C158" s="184" t="s">
        <v>186</v>
      </c>
      <c r="D158" s="185" t="s">
        <v>187</v>
      </c>
      <c r="E158" s="107">
        <f t="shared" ref="E158:T158" si="76">IFERROR(E159/E$156,0)</f>
        <v>0</v>
      </c>
      <c r="F158" s="107">
        <f t="shared" si="76"/>
        <v>0</v>
      </c>
      <c r="G158" s="107">
        <f t="shared" si="76"/>
        <v>0</v>
      </c>
      <c r="H158" s="107">
        <f t="shared" si="76"/>
        <v>0</v>
      </c>
      <c r="I158" s="107">
        <f t="shared" si="76"/>
        <v>0</v>
      </c>
      <c r="J158" s="107">
        <f t="shared" si="76"/>
        <v>0</v>
      </c>
      <c r="K158" s="107">
        <f t="shared" si="76"/>
        <v>0</v>
      </c>
      <c r="L158" s="107">
        <f t="shared" si="76"/>
        <v>0</v>
      </c>
      <c r="M158" s="107">
        <f t="shared" si="76"/>
        <v>0</v>
      </c>
      <c r="N158" s="107">
        <f t="shared" si="76"/>
        <v>0</v>
      </c>
      <c r="O158" s="107">
        <f t="shared" si="76"/>
        <v>0</v>
      </c>
      <c r="P158" s="107">
        <f t="shared" si="76"/>
        <v>0</v>
      </c>
      <c r="Q158" s="107">
        <f t="shared" si="76"/>
        <v>0</v>
      </c>
      <c r="R158" s="107">
        <f t="shared" si="76"/>
        <v>0</v>
      </c>
      <c r="S158" s="107">
        <f t="shared" si="76"/>
        <v>0</v>
      </c>
      <c r="T158" s="107">
        <f t="shared" si="76"/>
        <v>0</v>
      </c>
      <c r="U158" s="33"/>
      <c r="V158" s="122"/>
      <c r="W158" s="421"/>
      <c r="X158" s="182"/>
    </row>
    <row r="159" spans="2:24" ht="15" x14ac:dyDescent="0.25">
      <c r="B159" s="215"/>
      <c r="C159" s="184" t="s">
        <v>186</v>
      </c>
      <c r="D159" s="185" t="s">
        <v>181</v>
      </c>
      <c r="E159" s="70"/>
      <c r="F159" s="70"/>
      <c r="G159" s="70"/>
      <c r="H159" s="70"/>
      <c r="I159" s="70"/>
      <c r="J159" s="70"/>
      <c r="K159" s="70"/>
      <c r="L159" s="70"/>
      <c r="M159" s="70"/>
      <c r="N159" s="70"/>
      <c r="O159" s="70"/>
      <c r="P159" s="70"/>
      <c r="Q159" s="70"/>
      <c r="R159" s="70"/>
      <c r="S159" s="70"/>
      <c r="T159" s="70"/>
      <c r="U159" s="33"/>
      <c r="V159" s="122"/>
      <c r="W159" s="421"/>
      <c r="X159" s="182"/>
    </row>
    <row r="160" spans="2:24" ht="15" x14ac:dyDescent="0.25">
      <c r="B160" s="182"/>
      <c r="C160" s="184" t="s">
        <v>188</v>
      </c>
      <c r="D160" s="185" t="s">
        <v>184</v>
      </c>
      <c r="E160" s="106">
        <f t="shared" ref="E160:T160" si="77">IFERROR(E159/E34,0)</f>
        <v>0</v>
      </c>
      <c r="F160" s="106">
        <f t="shared" si="77"/>
        <v>0</v>
      </c>
      <c r="G160" s="106">
        <f t="shared" si="77"/>
        <v>0</v>
      </c>
      <c r="H160" s="106">
        <f t="shared" si="77"/>
        <v>0</v>
      </c>
      <c r="I160" s="106">
        <f t="shared" si="77"/>
        <v>0</v>
      </c>
      <c r="J160" s="106">
        <f t="shared" si="77"/>
        <v>0</v>
      </c>
      <c r="K160" s="106">
        <f t="shared" si="77"/>
        <v>0</v>
      </c>
      <c r="L160" s="106">
        <f t="shared" si="77"/>
        <v>0</v>
      </c>
      <c r="M160" s="106">
        <f t="shared" si="77"/>
        <v>0</v>
      </c>
      <c r="N160" s="106">
        <f t="shared" si="77"/>
        <v>0</v>
      </c>
      <c r="O160" s="106">
        <f t="shared" si="77"/>
        <v>0</v>
      </c>
      <c r="P160" s="106">
        <f t="shared" si="77"/>
        <v>0</v>
      </c>
      <c r="Q160" s="106">
        <f t="shared" si="77"/>
        <v>0</v>
      </c>
      <c r="R160" s="106">
        <f t="shared" si="77"/>
        <v>0</v>
      </c>
      <c r="S160" s="106">
        <f t="shared" si="77"/>
        <v>0</v>
      </c>
      <c r="T160" s="106">
        <f t="shared" si="77"/>
        <v>0</v>
      </c>
      <c r="U160" s="33"/>
      <c r="V160" s="122"/>
      <c r="W160" s="421"/>
      <c r="X160" s="182"/>
    </row>
    <row r="161" spans="2:24" ht="15" x14ac:dyDescent="0.25">
      <c r="B161" s="182"/>
      <c r="C161" s="184" t="s">
        <v>189</v>
      </c>
      <c r="D161" s="185" t="s">
        <v>187</v>
      </c>
      <c r="E161" s="107">
        <f t="shared" ref="E161:T161" si="78">IFERROR(E162/E$156,0)</f>
        <v>0</v>
      </c>
      <c r="F161" s="107">
        <f t="shared" si="78"/>
        <v>0</v>
      </c>
      <c r="G161" s="107">
        <f t="shared" si="78"/>
        <v>0</v>
      </c>
      <c r="H161" s="107">
        <f t="shared" si="78"/>
        <v>0</v>
      </c>
      <c r="I161" s="107">
        <f t="shared" si="78"/>
        <v>0</v>
      </c>
      <c r="J161" s="107">
        <f t="shared" si="78"/>
        <v>0</v>
      </c>
      <c r="K161" s="107">
        <f t="shared" si="78"/>
        <v>0</v>
      </c>
      <c r="L161" s="107">
        <f t="shared" si="78"/>
        <v>0</v>
      </c>
      <c r="M161" s="107">
        <f t="shared" si="78"/>
        <v>0</v>
      </c>
      <c r="N161" s="107">
        <f t="shared" si="78"/>
        <v>0</v>
      </c>
      <c r="O161" s="107">
        <f t="shared" si="78"/>
        <v>0</v>
      </c>
      <c r="P161" s="107">
        <f t="shared" si="78"/>
        <v>0</v>
      </c>
      <c r="Q161" s="107">
        <f t="shared" si="78"/>
        <v>0</v>
      </c>
      <c r="R161" s="107">
        <f t="shared" si="78"/>
        <v>0</v>
      </c>
      <c r="S161" s="107">
        <f t="shared" si="78"/>
        <v>0</v>
      </c>
      <c r="T161" s="107">
        <f t="shared" si="78"/>
        <v>0</v>
      </c>
      <c r="U161" s="33"/>
      <c r="V161" s="122"/>
      <c r="W161" s="421"/>
      <c r="X161" s="182"/>
    </row>
    <row r="162" spans="2:24" ht="15" x14ac:dyDescent="0.25">
      <c r="B162" s="215"/>
      <c r="C162" s="184" t="s">
        <v>189</v>
      </c>
      <c r="D162" s="185" t="s">
        <v>181</v>
      </c>
      <c r="E162" s="70"/>
      <c r="F162" s="70"/>
      <c r="G162" s="70"/>
      <c r="H162" s="70"/>
      <c r="I162" s="70"/>
      <c r="J162" s="70"/>
      <c r="K162" s="70"/>
      <c r="L162" s="70"/>
      <c r="M162" s="70"/>
      <c r="N162" s="70"/>
      <c r="O162" s="70"/>
      <c r="P162" s="70"/>
      <c r="Q162" s="70"/>
      <c r="R162" s="70"/>
      <c r="S162" s="70"/>
      <c r="T162" s="70"/>
      <c r="U162" s="33"/>
      <c r="V162" s="122"/>
      <c r="W162" s="421"/>
      <c r="X162" s="182"/>
    </row>
    <row r="163" spans="2:24" ht="15" x14ac:dyDescent="0.25">
      <c r="B163" s="182"/>
      <c r="C163" s="184" t="s">
        <v>190</v>
      </c>
      <c r="D163" s="185" t="s">
        <v>184</v>
      </c>
      <c r="E163" s="106">
        <f t="shared" ref="E163:T163" si="79">IFERROR(E162/E34,0)</f>
        <v>0</v>
      </c>
      <c r="F163" s="106">
        <f t="shared" si="79"/>
        <v>0</v>
      </c>
      <c r="G163" s="106">
        <f t="shared" si="79"/>
        <v>0</v>
      </c>
      <c r="H163" s="106">
        <f t="shared" si="79"/>
        <v>0</v>
      </c>
      <c r="I163" s="106">
        <f t="shared" si="79"/>
        <v>0</v>
      </c>
      <c r="J163" s="106">
        <f t="shared" si="79"/>
        <v>0</v>
      </c>
      <c r="K163" s="106">
        <f t="shared" si="79"/>
        <v>0</v>
      </c>
      <c r="L163" s="106">
        <f t="shared" si="79"/>
        <v>0</v>
      </c>
      <c r="M163" s="106">
        <f t="shared" si="79"/>
        <v>0</v>
      </c>
      <c r="N163" s="106">
        <f t="shared" si="79"/>
        <v>0</v>
      </c>
      <c r="O163" s="106">
        <f t="shared" si="79"/>
        <v>0</v>
      </c>
      <c r="P163" s="106">
        <f t="shared" si="79"/>
        <v>0</v>
      </c>
      <c r="Q163" s="106">
        <f t="shared" si="79"/>
        <v>0</v>
      </c>
      <c r="R163" s="106">
        <f t="shared" si="79"/>
        <v>0</v>
      </c>
      <c r="S163" s="106">
        <f t="shared" si="79"/>
        <v>0</v>
      </c>
      <c r="T163" s="106">
        <f t="shared" si="79"/>
        <v>0</v>
      </c>
      <c r="U163" s="33"/>
      <c r="V163" s="122"/>
      <c r="W163" s="421"/>
      <c r="X163" s="182"/>
    </row>
    <row r="164" spans="2:24" ht="15" x14ac:dyDescent="0.25">
      <c r="B164" s="182"/>
      <c r="C164" s="184" t="s">
        <v>191</v>
      </c>
      <c r="D164" s="185" t="s">
        <v>187</v>
      </c>
      <c r="E164" s="107">
        <f t="shared" ref="E164:T164" si="80">IFERROR(E165/E$156,0)</f>
        <v>0</v>
      </c>
      <c r="F164" s="107">
        <f t="shared" si="80"/>
        <v>0</v>
      </c>
      <c r="G164" s="107">
        <f t="shared" si="80"/>
        <v>0</v>
      </c>
      <c r="H164" s="107">
        <f t="shared" si="80"/>
        <v>0</v>
      </c>
      <c r="I164" s="107">
        <f t="shared" si="80"/>
        <v>0</v>
      </c>
      <c r="J164" s="107">
        <f t="shared" si="80"/>
        <v>0</v>
      </c>
      <c r="K164" s="107">
        <f t="shared" si="80"/>
        <v>0</v>
      </c>
      <c r="L164" s="107">
        <f t="shared" si="80"/>
        <v>0</v>
      </c>
      <c r="M164" s="107">
        <f t="shared" si="80"/>
        <v>0</v>
      </c>
      <c r="N164" s="107">
        <f t="shared" si="80"/>
        <v>0</v>
      </c>
      <c r="O164" s="107">
        <f t="shared" si="80"/>
        <v>0</v>
      </c>
      <c r="P164" s="107">
        <f t="shared" si="80"/>
        <v>0</v>
      </c>
      <c r="Q164" s="107">
        <f t="shared" si="80"/>
        <v>0</v>
      </c>
      <c r="R164" s="107">
        <f t="shared" si="80"/>
        <v>0</v>
      </c>
      <c r="S164" s="107">
        <f t="shared" si="80"/>
        <v>0</v>
      </c>
      <c r="T164" s="107">
        <f t="shared" si="80"/>
        <v>0</v>
      </c>
      <c r="U164" s="33"/>
      <c r="V164" s="122"/>
      <c r="W164" s="421"/>
      <c r="X164" s="182"/>
    </row>
    <row r="165" spans="2:24" ht="15" x14ac:dyDescent="0.25">
      <c r="B165" s="215"/>
      <c r="C165" s="184" t="s">
        <v>191</v>
      </c>
      <c r="D165" s="185" t="s">
        <v>181</v>
      </c>
      <c r="E165" s="70"/>
      <c r="F165" s="70"/>
      <c r="G165" s="70"/>
      <c r="H165" s="70"/>
      <c r="I165" s="70"/>
      <c r="J165" s="70"/>
      <c r="K165" s="70"/>
      <c r="L165" s="70"/>
      <c r="M165" s="70"/>
      <c r="N165" s="70"/>
      <c r="O165" s="70"/>
      <c r="P165" s="70"/>
      <c r="Q165" s="70"/>
      <c r="R165" s="70"/>
      <c r="S165" s="70"/>
      <c r="T165" s="70"/>
      <c r="U165" s="33"/>
      <c r="V165" s="122"/>
      <c r="W165" s="421"/>
      <c r="X165" s="182"/>
    </row>
    <row r="166" spans="2:24" ht="15" x14ac:dyDescent="0.25">
      <c r="B166" s="182"/>
      <c r="C166" s="184" t="s">
        <v>192</v>
      </c>
      <c r="D166" s="185" t="s">
        <v>184</v>
      </c>
      <c r="E166" s="106">
        <f t="shared" ref="E166:T166" si="81">IFERROR(E165/E34,0)</f>
        <v>0</v>
      </c>
      <c r="F166" s="106">
        <f t="shared" si="81"/>
        <v>0</v>
      </c>
      <c r="G166" s="106">
        <f t="shared" si="81"/>
        <v>0</v>
      </c>
      <c r="H166" s="106">
        <f t="shared" si="81"/>
        <v>0</v>
      </c>
      <c r="I166" s="106">
        <f t="shared" si="81"/>
        <v>0</v>
      </c>
      <c r="J166" s="106">
        <f t="shared" si="81"/>
        <v>0</v>
      </c>
      <c r="K166" s="106">
        <f t="shared" si="81"/>
        <v>0</v>
      </c>
      <c r="L166" s="106">
        <f t="shared" si="81"/>
        <v>0</v>
      </c>
      <c r="M166" s="106">
        <f t="shared" si="81"/>
        <v>0</v>
      </c>
      <c r="N166" s="106">
        <f t="shared" si="81"/>
        <v>0</v>
      </c>
      <c r="O166" s="106">
        <f t="shared" si="81"/>
        <v>0</v>
      </c>
      <c r="P166" s="106">
        <f t="shared" si="81"/>
        <v>0</v>
      </c>
      <c r="Q166" s="106">
        <f t="shared" si="81"/>
        <v>0</v>
      </c>
      <c r="R166" s="106">
        <f t="shared" si="81"/>
        <v>0</v>
      </c>
      <c r="S166" s="106">
        <f t="shared" si="81"/>
        <v>0</v>
      </c>
      <c r="T166" s="106">
        <f t="shared" si="81"/>
        <v>0</v>
      </c>
      <c r="U166" s="33"/>
      <c r="V166" s="122"/>
      <c r="W166" s="421"/>
      <c r="X166" s="182"/>
    </row>
    <row r="167" spans="2:24" ht="15" x14ac:dyDescent="0.25">
      <c r="B167" s="182"/>
      <c r="C167" s="184" t="s">
        <v>193</v>
      </c>
      <c r="D167" s="185" t="s">
        <v>187</v>
      </c>
      <c r="E167" s="107">
        <f t="shared" ref="E167:T167" si="82">IFERROR(E168/E$156,0)</f>
        <v>0</v>
      </c>
      <c r="F167" s="107">
        <f t="shared" si="82"/>
        <v>0</v>
      </c>
      <c r="G167" s="107">
        <f t="shared" si="82"/>
        <v>0</v>
      </c>
      <c r="H167" s="107">
        <f t="shared" si="82"/>
        <v>0</v>
      </c>
      <c r="I167" s="107">
        <f t="shared" si="82"/>
        <v>0</v>
      </c>
      <c r="J167" s="107">
        <f t="shared" si="82"/>
        <v>0</v>
      </c>
      <c r="K167" s="107">
        <f t="shared" si="82"/>
        <v>0</v>
      </c>
      <c r="L167" s="107">
        <f t="shared" si="82"/>
        <v>0</v>
      </c>
      <c r="M167" s="107">
        <f t="shared" si="82"/>
        <v>0</v>
      </c>
      <c r="N167" s="107">
        <f t="shared" si="82"/>
        <v>0</v>
      </c>
      <c r="O167" s="107">
        <f t="shared" si="82"/>
        <v>0</v>
      </c>
      <c r="P167" s="107">
        <f t="shared" si="82"/>
        <v>0</v>
      </c>
      <c r="Q167" s="107">
        <f t="shared" si="82"/>
        <v>0</v>
      </c>
      <c r="R167" s="107">
        <f t="shared" si="82"/>
        <v>0</v>
      </c>
      <c r="S167" s="107">
        <f t="shared" si="82"/>
        <v>0</v>
      </c>
      <c r="T167" s="107">
        <f t="shared" si="82"/>
        <v>0</v>
      </c>
      <c r="U167" s="33"/>
      <c r="V167" s="122"/>
      <c r="W167" s="421"/>
      <c r="X167" s="182"/>
    </row>
    <row r="168" spans="2:24" ht="15" x14ac:dyDescent="0.25">
      <c r="B168" s="215"/>
      <c r="C168" s="184" t="s">
        <v>193</v>
      </c>
      <c r="D168" s="185" t="s">
        <v>181</v>
      </c>
      <c r="E168" s="70">
        <v>0</v>
      </c>
      <c r="F168" s="70">
        <v>0</v>
      </c>
      <c r="G168" s="70">
        <v>0</v>
      </c>
      <c r="H168" s="70">
        <v>0</v>
      </c>
      <c r="I168" s="70">
        <v>0</v>
      </c>
      <c r="J168" s="70">
        <v>0</v>
      </c>
      <c r="K168" s="70">
        <v>0</v>
      </c>
      <c r="L168" s="70">
        <v>0</v>
      </c>
      <c r="M168" s="70">
        <v>0</v>
      </c>
      <c r="N168" s="70">
        <v>0</v>
      </c>
      <c r="O168" s="70">
        <v>0</v>
      </c>
      <c r="P168" s="70">
        <v>0</v>
      </c>
      <c r="Q168" s="70">
        <v>0</v>
      </c>
      <c r="R168" s="70">
        <v>0</v>
      </c>
      <c r="S168" s="70">
        <v>0</v>
      </c>
      <c r="T168" s="70">
        <v>0</v>
      </c>
      <c r="U168" s="33"/>
      <c r="V168" s="122"/>
      <c r="W168" s="421"/>
      <c r="X168" s="210"/>
    </row>
    <row r="169" spans="2:24" ht="15" x14ac:dyDescent="0.25">
      <c r="B169" s="182"/>
      <c r="C169" s="184" t="s">
        <v>194</v>
      </c>
      <c r="D169" s="185" t="s">
        <v>184</v>
      </c>
      <c r="E169" s="106">
        <f t="shared" ref="E169:T169" si="83">IFERROR(E168/E34,0)</f>
        <v>0</v>
      </c>
      <c r="F169" s="106">
        <f t="shared" si="83"/>
        <v>0</v>
      </c>
      <c r="G169" s="106">
        <f t="shared" si="83"/>
        <v>0</v>
      </c>
      <c r="H169" s="106">
        <f t="shared" si="83"/>
        <v>0</v>
      </c>
      <c r="I169" s="106">
        <f t="shared" si="83"/>
        <v>0</v>
      </c>
      <c r="J169" s="106">
        <f t="shared" si="83"/>
        <v>0</v>
      </c>
      <c r="K169" s="106">
        <f t="shared" si="83"/>
        <v>0</v>
      </c>
      <c r="L169" s="106">
        <f t="shared" si="83"/>
        <v>0</v>
      </c>
      <c r="M169" s="106">
        <f t="shared" si="83"/>
        <v>0</v>
      </c>
      <c r="N169" s="106">
        <f t="shared" si="83"/>
        <v>0</v>
      </c>
      <c r="O169" s="106">
        <f t="shared" si="83"/>
        <v>0</v>
      </c>
      <c r="P169" s="106">
        <f t="shared" si="83"/>
        <v>0</v>
      </c>
      <c r="Q169" s="106">
        <f t="shared" si="83"/>
        <v>0</v>
      </c>
      <c r="R169" s="106">
        <f t="shared" si="83"/>
        <v>0</v>
      </c>
      <c r="S169" s="106">
        <f t="shared" si="83"/>
        <v>0</v>
      </c>
      <c r="T169" s="106">
        <f t="shared" si="83"/>
        <v>0</v>
      </c>
      <c r="U169" s="33"/>
      <c r="V169" s="122"/>
      <c r="W169" s="421"/>
      <c r="X169" s="210"/>
    </row>
    <row r="170" spans="2:24" ht="15" x14ac:dyDescent="0.25">
      <c r="B170" s="215"/>
      <c r="C170" s="184" t="s">
        <v>195</v>
      </c>
      <c r="D170" s="185" t="s">
        <v>142</v>
      </c>
      <c r="E170" s="70"/>
      <c r="F170" s="70"/>
      <c r="G170" s="70"/>
      <c r="H170" s="70"/>
      <c r="I170" s="70"/>
      <c r="J170" s="70"/>
      <c r="K170" s="70"/>
      <c r="L170" s="70"/>
      <c r="M170" s="70"/>
      <c r="N170" s="70"/>
      <c r="O170" s="70"/>
      <c r="P170" s="70"/>
      <c r="Q170" s="70"/>
      <c r="R170" s="70"/>
      <c r="S170" s="70"/>
      <c r="T170" s="70"/>
      <c r="U170" s="33"/>
      <c r="V170" s="122"/>
      <c r="W170" s="421"/>
      <c r="X170" s="210"/>
    </row>
    <row r="171" spans="2:24" ht="15" x14ac:dyDescent="0.25">
      <c r="B171" s="182"/>
      <c r="C171" s="184" t="s">
        <v>196</v>
      </c>
      <c r="D171" s="185" t="s">
        <v>197</v>
      </c>
      <c r="E171" s="106">
        <f t="shared" ref="E171:T171" si="84">IFERROR(E170/E34,0)</f>
        <v>0</v>
      </c>
      <c r="F171" s="106">
        <f t="shared" si="84"/>
        <v>0</v>
      </c>
      <c r="G171" s="106">
        <f t="shared" si="84"/>
        <v>0</v>
      </c>
      <c r="H171" s="106">
        <f t="shared" si="84"/>
        <v>0</v>
      </c>
      <c r="I171" s="106">
        <f t="shared" si="84"/>
        <v>0</v>
      </c>
      <c r="J171" s="106">
        <f t="shared" si="84"/>
        <v>0</v>
      </c>
      <c r="K171" s="106">
        <f t="shared" si="84"/>
        <v>0</v>
      </c>
      <c r="L171" s="106">
        <f t="shared" si="84"/>
        <v>0</v>
      </c>
      <c r="M171" s="106">
        <f t="shared" si="84"/>
        <v>0</v>
      </c>
      <c r="N171" s="106">
        <f t="shared" si="84"/>
        <v>0</v>
      </c>
      <c r="O171" s="106">
        <f t="shared" si="84"/>
        <v>0</v>
      </c>
      <c r="P171" s="106">
        <f t="shared" si="84"/>
        <v>0</v>
      </c>
      <c r="Q171" s="106">
        <f t="shared" si="84"/>
        <v>0</v>
      </c>
      <c r="R171" s="106">
        <f t="shared" si="84"/>
        <v>0</v>
      </c>
      <c r="S171" s="106">
        <f t="shared" si="84"/>
        <v>0</v>
      </c>
      <c r="T171" s="106">
        <f t="shared" si="84"/>
        <v>0</v>
      </c>
      <c r="U171" s="33"/>
      <c r="V171" s="122"/>
      <c r="W171" s="421"/>
      <c r="X171" s="210"/>
    </row>
    <row r="172" spans="2:24" ht="15" x14ac:dyDescent="0.25">
      <c r="B172" s="182"/>
      <c r="C172" s="184" t="s">
        <v>198</v>
      </c>
      <c r="D172" s="185" t="s">
        <v>199</v>
      </c>
      <c r="E172" s="106">
        <f t="shared" ref="E172:T172" si="85">IFERROR(E170/E36,0)</f>
        <v>0</v>
      </c>
      <c r="F172" s="106">
        <f t="shared" si="85"/>
        <v>0</v>
      </c>
      <c r="G172" s="106">
        <f t="shared" si="85"/>
        <v>0</v>
      </c>
      <c r="H172" s="106">
        <f t="shared" si="85"/>
        <v>0</v>
      </c>
      <c r="I172" s="106">
        <f t="shared" si="85"/>
        <v>0</v>
      </c>
      <c r="J172" s="106">
        <f t="shared" si="85"/>
        <v>0</v>
      </c>
      <c r="K172" s="106">
        <f t="shared" si="85"/>
        <v>0</v>
      </c>
      <c r="L172" s="106">
        <f t="shared" si="85"/>
        <v>0</v>
      </c>
      <c r="M172" s="106">
        <f t="shared" si="85"/>
        <v>0</v>
      </c>
      <c r="N172" s="106">
        <f t="shared" si="85"/>
        <v>0</v>
      </c>
      <c r="O172" s="106">
        <f t="shared" si="85"/>
        <v>0</v>
      </c>
      <c r="P172" s="106">
        <f t="shared" si="85"/>
        <v>0</v>
      </c>
      <c r="Q172" s="106">
        <f t="shared" si="85"/>
        <v>0</v>
      </c>
      <c r="R172" s="106">
        <f t="shared" si="85"/>
        <v>0</v>
      </c>
      <c r="S172" s="106">
        <f t="shared" si="85"/>
        <v>0</v>
      </c>
      <c r="T172" s="106">
        <f t="shared" si="85"/>
        <v>0</v>
      </c>
      <c r="U172" s="33"/>
      <c r="V172" s="122"/>
      <c r="W172" s="421"/>
      <c r="X172" s="210"/>
    </row>
    <row r="173" spans="2:24" ht="15" x14ac:dyDescent="0.25">
      <c r="B173" s="182"/>
      <c r="C173" s="213"/>
      <c r="D173" s="213"/>
      <c r="E173" s="31"/>
      <c r="F173" s="31"/>
      <c r="G173" s="31"/>
      <c r="H173" s="31"/>
      <c r="I173" s="31"/>
      <c r="J173" s="31"/>
      <c r="K173" s="31"/>
      <c r="L173" s="31"/>
      <c r="M173" s="31"/>
      <c r="N173" s="31"/>
      <c r="O173" s="31"/>
      <c r="P173" s="31"/>
      <c r="Q173" s="31"/>
      <c r="R173" s="31"/>
      <c r="S173" s="31"/>
      <c r="T173" s="31"/>
      <c r="U173" s="33"/>
      <c r="V173" s="129"/>
      <c r="W173" s="31"/>
      <c r="X173" s="182"/>
    </row>
    <row r="174" spans="2:24" ht="18" x14ac:dyDescent="0.25">
      <c r="B174" s="124"/>
      <c r="C174" s="406" t="s">
        <v>200</v>
      </c>
      <c r="D174" s="407"/>
      <c r="E174" s="407"/>
      <c r="F174" s="407"/>
      <c r="G174" s="407"/>
      <c r="H174" s="407"/>
      <c r="I174" s="407"/>
      <c r="J174" s="407"/>
      <c r="K174" s="407"/>
      <c r="L174" s="407"/>
      <c r="M174" s="407"/>
      <c r="N174" s="407"/>
      <c r="O174" s="407"/>
      <c r="P174" s="407"/>
      <c r="Q174" s="407"/>
      <c r="R174" s="407"/>
      <c r="S174" s="407"/>
      <c r="T174" s="407"/>
      <c r="U174" s="230"/>
      <c r="V174" s="132" t="s">
        <v>45</v>
      </c>
      <c r="W174" s="114" t="s">
        <v>46</v>
      </c>
      <c r="X174" s="182"/>
    </row>
    <row r="175" spans="2:24" ht="15" x14ac:dyDescent="0.25">
      <c r="B175" s="182"/>
      <c r="C175" s="205" t="s">
        <v>56</v>
      </c>
      <c r="D175" s="205" t="s">
        <v>47</v>
      </c>
      <c r="E175" s="33" t="s">
        <v>48</v>
      </c>
      <c r="F175" s="33">
        <v>2016</v>
      </c>
      <c r="G175" s="33">
        <f>F175+1</f>
        <v>2017</v>
      </c>
      <c r="H175" s="33">
        <f t="shared" ref="H175" si="86">G175+1</f>
        <v>2018</v>
      </c>
      <c r="I175" s="33">
        <f t="shared" ref="I175" si="87">H175+1</f>
        <v>2019</v>
      </c>
      <c r="J175" s="33">
        <f t="shared" ref="J175" si="88">I175+1</f>
        <v>2020</v>
      </c>
      <c r="K175" s="33">
        <f t="shared" ref="K175" si="89">J175+1</f>
        <v>2021</v>
      </c>
      <c r="L175" s="33">
        <f t="shared" ref="L175" si="90">K175+1</f>
        <v>2022</v>
      </c>
      <c r="M175" s="33">
        <f t="shared" ref="M175" si="91">L175+1</f>
        <v>2023</v>
      </c>
      <c r="N175" s="33">
        <f t="shared" ref="N175" si="92">M175+1</f>
        <v>2024</v>
      </c>
      <c r="O175" s="33">
        <f t="shared" ref="O175" si="93">N175+1</f>
        <v>2025</v>
      </c>
      <c r="P175" s="33">
        <f t="shared" ref="P175" si="94">O175+1</f>
        <v>2026</v>
      </c>
      <c r="Q175" s="33">
        <f t="shared" ref="Q175" si="95">P175+1</f>
        <v>2027</v>
      </c>
      <c r="R175" s="33">
        <f t="shared" ref="R175" si="96">Q175+1</f>
        <v>2028</v>
      </c>
      <c r="S175" s="33">
        <f>R175+1</f>
        <v>2029</v>
      </c>
      <c r="T175" s="33">
        <f t="shared" ref="T175" si="97">S175+1</f>
        <v>2030</v>
      </c>
      <c r="U175" s="33"/>
      <c r="V175" s="121"/>
      <c r="W175" s="33"/>
      <c r="X175" s="182"/>
    </row>
    <row r="176" spans="2:24" s="94" customFormat="1" ht="29.25" x14ac:dyDescent="0.25">
      <c r="B176" s="182"/>
      <c r="C176" s="213" t="s">
        <v>201</v>
      </c>
      <c r="D176" s="213" t="s">
        <v>202</v>
      </c>
      <c r="E176" s="92">
        <f>SUM(E178:E180)</f>
        <v>0</v>
      </c>
      <c r="F176" s="92">
        <f t="shared" ref="F176:T176" si="98">SUM(F178:F180)</f>
        <v>0</v>
      </c>
      <c r="G176" s="92">
        <f t="shared" si="98"/>
        <v>0</v>
      </c>
      <c r="H176" s="92">
        <f t="shared" si="98"/>
        <v>0</v>
      </c>
      <c r="I176" s="92">
        <f t="shared" si="98"/>
        <v>0</v>
      </c>
      <c r="J176" s="92">
        <f t="shared" si="98"/>
        <v>0</v>
      </c>
      <c r="K176" s="92">
        <f t="shared" si="98"/>
        <v>0</v>
      </c>
      <c r="L176" s="92">
        <f t="shared" si="98"/>
        <v>0</v>
      </c>
      <c r="M176" s="92">
        <f t="shared" si="98"/>
        <v>0</v>
      </c>
      <c r="N176" s="92">
        <f t="shared" si="98"/>
        <v>0</v>
      </c>
      <c r="O176" s="92">
        <f t="shared" si="98"/>
        <v>0</v>
      </c>
      <c r="P176" s="92">
        <f t="shared" si="98"/>
        <v>0</v>
      </c>
      <c r="Q176" s="92">
        <f t="shared" si="98"/>
        <v>0</v>
      </c>
      <c r="R176" s="92">
        <f t="shared" si="98"/>
        <v>0</v>
      </c>
      <c r="S176" s="92">
        <f t="shared" si="98"/>
        <v>0</v>
      </c>
      <c r="T176" s="92">
        <f t="shared" si="98"/>
        <v>0</v>
      </c>
      <c r="U176" s="33"/>
      <c r="V176" s="122" t="s">
        <v>203</v>
      </c>
      <c r="W176" s="411"/>
      <c r="X176" s="182"/>
    </row>
    <row r="177" spans="2:24" ht="15" x14ac:dyDescent="0.25">
      <c r="B177" s="182"/>
      <c r="C177" s="213" t="s">
        <v>204</v>
      </c>
      <c r="D177" s="213" t="s">
        <v>202</v>
      </c>
      <c r="E177" s="92">
        <f>SUM(E179,E181)</f>
        <v>0</v>
      </c>
      <c r="F177" s="92">
        <v>0</v>
      </c>
      <c r="G177" s="92">
        <v>0</v>
      </c>
      <c r="H177" s="92">
        <v>0</v>
      </c>
      <c r="I177" s="92">
        <v>0</v>
      </c>
      <c r="J177" s="92">
        <v>0</v>
      </c>
      <c r="K177" s="92">
        <v>0</v>
      </c>
      <c r="L177" s="92">
        <v>0</v>
      </c>
      <c r="M177" s="92">
        <v>0</v>
      </c>
      <c r="N177" s="92">
        <v>0</v>
      </c>
      <c r="O177" s="92">
        <v>0</v>
      </c>
      <c r="P177" s="92">
        <v>0</v>
      </c>
      <c r="Q177" s="92">
        <v>0</v>
      </c>
      <c r="R177" s="92">
        <v>0</v>
      </c>
      <c r="S177" s="92">
        <v>0</v>
      </c>
      <c r="T177" s="92">
        <v>0</v>
      </c>
      <c r="U177" s="33"/>
      <c r="V177" s="122" t="s">
        <v>205</v>
      </c>
      <c r="W177" s="411"/>
      <c r="X177" s="182"/>
    </row>
    <row r="178" spans="2:24" ht="15" x14ac:dyDescent="0.25">
      <c r="B178" s="182"/>
      <c r="C178" s="213" t="s">
        <v>206</v>
      </c>
      <c r="D178" s="213" t="s">
        <v>202</v>
      </c>
      <c r="E178" s="67"/>
      <c r="F178" s="92">
        <f>F179+E178</f>
        <v>0</v>
      </c>
      <c r="G178" s="92">
        <f t="shared" ref="G178:T178" si="99">G179+F178</f>
        <v>0</v>
      </c>
      <c r="H178" s="92">
        <f t="shared" si="99"/>
        <v>0</v>
      </c>
      <c r="I178" s="92">
        <f t="shared" si="99"/>
        <v>0</v>
      </c>
      <c r="J178" s="92">
        <f t="shared" si="99"/>
        <v>0</v>
      </c>
      <c r="K178" s="92">
        <f t="shared" si="99"/>
        <v>0</v>
      </c>
      <c r="L178" s="92">
        <f t="shared" si="99"/>
        <v>0</v>
      </c>
      <c r="M178" s="92">
        <f t="shared" si="99"/>
        <v>0</v>
      </c>
      <c r="N178" s="92">
        <f t="shared" si="99"/>
        <v>0</v>
      </c>
      <c r="O178" s="92">
        <f t="shared" si="99"/>
        <v>0</v>
      </c>
      <c r="P178" s="92">
        <f t="shared" si="99"/>
        <v>0</v>
      </c>
      <c r="Q178" s="92">
        <f t="shared" si="99"/>
        <v>0</v>
      </c>
      <c r="R178" s="92">
        <f t="shared" si="99"/>
        <v>0</v>
      </c>
      <c r="S178" s="92">
        <f t="shared" si="99"/>
        <v>0</v>
      </c>
      <c r="T178" s="92">
        <f t="shared" si="99"/>
        <v>0</v>
      </c>
      <c r="U178" s="33"/>
      <c r="V178" s="122"/>
      <c r="W178" s="411"/>
      <c r="X178" s="182"/>
    </row>
    <row r="179" spans="2:24" ht="15" x14ac:dyDescent="0.25">
      <c r="B179" s="182"/>
      <c r="C179" s="213" t="s">
        <v>207</v>
      </c>
      <c r="D179" s="213" t="s">
        <v>202</v>
      </c>
      <c r="E179" s="67"/>
      <c r="F179" s="67"/>
      <c r="G179" s="67"/>
      <c r="H179" s="67"/>
      <c r="I179" s="67"/>
      <c r="J179" s="67"/>
      <c r="K179" s="67"/>
      <c r="L179" s="67"/>
      <c r="M179" s="67"/>
      <c r="N179" s="67"/>
      <c r="O179" s="67"/>
      <c r="P179" s="67"/>
      <c r="Q179" s="67"/>
      <c r="R179" s="67"/>
      <c r="S179" s="67"/>
      <c r="T179" s="67"/>
      <c r="U179" s="33"/>
      <c r="V179" s="122"/>
      <c r="W179" s="411"/>
      <c r="X179" s="182"/>
    </row>
    <row r="180" spans="2:24" ht="15" x14ac:dyDescent="0.25">
      <c r="B180" s="182"/>
      <c r="C180" s="213" t="s">
        <v>208</v>
      </c>
      <c r="D180" s="213" t="s">
        <v>202</v>
      </c>
      <c r="E180" s="67"/>
      <c r="F180" s="92">
        <f>F181+E180</f>
        <v>0</v>
      </c>
      <c r="G180" s="92">
        <f t="shared" ref="G180:T180" si="100">G181+F180</f>
        <v>0</v>
      </c>
      <c r="H180" s="92">
        <f t="shared" si="100"/>
        <v>0</v>
      </c>
      <c r="I180" s="92">
        <f t="shared" si="100"/>
        <v>0</v>
      </c>
      <c r="J180" s="92">
        <f t="shared" si="100"/>
        <v>0</v>
      </c>
      <c r="K180" s="92">
        <f t="shared" si="100"/>
        <v>0</v>
      </c>
      <c r="L180" s="92">
        <f t="shared" si="100"/>
        <v>0</v>
      </c>
      <c r="M180" s="92">
        <f t="shared" si="100"/>
        <v>0</v>
      </c>
      <c r="N180" s="92">
        <f t="shared" si="100"/>
        <v>0</v>
      </c>
      <c r="O180" s="92">
        <f t="shared" si="100"/>
        <v>0</v>
      </c>
      <c r="P180" s="92">
        <f t="shared" si="100"/>
        <v>0</v>
      </c>
      <c r="Q180" s="92">
        <f t="shared" si="100"/>
        <v>0</v>
      </c>
      <c r="R180" s="92">
        <f t="shared" si="100"/>
        <v>0</v>
      </c>
      <c r="S180" s="92">
        <f t="shared" si="100"/>
        <v>0</v>
      </c>
      <c r="T180" s="92">
        <f t="shared" si="100"/>
        <v>0</v>
      </c>
      <c r="U180" s="33"/>
      <c r="V180" s="122"/>
      <c r="W180" s="411"/>
      <c r="X180" s="182"/>
    </row>
    <row r="181" spans="2:24" ht="15" x14ac:dyDescent="0.25">
      <c r="B181" s="182"/>
      <c r="C181" s="213" t="s">
        <v>209</v>
      </c>
      <c r="D181" s="213" t="s">
        <v>202</v>
      </c>
      <c r="E181" s="67"/>
      <c r="F181" s="67"/>
      <c r="G181" s="67"/>
      <c r="H181" s="67"/>
      <c r="I181" s="67"/>
      <c r="J181" s="67"/>
      <c r="K181" s="67"/>
      <c r="L181" s="67"/>
      <c r="M181" s="67"/>
      <c r="N181" s="67"/>
      <c r="O181" s="67"/>
      <c r="P181" s="67"/>
      <c r="Q181" s="67"/>
      <c r="R181" s="67"/>
      <c r="S181" s="67"/>
      <c r="T181" s="67"/>
      <c r="U181" s="33"/>
      <c r="V181" s="122"/>
      <c r="W181" s="411"/>
      <c r="X181" s="182"/>
    </row>
    <row r="182" spans="2:24" ht="43.5" x14ac:dyDescent="0.25">
      <c r="B182" s="182"/>
      <c r="C182" s="213" t="s">
        <v>210</v>
      </c>
      <c r="D182" s="213" t="s">
        <v>202</v>
      </c>
      <c r="E182" s="67"/>
      <c r="F182" s="67">
        <v>0</v>
      </c>
      <c r="G182" s="67">
        <v>0</v>
      </c>
      <c r="H182" s="67">
        <v>0</v>
      </c>
      <c r="I182" s="67">
        <v>0</v>
      </c>
      <c r="J182" s="67">
        <v>0</v>
      </c>
      <c r="K182" s="67">
        <v>0</v>
      </c>
      <c r="L182" s="67">
        <v>0</v>
      </c>
      <c r="M182" s="67">
        <v>0</v>
      </c>
      <c r="N182" s="67">
        <v>0</v>
      </c>
      <c r="O182" s="67">
        <v>0</v>
      </c>
      <c r="P182" s="67">
        <v>0</v>
      </c>
      <c r="Q182" s="67">
        <v>0</v>
      </c>
      <c r="R182" s="67">
        <v>0</v>
      </c>
      <c r="S182" s="67">
        <v>0</v>
      </c>
      <c r="T182" s="67">
        <v>0</v>
      </c>
      <c r="U182" s="33"/>
      <c r="V182" s="122" t="s">
        <v>211</v>
      </c>
      <c r="W182" s="411"/>
      <c r="X182" s="182"/>
    </row>
    <row r="183" spans="2:24" ht="15" x14ac:dyDescent="0.25">
      <c r="B183" s="182"/>
      <c r="C183" s="213"/>
      <c r="D183" s="213"/>
      <c r="E183" s="182"/>
      <c r="F183" s="182"/>
      <c r="G183" s="182"/>
      <c r="H183" s="182"/>
      <c r="I183" s="182"/>
      <c r="J183" s="182"/>
      <c r="K183" s="182"/>
      <c r="L183" s="182"/>
      <c r="M183" s="182"/>
      <c r="N183" s="182"/>
      <c r="O183" s="182"/>
      <c r="P183" s="182"/>
      <c r="Q183" s="182"/>
      <c r="R183" s="182"/>
      <c r="S183" s="182"/>
      <c r="T183" s="182"/>
      <c r="U183" s="33"/>
      <c r="V183" s="122" t="s">
        <v>205</v>
      </c>
      <c r="W183" s="411"/>
      <c r="X183" s="182"/>
    </row>
    <row r="184" spans="2:24" ht="15" x14ac:dyDescent="0.25">
      <c r="B184" s="182"/>
      <c r="C184" s="213" t="s">
        <v>212</v>
      </c>
      <c r="D184" s="213" t="s">
        <v>213</v>
      </c>
      <c r="E184" s="92">
        <f>(($E$182/1000000)+((F$175-$D$7)*((($D$186)-($E$182/1000000))/($D$187-$D$7))))</f>
        <v>0</v>
      </c>
      <c r="F184" s="92">
        <f t="shared" ref="F184:T184" si="101">(($E$182/1000000)+((F$175-$D$7)*((($D$186)-($E$182/1000000))/($D$187-$D$7))))</f>
        <v>0</v>
      </c>
      <c r="G184" s="92">
        <f t="shared" si="101"/>
        <v>0</v>
      </c>
      <c r="H184" s="92">
        <f t="shared" si="101"/>
        <v>0</v>
      </c>
      <c r="I184" s="92">
        <f t="shared" si="101"/>
        <v>0</v>
      </c>
      <c r="J184" s="92">
        <f t="shared" si="101"/>
        <v>0</v>
      </c>
      <c r="K184" s="92">
        <f t="shared" si="101"/>
        <v>0</v>
      </c>
      <c r="L184" s="92">
        <f t="shared" si="101"/>
        <v>0</v>
      </c>
      <c r="M184" s="92">
        <f t="shared" si="101"/>
        <v>0</v>
      </c>
      <c r="N184" s="92">
        <f t="shared" si="101"/>
        <v>0</v>
      </c>
      <c r="O184" s="92">
        <f t="shared" si="101"/>
        <v>0</v>
      </c>
      <c r="P184" s="92">
        <f t="shared" si="101"/>
        <v>0</v>
      </c>
      <c r="Q184" s="92">
        <f t="shared" si="101"/>
        <v>0</v>
      </c>
      <c r="R184" s="92">
        <f t="shared" si="101"/>
        <v>0</v>
      </c>
      <c r="S184" s="92">
        <f t="shared" si="101"/>
        <v>0</v>
      </c>
      <c r="T184" s="92">
        <f t="shared" si="101"/>
        <v>0</v>
      </c>
      <c r="U184" s="33"/>
      <c r="V184" s="122"/>
      <c r="W184" s="411"/>
      <c r="X184" s="182"/>
    </row>
    <row r="185" spans="2:24" ht="15" x14ac:dyDescent="0.25">
      <c r="B185" s="182"/>
      <c r="C185" s="212"/>
      <c r="D185" s="212"/>
      <c r="E185" s="182"/>
      <c r="F185" s="182"/>
      <c r="G185" s="182"/>
      <c r="H185" s="182"/>
      <c r="I185" s="182"/>
      <c r="J185" s="182"/>
      <c r="K185" s="182"/>
      <c r="L185" s="182"/>
      <c r="M185" s="182"/>
      <c r="N185" s="182"/>
      <c r="O185" s="182"/>
      <c r="P185" s="182"/>
      <c r="Q185" s="182"/>
      <c r="R185" s="182"/>
      <c r="S185" s="182"/>
      <c r="T185" s="182"/>
      <c r="U185" s="33"/>
      <c r="V185" s="122"/>
      <c r="W185" s="411"/>
      <c r="X185" s="182"/>
    </row>
    <row r="186" spans="2:24" ht="15" x14ac:dyDescent="0.25">
      <c r="B186" s="182"/>
      <c r="C186" s="207" t="s">
        <v>214</v>
      </c>
      <c r="D186" s="209">
        <v>0</v>
      </c>
      <c r="E186" s="182"/>
      <c r="F186" s="182"/>
      <c r="G186" s="182"/>
      <c r="H186" s="182"/>
      <c r="I186" s="182"/>
      <c r="J186" s="182"/>
      <c r="K186" s="182"/>
      <c r="L186" s="182"/>
      <c r="M186" s="182"/>
      <c r="N186" s="182"/>
      <c r="O186" s="182"/>
      <c r="P186" s="182"/>
      <c r="Q186" s="182"/>
      <c r="R186" s="182"/>
      <c r="S186" s="182"/>
      <c r="T186" s="182"/>
      <c r="U186" s="33"/>
      <c r="V186" s="122"/>
      <c r="W186" s="411"/>
      <c r="X186" s="182"/>
    </row>
    <row r="187" spans="2:24" x14ac:dyDescent="0.2">
      <c r="B187" s="182"/>
      <c r="C187" s="207" t="s">
        <v>166</v>
      </c>
      <c r="D187" s="208">
        <v>2030</v>
      </c>
      <c r="E187" s="182"/>
      <c r="F187" s="182"/>
      <c r="G187" s="182"/>
      <c r="H187" s="182"/>
      <c r="I187" s="182"/>
      <c r="J187" s="182"/>
      <c r="K187" s="182"/>
      <c r="L187" s="182"/>
      <c r="M187" s="182"/>
      <c r="N187" s="182"/>
      <c r="O187" s="182"/>
      <c r="P187" s="182"/>
      <c r="Q187" s="182"/>
      <c r="R187" s="182"/>
      <c r="S187" s="182"/>
      <c r="T187" s="182"/>
      <c r="U187" s="182"/>
      <c r="V187" s="122"/>
      <c r="W187" s="411"/>
      <c r="X187" s="182"/>
    </row>
    <row r="188" spans="2:24" x14ac:dyDescent="0.2">
      <c r="B188" s="182"/>
      <c r="C188" s="207"/>
      <c r="D188" s="213"/>
      <c r="E188" s="182"/>
      <c r="F188" s="182"/>
      <c r="G188" s="182"/>
      <c r="H188" s="182"/>
      <c r="I188" s="182"/>
      <c r="J188" s="182"/>
      <c r="K188" s="182"/>
      <c r="L188" s="182"/>
      <c r="M188" s="182"/>
      <c r="N188" s="182"/>
      <c r="O188" s="182"/>
      <c r="P188" s="182"/>
      <c r="Q188" s="182"/>
      <c r="R188" s="182"/>
      <c r="S188" s="182"/>
      <c r="T188" s="182"/>
      <c r="U188" s="182"/>
      <c r="V188" s="122"/>
      <c r="W188" s="411"/>
      <c r="X188" s="182"/>
    </row>
    <row r="189" spans="2:24" ht="29.25" x14ac:dyDescent="0.25">
      <c r="B189" s="182"/>
      <c r="C189" s="213" t="s">
        <v>215</v>
      </c>
      <c r="D189" s="213" t="s">
        <v>70</v>
      </c>
      <c r="E189" s="92">
        <f>SUM(E191,E193)</f>
        <v>0</v>
      </c>
      <c r="F189" s="92">
        <f t="shared" ref="F189:T189" si="102">SUM(F191,F193)</f>
        <v>0</v>
      </c>
      <c r="G189" s="92">
        <f t="shared" si="102"/>
        <v>0</v>
      </c>
      <c r="H189" s="92">
        <f t="shared" si="102"/>
        <v>0</v>
      </c>
      <c r="I189" s="92">
        <f t="shared" si="102"/>
        <v>0</v>
      </c>
      <c r="J189" s="92">
        <f t="shared" si="102"/>
        <v>0</v>
      </c>
      <c r="K189" s="92">
        <f t="shared" si="102"/>
        <v>0</v>
      </c>
      <c r="L189" s="92">
        <f t="shared" si="102"/>
        <v>0</v>
      </c>
      <c r="M189" s="92">
        <f t="shared" si="102"/>
        <v>0</v>
      </c>
      <c r="N189" s="92">
        <f t="shared" si="102"/>
        <v>0</v>
      </c>
      <c r="O189" s="92">
        <f t="shared" si="102"/>
        <v>0</v>
      </c>
      <c r="P189" s="92">
        <f t="shared" si="102"/>
        <v>0</v>
      </c>
      <c r="Q189" s="92">
        <f t="shared" si="102"/>
        <v>0</v>
      </c>
      <c r="R189" s="92">
        <f t="shared" si="102"/>
        <v>0</v>
      </c>
      <c r="S189" s="92">
        <f t="shared" si="102"/>
        <v>0</v>
      </c>
      <c r="T189" s="92">
        <f t="shared" si="102"/>
        <v>0</v>
      </c>
      <c r="U189" s="33"/>
      <c r="V189" s="127" t="s">
        <v>216</v>
      </c>
      <c r="W189" s="411"/>
      <c r="X189" s="182"/>
    </row>
    <row r="190" spans="2:24" ht="43.5" x14ac:dyDescent="0.25">
      <c r="B190" s="182"/>
      <c r="C190" s="213" t="s">
        <v>215</v>
      </c>
      <c r="D190" s="213" t="s">
        <v>217</v>
      </c>
      <c r="E190" s="92">
        <f>SUM(E192,E194)</f>
        <v>0</v>
      </c>
      <c r="F190" s="92">
        <f t="shared" ref="F190:T190" si="103">SUM(F192,F194)</f>
        <v>0</v>
      </c>
      <c r="G190" s="92">
        <f t="shared" si="103"/>
        <v>0</v>
      </c>
      <c r="H190" s="92">
        <f t="shared" si="103"/>
        <v>0</v>
      </c>
      <c r="I190" s="92">
        <f t="shared" si="103"/>
        <v>0</v>
      </c>
      <c r="J190" s="92">
        <f t="shared" si="103"/>
        <v>0</v>
      </c>
      <c r="K190" s="92">
        <f t="shared" si="103"/>
        <v>0</v>
      </c>
      <c r="L190" s="92">
        <f t="shared" si="103"/>
        <v>0</v>
      </c>
      <c r="M190" s="92">
        <f t="shared" si="103"/>
        <v>0</v>
      </c>
      <c r="N190" s="92">
        <f t="shared" si="103"/>
        <v>0</v>
      </c>
      <c r="O190" s="92">
        <f t="shared" si="103"/>
        <v>0</v>
      </c>
      <c r="P190" s="92">
        <f t="shared" si="103"/>
        <v>0</v>
      </c>
      <c r="Q190" s="92">
        <f t="shared" si="103"/>
        <v>0</v>
      </c>
      <c r="R190" s="92">
        <f t="shared" si="103"/>
        <v>0</v>
      </c>
      <c r="S190" s="92">
        <f t="shared" si="103"/>
        <v>0</v>
      </c>
      <c r="T190" s="92">
        <f t="shared" si="103"/>
        <v>0</v>
      </c>
      <c r="U190" s="33"/>
      <c r="V190" s="110" t="s">
        <v>218</v>
      </c>
      <c r="W190" s="411"/>
      <c r="X190" s="182"/>
    </row>
    <row r="191" spans="2:24" ht="15" x14ac:dyDescent="0.25">
      <c r="B191" s="182"/>
      <c r="C191" s="213" t="s">
        <v>219</v>
      </c>
      <c r="D191" s="213" t="s">
        <v>70</v>
      </c>
      <c r="E191" s="67">
        <v>0</v>
      </c>
      <c r="F191" s="67">
        <v>0</v>
      </c>
      <c r="G191" s="67">
        <v>0</v>
      </c>
      <c r="H191" s="67">
        <v>0</v>
      </c>
      <c r="I191" s="67">
        <v>0</v>
      </c>
      <c r="J191" s="67">
        <v>0</v>
      </c>
      <c r="K191" s="67">
        <v>0</v>
      </c>
      <c r="L191" s="67">
        <v>0</v>
      </c>
      <c r="M191" s="67">
        <v>0</v>
      </c>
      <c r="N191" s="67">
        <v>0</v>
      </c>
      <c r="O191" s="67">
        <v>0</v>
      </c>
      <c r="P191" s="67">
        <v>0</v>
      </c>
      <c r="Q191" s="67">
        <v>0</v>
      </c>
      <c r="R191" s="67">
        <v>0</v>
      </c>
      <c r="S191" s="67">
        <v>0</v>
      </c>
      <c r="T191" s="67">
        <v>0</v>
      </c>
      <c r="U191" s="33"/>
      <c r="V191" s="122"/>
      <c r="W191" s="411"/>
      <c r="X191" s="182"/>
    </row>
    <row r="192" spans="2:24" ht="15" x14ac:dyDescent="0.25">
      <c r="B192" s="182"/>
      <c r="C192" s="213" t="s">
        <v>219</v>
      </c>
      <c r="D192" s="213" t="s">
        <v>217</v>
      </c>
      <c r="E192" s="67">
        <v>0</v>
      </c>
      <c r="F192" s="67">
        <v>0</v>
      </c>
      <c r="G192" s="67">
        <v>0</v>
      </c>
      <c r="H192" s="67">
        <v>0</v>
      </c>
      <c r="I192" s="67">
        <v>0</v>
      </c>
      <c r="J192" s="67">
        <v>0</v>
      </c>
      <c r="K192" s="67">
        <v>0</v>
      </c>
      <c r="L192" s="67">
        <v>0</v>
      </c>
      <c r="M192" s="67">
        <v>0</v>
      </c>
      <c r="N192" s="67">
        <v>0</v>
      </c>
      <c r="O192" s="67">
        <v>0</v>
      </c>
      <c r="P192" s="67">
        <v>0</v>
      </c>
      <c r="Q192" s="67">
        <v>0</v>
      </c>
      <c r="R192" s="67">
        <v>0</v>
      </c>
      <c r="S192" s="67">
        <v>0</v>
      </c>
      <c r="T192" s="67">
        <v>0</v>
      </c>
      <c r="U192" s="33"/>
      <c r="V192" s="122"/>
      <c r="W192" s="411"/>
      <c r="X192" s="182"/>
    </row>
    <row r="193" spans="2:24" ht="15" x14ac:dyDescent="0.25">
      <c r="B193" s="182"/>
      <c r="C193" s="213" t="s">
        <v>220</v>
      </c>
      <c r="D193" s="213" t="s">
        <v>70</v>
      </c>
      <c r="E193" s="67">
        <v>0</v>
      </c>
      <c r="F193" s="67">
        <v>0</v>
      </c>
      <c r="G193" s="67">
        <v>0</v>
      </c>
      <c r="H193" s="67">
        <v>0</v>
      </c>
      <c r="I193" s="67">
        <v>0</v>
      </c>
      <c r="J193" s="67">
        <v>0</v>
      </c>
      <c r="K193" s="67">
        <v>0</v>
      </c>
      <c r="L193" s="67">
        <v>0</v>
      </c>
      <c r="M193" s="67">
        <v>0</v>
      </c>
      <c r="N193" s="67">
        <v>0</v>
      </c>
      <c r="O193" s="67">
        <v>0</v>
      </c>
      <c r="P193" s="67">
        <v>0</v>
      </c>
      <c r="Q193" s="67">
        <v>0</v>
      </c>
      <c r="R193" s="67">
        <v>0</v>
      </c>
      <c r="S193" s="67">
        <v>0</v>
      </c>
      <c r="T193" s="67">
        <v>0</v>
      </c>
      <c r="U193" s="33"/>
      <c r="V193" s="122"/>
      <c r="W193" s="411"/>
      <c r="X193" s="182"/>
    </row>
    <row r="194" spans="2:24" ht="15" x14ac:dyDescent="0.25">
      <c r="B194" s="182"/>
      <c r="C194" s="213" t="s">
        <v>220</v>
      </c>
      <c r="D194" s="213" t="s">
        <v>217</v>
      </c>
      <c r="E194" s="67">
        <v>0</v>
      </c>
      <c r="F194" s="67">
        <v>0</v>
      </c>
      <c r="G194" s="67">
        <v>0</v>
      </c>
      <c r="H194" s="67">
        <v>0</v>
      </c>
      <c r="I194" s="67">
        <v>0</v>
      </c>
      <c r="J194" s="67">
        <v>0</v>
      </c>
      <c r="K194" s="67">
        <v>0</v>
      </c>
      <c r="L194" s="67">
        <v>0</v>
      </c>
      <c r="M194" s="67">
        <v>0</v>
      </c>
      <c r="N194" s="67">
        <v>0</v>
      </c>
      <c r="O194" s="67">
        <v>0</v>
      </c>
      <c r="P194" s="67">
        <v>0</v>
      </c>
      <c r="Q194" s="67">
        <v>0</v>
      </c>
      <c r="R194" s="67">
        <v>0</v>
      </c>
      <c r="S194" s="67">
        <v>0</v>
      </c>
      <c r="T194" s="67">
        <v>0</v>
      </c>
      <c r="U194" s="33"/>
      <c r="V194" s="122"/>
      <c r="W194" s="411"/>
      <c r="X194" s="182"/>
    </row>
    <row r="195" spans="2:24" ht="15" x14ac:dyDescent="0.25">
      <c r="B195" s="182"/>
      <c r="C195" s="213"/>
      <c r="D195" s="213"/>
      <c r="E195" s="182"/>
      <c r="F195" s="182"/>
      <c r="G195" s="182"/>
      <c r="H195" s="182"/>
      <c r="I195" s="182"/>
      <c r="J195" s="182"/>
      <c r="K195" s="182"/>
      <c r="L195" s="182"/>
      <c r="M195" s="182"/>
      <c r="N195" s="182"/>
      <c r="O195" s="182"/>
      <c r="P195" s="182"/>
      <c r="Q195" s="182"/>
      <c r="R195" s="182"/>
      <c r="S195" s="182"/>
      <c r="T195" s="182"/>
      <c r="U195" s="33"/>
      <c r="V195" s="122"/>
      <c r="W195" s="411"/>
      <c r="X195" s="182"/>
    </row>
    <row r="196" spans="2:24" s="95" customFormat="1" ht="15" x14ac:dyDescent="0.25">
      <c r="B196" s="182"/>
      <c r="C196" s="213" t="s">
        <v>221</v>
      </c>
      <c r="D196" s="212" t="s">
        <v>84</v>
      </c>
      <c r="E196" s="67"/>
      <c r="F196" s="67"/>
      <c r="G196" s="67"/>
      <c r="H196" s="67"/>
      <c r="I196" s="67"/>
      <c r="J196" s="67"/>
      <c r="K196" s="67"/>
      <c r="L196" s="67"/>
      <c r="M196" s="67"/>
      <c r="N196" s="67"/>
      <c r="O196" s="67"/>
      <c r="P196" s="67"/>
      <c r="Q196" s="67"/>
      <c r="R196" s="67"/>
      <c r="S196" s="67"/>
      <c r="T196" s="67"/>
      <c r="U196" s="33"/>
      <c r="V196" s="122"/>
      <c r="W196" s="411"/>
      <c r="X196" s="124"/>
    </row>
    <row r="197" spans="2:24" s="95" customFormat="1" ht="15" x14ac:dyDescent="0.25">
      <c r="B197" s="182"/>
      <c r="C197" s="213" t="s">
        <v>222</v>
      </c>
      <c r="D197" s="212" t="s">
        <v>110</v>
      </c>
      <c r="E197" s="67"/>
      <c r="F197" s="67"/>
      <c r="G197" s="67"/>
      <c r="H197" s="67"/>
      <c r="I197" s="67"/>
      <c r="J197" s="67"/>
      <c r="K197" s="67"/>
      <c r="L197" s="67"/>
      <c r="M197" s="67"/>
      <c r="N197" s="67"/>
      <c r="O197" s="67"/>
      <c r="P197" s="67"/>
      <c r="Q197" s="67"/>
      <c r="R197" s="67"/>
      <c r="S197" s="67"/>
      <c r="T197" s="67"/>
      <c r="U197" s="33"/>
      <c r="V197" s="122"/>
      <c r="W197" s="411"/>
      <c r="X197" s="182"/>
    </row>
    <row r="198" spans="2:24" ht="15" x14ac:dyDescent="0.25">
      <c r="B198" s="182"/>
      <c r="C198" s="213"/>
      <c r="D198" s="213"/>
      <c r="E198" s="135"/>
      <c r="F198" s="135"/>
      <c r="G198" s="135"/>
      <c r="H198" s="135"/>
      <c r="I198" s="135"/>
      <c r="J198" s="135"/>
      <c r="K198" s="135"/>
      <c r="L198" s="135"/>
      <c r="M198" s="135"/>
      <c r="N198" s="135"/>
      <c r="O198" s="135"/>
      <c r="P198" s="135"/>
      <c r="Q198" s="135"/>
      <c r="R198" s="135"/>
      <c r="S198" s="135"/>
      <c r="T198" s="135"/>
      <c r="U198" s="33"/>
      <c r="V198" s="122"/>
      <c r="W198" s="411"/>
      <c r="X198" s="124"/>
    </row>
    <row r="199" spans="2:24" ht="29.25" x14ac:dyDescent="0.25">
      <c r="B199" s="182"/>
      <c r="C199" s="184" t="s">
        <v>223</v>
      </c>
      <c r="D199" s="184" t="s">
        <v>224</v>
      </c>
      <c r="E199" s="92">
        <f>SUM(E201,E203)</f>
        <v>0</v>
      </c>
      <c r="F199" s="92">
        <f t="shared" ref="F199:T199" si="104">SUM(F201,F203)</f>
        <v>0</v>
      </c>
      <c r="G199" s="92">
        <f t="shared" si="104"/>
        <v>0</v>
      </c>
      <c r="H199" s="92">
        <f t="shared" si="104"/>
        <v>0</v>
      </c>
      <c r="I199" s="92">
        <f t="shared" si="104"/>
        <v>0</v>
      </c>
      <c r="J199" s="92">
        <f t="shared" si="104"/>
        <v>0</v>
      </c>
      <c r="K199" s="92">
        <f t="shared" si="104"/>
        <v>0</v>
      </c>
      <c r="L199" s="92">
        <f t="shared" si="104"/>
        <v>0</v>
      </c>
      <c r="M199" s="92">
        <f t="shared" si="104"/>
        <v>0</v>
      </c>
      <c r="N199" s="92">
        <f t="shared" si="104"/>
        <v>0</v>
      </c>
      <c r="O199" s="92">
        <f t="shared" si="104"/>
        <v>0</v>
      </c>
      <c r="P199" s="92">
        <f t="shared" si="104"/>
        <v>0</v>
      </c>
      <c r="Q199" s="92">
        <f t="shared" si="104"/>
        <v>0</v>
      </c>
      <c r="R199" s="92">
        <f t="shared" si="104"/>
        <v>0</v>
      </c>
      <c r="S199" s="92">
        <f t="shared" si="104"/>
        <v>0</v>
      </c>
      <c r="T199" s="92">
        <f t="shared" si="104"/>
        <v>0</v>
      </c>
      <c r="U199" s="33"/>
      <c r="V199" s="127" t="s">
        <v>225</v>
      </c>
      <c r="W199" s="411"/>
      <c r="X199" s="182"/>
    </row>
    <row r="200" spans="2:24" ht="43.5" x14ac:dyDescent="0.25">
      <c r="B200" s="182"/>
      <c r="C200" s="213" t="s">
        <v>226</v>
      </c>
      <c r="D200" s="213" t="s">
        <v>70</v>
      </c>
      <c r="E200" s="67">
        <v>0</v>
      </c>
      <c r="F200" s="67">
        <v>0</v>
      </c>
      <c r="G200" s="67">
        <v>0</v>
      </c>
      <c r="H200" s="67">
        <v>0</v>
      </c>
      <c r="I200" s="67">
        <v>0</v>
      </c>
      <c r="J200" s="67">
        <v>0</v>
      </c>
      <c r="K200" s="67">
        <v>0</v>
      </c>
      <c r="L200" s="67">
        <v>0</v>
      </c>
      <c r="M200" s="67">
        <v>0</v>
      </c>
      <c r="N200" s="67">
        <v>0</v>
      </c>
      <c r="O200" s="67">
        <v>0</v>
      </c>
      <c r="P200" s="67">
        <v>0</v>
      </c>
      <c r="Q200" s="67">
        <v>0</v>
      </c>
      <c r="R200" s="67">
        <v>0</v>
      </c>
      <c r="S200" s="67">
        <v>0</v>
      </c>
      <c r="T200" s="67">
        <v>0</v>
      </c>
      <c r="U200" s="33"/>
      <c r="V200" s="110" t="s">
        <v>227</v>
      </c>
      <c r="W200" s="411"/>
      <c r="X200" s="182"/>
    </row>
    <row r="201" spans="2:24" ht="15" x14ac:dyDescent="0.25">
      <c r="B201" s="182"/>
      <c r="C201" s="213" t="s">
        <v>226</v>
      </c>
      <c r="D201" s="213" t="s">
        <v>224</v>
      </c>
      <c r="E201" s="67">
        <v>0</v>
      </c>
      <c r="F201" s="67">
        <v>0</v>
      </c>
      <c r="G201" s="67">
        <v>0</v>
      </c>
      <c r="H201" s="67">
        <v>0</v>
      </c>
      <c r="I201" s="67">
        <v>0</v>
      </c>
      <c r="J201" s="67">
        <v>0</v>
      </c>
      <c r="K201" s="67">
        <v>0</v>
      </c>
      <c r="L201" s="67">
        <v>0</v>
      </c>
      <c r="M201" s="67">
        <v>0</v>
      </c>
      <c r="N201" s="67">
        <v>0</v>
      </c>
      <c r="O201" s="67">
        <v>0</v>
      </c>
      <c r="P201" s="67">
        <v>0</v>
      </c>
      <c r="Q201" s="67">
        <v>0</v>
      </c>
      <c r="R201" s="67">
        <v>0</v>
      </c>
      <c r="S201" s="67">
        <v>0</v>
      </c>
      <c r="T201" s="67">
        <v>0</v>
      </c>
      <c r="U201" s="33"/>
      <c r="V201" s="122"/>
      <c r="W201" s="411"/>
      <c r="X201" s="182"/>
    </row>
    <row r="202" spans="2:24" ht="15" x14ac:dyDescent="0.25">
      <c r="B202" s="182"/>
      <c r="C202" s="213" t="s">
        <v>228</v>
      </c>
      <c r="D202" s="213" t="s">
        <v>70</v>
      </c>
      <c r="E202" s="67">
        <v>0</v>
      </c>
      <c r="F202" s="67">
        <v>0</v>
      </c>
      <c r="G202" s="67">
        <v>0</v>
      </c>
      <c r="H202" s="67">
        <v>0</v>
      </c>
      <c r="I202" s="67">
        <v>0</v>
      </c>
      <c r="J202" s="67">
        <v>0</v>
      </c>
      <c r="K202" s="67">
        <v>0</v>
      </c>
      <c r="L202" s="67">
        <v>0</v>
      </c>
      <c r="M202" s="67">
        <v>0</v>
      </c>
      <c r="N202" s="67">
        <v>0</v>
      </c>
      <c r="O202" s="67">
        <v>0</v>
      </c>
      <c r="P202" s="67">
        <v>0</v>
      </c>
      <c r="Q202" s="67">
        <v>0</v>
      </c>
      <c r="R202" s="67">
        <v>0</v>
      </c>
      <c r="S202" s="67">
        <v>0</v>
      </c>
      <c r="T202" s="67">
        <v>0</v>
      </c>
      <c r="U202" s="33"/>
      <c r="V202" s="122"/>
      <c r="W202" s="411"/>
      <c r="X202" s="182"/>
    </row>
    <row r="203" spans="2:24" ht="15" x14ac:dyDescent="0.25">
      <c r="B203" s="182"/>
      <c r="C203" s="213" t="s">
        <v>228</v>
      </c>
      <c r="D203" s="213" t="s">
        <v>224</v>
      </c>
      <c r="E203" s="67">
        <v>0</v>
      </c>
      <c r="F203" s="67">
        <v>0</v>
      </c>
      <c r="G203" s="67">
        <v>0</v>
      </c>
      <c r="H203" s="67">
        <v>0</v>
      </c>
      <c r="I203" s="67">
        <v>0</v>
      </c>
      <c r="J203" s="67">
        <v>0</v>
      </c>
      <c r="K203" s="67">
        <v>0</v>
      </c>
      <c r="L203" s="67">
        <v>0</v>
      </c>
      <c r="M203" s="67">
        <v>0</v>
      </c>
      <c r="N203" s="67">
        <v>0</v>
      </c>
      <c r="O203" s="67">
        <v>0</v>
      </c>
      <c r="P203" s="67">
        <v>0</v>
      </c>
      <c r="Q203" s="67">
        <v>0</v>
      </c>
      <c r="R203" s="67">
        <v>0</v>
      </c>
      <c r="S203" s="67">
        <v>0</v>
      </c>
      <c r="T203" s="67">
        <v>0</v>
      </c>
      <c r="U203" s="33"/>
      <c r="V203" s="122"/>
      <c r="W203" s="412"/>
      <c r="X203" s="182"/>
    </row>
    <row r="205" spans="2:24" ht="18" x14ac:dyDescent="0.25">
      <c r="B205" s="124"/>
      <c r="C205" s="393" t="s">
        <v>229</v>
      </c>
      <c r="D205" s="394"/>
      <c r="E205" s="394"/>
      <c r="F205" s="394"/>
      <c r="G205" s="394"/>
      <c r="H205" s="394"/>
      <c r="I205" s="394"/>
      <c r="J205" s="394"/>
      <c r="K205" s="394"/>
      <c r="L205" s="394"/>
      <c r="M205" s="394"/>
      <c r="N205" s="394"/>
      <c r="O205" s="394"/>
      <c r="P205" s="394"/>
      <c r="Q205" s="394"/>
      <c r="R205" s="394"/>
      <c r="S205" s="394"/>
      <c r="T205" s="394"/>
      <c r="U205" s="224"/>
      <c r="V205" s="133" t="s">
        <v>45</v>
      </c>
      <c r="W205" s="115" t="s">
        <v>46</v>
      </c>
      <c r="X205" s="182"/>
    </row>
    <row r="206" spans="2:24" ht="15" x14ac:dyDescent="0.25">
      <c r="B206" s="182"/>
      <c r="C206" s="198" t="s">
        <v>56</v>
      </c>
      <c r="D206" s="198" t="s">
        <v>47</v>
      </c>
      <c r="E206" s="33" t="s">
        <v>48</v>
      </c>
      <c r="F206" s="33">
        <v>2016</v>
      </c>
      <c r="G206" s="33">
        <f>F206+1</f>
        <v>2017</v>
      </c>
      <c r="H206" s="33">
        <f t="shared" ref="H206" si="105">G206+1</f>
        <v>2018</v>
      </c>
      <c r="I206" s="33">
        <f t="shared" ref="I206" si="106">H206+1</f>
        <v>2019</v>
      </c>
      <c r="J206" s="33">
        <f t="shared" ref="J206" si="107">I206+1</f>
        <v>2020</v>
      </c>
      <c r="K206" s="33">
        <f t="shared" ref="K206" si="108">J206+1</f>
        <v>2021</v>
      </c>
      <c r="L206" s="33">
        <f t="shared" ref="L206" si="109">K206+1</f>
        <v>2022</v>
      </c>
      <c r="M206" s="33">
        <f t="shared" ref="M206" si="110">L206+1</f>
        <v>2023</v>
      </c>
      <c r="N206" s="33">
        <f t="shared" ref="N206" si="111">M206+1</f>
        <v>2024</v>
      </c>
      <c r="O206" s="33">
        <f t="shared" ref="O206" si="112">N206+1</f>
        <v>2025</v>
      </c>
      <c r="P206" s="33">
        <f t="shared" ref="P206" si="113">O206+1</f>
        <v>2026</v>
      </c>
      <c r="Q206" s="33">
        <f t="shared" ref="Q206" si="114">P206+1</f>
        <v>2027</v>
      </c>
      <c r="R206" s="33">
        <f t="shared" ref="R206" si="115">Q206+1</f>
        <v>2028</v>
      </c>
      <c r="S206" s="33">
        <f>R206+1</f>
        <v>2029</v>
      </c>
      <c r="T206" s="33">
        <f t="shared" ref="T206" si="116">S206+1</f>
        <v>2030</v>
      </c>
      <c r="U206" s="33"/>
      <c r="V206" s="122"/>
      <c r="W206" s="33"/>
      <c r="X206" s="182"/>
    </row>
    <row r="207" spans="2:24" ht="15" x14ac:dyDescent="0.25">
      <c r="B207" s="182"/>
      <c r="C207" s="184" t="s">
        <v>230</v>
      </c>
      <c r="D207" s="184" t="s">
        <v>187</v>
      </c>
      <c r="E207" s="67">
        <v>0</v>
      </c>
      <c r="F207" s="67">
        <v>0</v>
      </c>
      <c r="G207" s="67">
        <v>0</v>
      </c>
      <c r="H207" s="67">
        <v>0</v>
      </c>
      <c r="I207" s="67">
        <v>0</v>
      </c>
      <c r="J207" s="67">
        <v>0</v>
      </c>
      <c r="K207" s="67">
        <v>0</v>
      </c>
      <c r="L207" s="67">
        <v>0</v>
      </c>
      <c r="M207" s="67">
        <v>0</v>
      </c>
      <c r="N207" s="67">
        <v>0</v>
      </c>
      <c r="O207" s="67">
        <v>0</v>
      </c>
      <c r="P207" s="67">
        <v>0</v>
      </c>
      <c r="Q207" s="67">
        <v>0</v>
      </c>
      <c r="R207" s="67">
        <v>0</v>
      </c>
      <c r="S207" s="67">
        <v>0</v>
      </c>
      <c r="T207" s="67">
        <v>0</v>
      </c>
      <c r="U207" s="33"/>
      <c r="V207" s="122"/>
      <c r="W207" s="414"/>
      <c r="X207" s="182"/>
    </row>
    <row r="208" spans="2:24" ht="15" x14ac:dyDescent="0.25">
      <c r="B208" s="182"/>
      <c r="C208" s="184" t="s">
        <v>231</v>
      </c>
      <c r="D208" s="184" t="s">
        <v>58</v>
      </c>
      <c r="E208" s="67">
        <v>0</v>
      </c>
      <c r="F208" s="67">
        <v>0</v>
      </c>
      <c r="G208" s="67">
        <v>0</v>
      </c>
      <c r="H208" s="67">
        <v>0</v>
      </c>
      <c r="I208" s="67">
        <v>0</v>
      </c>
      <c r="J208" s="67">
        <v>0</v>
      </c>
      <c r="K208" s="67">
        <v>0</v>
      </c>
      <c r="L208" s="67">
        <v>0</v>
      </c>
      <c r="M208" s="67">
        <v>0</v>
      </c>
      <c r="N208" s="67">
        <v>0</v>
      </c>
      <c r="O208" s="67">
        <v>0</v>
      </c>
      <c r="P208" s="67">
        <v>0</v>
      </c>
      <c r="Q208" s="67">
        <v>0</v>
      </c>
      <c r="R208" s="67">
        <v>0</v>
      </c>
      <c r="S208" s="67">
        <v>0</v>
      </c>
      <c r="T208" s="67">
        <v>0</v>
      </c>
      <c r="U208" s="33"/>
      <c r="V208" s="122"/>
      <c r="W208" s="414"/>
      <c r="X208" s="182"/>
    </row>
    <row r="209" spans="2:23" ht="29.25" x14ac:dyDescent="0.25">
      <c r="B209" s="182"/>
      <c r="C209" s="184" t="s">
        <v>232</v>
      </c>
      <c r="D209" s="184" t="s">
        <v>187</v>
      </c>
      <c r="E209" s="67">
        <v>0</v>
      </c>
      <c r="F209" s="67">
        <v>0</v>
      </c>
      <c r="G209" s="67">
        <v>0</v>
      </c>
      <c r="H209" s="67">
        <v>0</v>
      </c>
      <c r="I209" s="67">
        <v>0</v>
      </c>
      <c r="J209" s="67">
        <v>0</v>
      </c>
      <c r="K209" s="67">
        <v>0</v>
      </c>
      <c r="L209" s="67">
        <v>0</v>
      </c>
      <c r="M209" s="67">
        <v>0</v>
      </c>
      <c r="N209" s="67">
        <v>0</v>
      </c>
      <c r="O209" s="67">
        <v>0</v>
      </c>
      <c r="P209" s="67">
        <v>0</v>
      </c>
      <c r="Q209" s="67">
        <v>0</v>
      </c>
      <c r="R209" s="67">
        <v>0</v>
      </c>
      <c r="S209" s="67">
        <v>0</v>
      </c>
      <c r="T209" s="67">
        <v>0</v>
      </c>
      <c r="U209" s="33"/>
      <c r="V209" s="122" t="s">
        <v>148</v>
      </c>
      <c r="W209" s="414"/>
    </row>
    <row r="210" spans="2:23" ht="15" x14ac:dyDescent="0.25">
      <c r="B210" s="182"/>
      <c r="C210" s="213"/>
      <c r="D210" s="213"/>
      <c r="U210" s="33"/>
      <c r="V210" s="122"/>
      <c r="W210" s="414"/>
    </row>
    <row r="211" spans="2:23" ht="43.5" x14ac:dyDescent="0.25">
      <c r="B211" s="182"/>
      <c r="C211" s="213" t="s">
        <v>233</v>
      </c>
      <c r="D211" s="213" t="s">
        <v>58</v>
      </c>
      <c r="E211" s="71"/>
      <c r="F211" s="72"/>
      <c r="G211" s="72"/>
      <c r="H211" s="72"/>
      <c r="I211" s="72"/>
      <c r="J211" s="73"/>
      <c r="K211" s="73"/>
      <c r="L211" s="73"/>
      <c r="M211" s="73"/>
      <c r="N211" s="73"/>
      <c r="O211" s="73"/>
      <c r="P211" s="73"/>
      <c r="Q211" s="73"/>
      <c r="R211" s="73"/>
      <c r="S211" s="73"/>
      <c r="T211" s="73"/>
      <c r="U211" s="33"/>
      <c r="V211" s="110" t="s">
        <v>234</v>
      </c>
      <c r="W211" s="414"/>
    </row>
    <row r="212" spans="2:23" ht="15" x14ac:dyDescent="0.25">
      <c r="B212" s="182"/>
      <c r="C212" s="213" t="s">
        <v>235</v>
      </c>
      <c r="D212" s="213" t="s">
        <v>58</v>
      </c>
      <c r="E212" s="71"/>
      <c r="F212" s="72"/>
      <c r="G212" s="72"/>
      <c r="H212" s="72"/>
      <c r="I212" s="72"/>
      <c r="J212" s="73"/>
      <c r="K212" s="73"/>
      <c r="L212" s="73"/>
      <c r="M212" s="73"/>
      <c r="N212" s="73"/>
      <c r="O212" s="73"/>
      <c r="P212" s="73"/>
      <c r="Q212" s="73"/>
      <c r="R212" s="73"/>
      <c r="S212" s="73"/>
      <c r="T212" s="73"/>
      <c r="U212" s="33"/>
      <c r="V212" s="122"/>
      <c r="W212" s="415"/>
    </row>
    <row r="213" spans="2:23" ht="15" x14ac:dyDescent="0.25">
      <c r="B213" s="182"/>
      <c r="C213" s="213"/>
      <c r="D213" s="213"/>
      <c r="U213" s="33"/>
      <c r="V213" s="122"/>
    </row>
  </sheetData>
  <protectedRanges>
    <protectedRange algorithmName="SHA-512" hashValue="ldA0KW477w5KzxVWI8+xfmL17Gf85pbtWVqTY17GtvDwVPMsM2AFN9IJ5hP5LwZYPFtrn0A1Hr57ktsV+P4jCQ==" saltValue="/zjEMdbItIq13plwE7GMcA==" spinCount="100000" sqref="E43:U43 E46:U46 E53:U53 E50:U51 E184:U184 E30:U30" name="Range2"/>
    <protectedRange algorithmName="SHA-512" hashValue="1iWuNp1+qTMPr+9hDcw76EXyhyR7nJvsGRc8WXcgIgfHN3qETlD0EO4vZH0CxYnlGqcNIKClZ6zTXZJHt9O7+Q==" saltValue="B6YU2L3SZKZ8PjipDTI3kw==" spinCount="100000" sqref="E24:U28" name="range1"/>
    <protectedRange algorithmName="SHA-512" hashValue="ldA0KW477w5KzxVWI8+xfmL17Gf85pbtWVqTY17GtvDwVPMsM2AFN9IJ5hP5LwZYPFtrn0A1Hr57ktsV+P4jCQ==" saltValue="/zjEMdbItIq13plwE7GMcA==" spinCount="100000" sqref="E47:U49" name="Range2_1"/>
    <protectedRange algorithmName="SHA-512" hashValue="ldA0KW477w5KzxVWI8+xfmL17Gf85pbtWVqTY17GtvDwVPMsM2AFN9IJ5hP5LwZYPFtrn0A1Hr57ktsV+P4jCQ==" saltValue="/zjEMdbItIq13plwE7GMcA==" spinCount="100000" sqref="E169:U169 E171:U172 E166:U167 E163:U164 E160:U161 E157:U158" name="Range2_3"/>
    <protectedRange algorithmName="SHA-512" hashValue="ldA0KW477w5KzxVWI8+xfmL17Gf85pbtWVqTY17GtvDwVPMsM2AFN9IJ5hP5LwZYPFtrn0A1Hr57ktsV+P4jCQ==" saltValue="/zjEMdbItIq13plwE7GMcA==" spinCount="100000" sqref="E70:T71 E85:T85 E74:T83" name="Range2_6"/>
    <protectedRange algorithmName="SHA-512" hashValue="ldA0KW477w5KzxVWI8+xfmL17Gf85pbtWVqTY17GtvDwVPMsM2AFN9IJ5hP5LwZYPFtrn0A1Hr57ktsV+P4jCQ==" saltValue="/zjEMdbItIq13plwE7GMcA==" spinCount="100000" sqref="F131:T131 F134:T134 F136:T136" name="Range2_7"/>
    <protectedRange algorithmName="SHA-512" hashValue="ldA0KW477w5KzxVWI8+xfmL17Gf85pbtWVqTY17GtvDwVPMsM2AFN9IJ5hP5LwZYPFtrn0A1Hr57ktsV+P4jCQ==" saltValue="/zjEMdbItIq13plwE7GMcA==" spinCount="100000" sqref="E131 E134 E136 E121:T122" name="Range2_2_2"/>
  </protectedRanges>
  <mergeCells count="21">
    <mergeCell ref="W207:W212"/>
    <mergeCell ref="W24:W30"/>
    <mergeCell ref="W34:W36"/>
    <mergeCell ref="W40:W63"/>
    <mergeCell ref="W156:W172"/>
    <mergeCell ref="W124:W152"/>
    <mergeCell ref="V89:V91"/>
    <mergeCell ref="W98:W115"/>
    <mergeCell ref="W67:W94"/>
    <mergeCell ref="C2:N2"/>
    <mergeCell ref="C205:T205"/>
    <mergeCell ref="C3:T3"/>
    <mergeCell ref="C38:T38"/>
    <mergeCell ref="C65:T65"/>
    <mergeCell ref="C22:T22"/>
    <mergeCell ref="C117:T117"/>
    <mergeCell ref="C154:T154"/>
    <mergeCell ref="C174:T174"/>
    <mergeCell ref="C32:T32"/>
    <mergeCell ref="W176:W203"/>
    <mergeCell ref="W119:W123"/>
  </mergeCells>
  <dataValidations disablePrompts="1" count="1">
    <dataValidation type="whole" allowBlank="1" showInputMessage="1" showErrorMessage="1" sqref="D7" xr:uid="{EA6E18DF-CA41-4CBD-8CD3-B0E2A36F7A37}">
      <formula1>2000</formula1>
      <formula2>2020</formula2>
    </dataValidation>
  </dataValidations>
  <hyperlinks>
    <hyperlink ref="V57" r:id="rId1" display="• Check with the City, they have an inventory of buildings. If a city participates in B3 or another building benchmarking program, some building information will be available through the reporting platform. " xr:uid="{C48DDB3B-BB7F-4DD6-AFB0-43AA09B3979D}"/>
    <hyperlink ref="V200" r:id="rId2" display="Participation in GPP will be available through the local utility. For example, Xcel provides estimates on GPP participation for it's programs in the Xcel Community Energy Reports that it prepares for communities." xr:uid="{85B63FBE-1712-4A21-959B-D3508729967E}"/>
    <hyperlink ref="V190" r:id="rId3" display="Participation in GPP will be availabl e through the local utility. For example, Xcel provides estimates on GPP participation for it's programs in the Xcel Community Energy Reports that it prepares for communities." xr:uid="{71F78349-B3D6-4A6D-8EAF-5D2D60BE9CA5}"/>
    <hyperlink ref="V43" r:id="rId4" display="• From the Regional Indicators Initiative" xr:uid="{34AA92C9-0F07-444D-B9A8-9EA82AB6D451}"/>
    <hyperlink ref="V211" r:id="rId5" display="EIA provides both heating degree and cooling degree day estimates for the EIA census regions (Minnesota is within the West North Central region), or" xr:uid="{02FE0953-F44C-464C-B61F-64884A0D8472}"/>
    <hyperlink ref="V56" r:id="rId6" display="• Check with the City, they have an inventory of buildings. If a city participates in B3 or another building benchmarking program, some building information will be available through the reporting platform. " xr:uid="{B1022585-1E98-42C8-8440-C67308C345B8}"/>
    <hyperlink ref="V100" r:id="rId7" display="• Check with the City, they have an inventory of buildings. If a city participates in B3 or another building benchmarking program, some building information will be available through the reporting platform. " xr:uid="{CC53D9E5-693F-4769-8DCC-9FC3C2B2F674}"/>
    <hyperlink ref="V68" r:id="rId8" display="• Directly through the Utility (for example, Xcel Energy publishes community energy reports) " xr:uid="{7BEEB300-4B56-42E6-A9F7-CB55CBB5444D}"/>
    <hyperlink ref="V70" r:id="rId9" display="• From the Regional Indicators Initiative" xr:uid="{59465CE0-2237-434B-AC05-659B71ACEBB6}"/>
    <hyperlink ref="V89:V91" r:id="rId10" display="American Community Survey estimates of &quot;House Heating Fuel&quot; for each year (ACS 5-Year Estimates) at https://data.census.gov/cedsci/table?q=heating%20fuel&amp;g=1600000US2724992&amp;tid=ACSDT5YSPT2010.B25040&amp;hidePreview=true " xr:uid="{289A7364-1739-452F-92BB-71BBB431ECBD}"/>
    <hyperlink ref="V119" r:id="rId11" location="VMT" xr:uid="{95821E13-568E-45D0-BF70-25C69FE9AB09}"/>
    <hyperlink ref="V130" r:id="rId12" xr:uid="{7E8101AA-BF14-497B-807C-7A3C6452DCB8}"/>
    <hyperlink ref="V127" r:id="rId13" xr:uid="{677B58FA-59B4-4BDD-BE7F-6A609DB36E0F}"/>
    <hyperlink ref="V143" r:id="rId14" xr:uid="{62873DB5-FEEC-4164-B8AD-BB271773B135}"/>
    <hyperlink ref="V149" r:id="rId15" xr:uid="{D5E08779-A5A0-4CDC-89CB-0A58C3AD7F12}"/>
    <hyperlink ref="V35" r:id="rId16" xr:uid="{61B26114-7806-40FD-A3AD-F2A6A3AF016C}"/>
    <hyperlink ref="V36" r:id="rId17" location="/" xr:uid="{435698CF-0C6A-4BCC-84CE-999649B38F56}"/>
  </hyperlinks>
  <pageMargins left="0.7" right="0.7" top="0.75" bottom="0.75" header="0.3" footer="0.3"/>
  <pageSetup orientation="portrait"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8BD28-F1DC-436A-A359-ED0D722F9CCE}">
  <sheetPr>
    <tabColor theme="3" tint="0.39997558519241921"/>
  </sheetPr>
  <dimension ref="A1:X127"/>
  <sheetViews>
    <sheetView zoomScale="55" zoomScaleNormal="55" workbookViewId="0">
      <selection activeCell="S39" sqref="S39"/>
    </sheetView>
  </sheetViews>
  <sheetFormatPr defaultColWidth="8.85546875" defaultRowHeight="14.25" x14ac:dyDescent="0.2"/>
  <cols>
    <col min="1" max="1" width="4.140625" style="16" customWidth="1"/>
    <col min="2" max="2" width="12.42578125" style="16" bestFit="1" customWidth="1"/>
    <col min="3" max="3" width="24" style="16" customWidth="1"/>
    <col min="4" max="7" width="27.28515625" style="16" bestFit="1" customWidth="1"/>
    <col min="8" max="8" width="26.7109375" style="16" bestFit="1" customWidth="1"/>
    <col min="9" max="10" width="27.28515625" style="16" bestFit="1" customWidth="1"/>
    <col min="11" max="11" width="22.5703125" style="16" bestFit="1" customWidth="1"/>
    <col min="12" max="12" width="11.140625" style="16" customWidth="1"/>
    <col min="13" max="13" width="15.28515625" style="16" bestFit="1" customWidth="1"/>
    <col min="14" max="14" width="15.7109375" style="16" customWidth="1"/>
    <col min="15" max="15" width="21.85546875" style="16" bestFit="1" customWidth="1"/>
    <col min="16" max="16" width="22.7109375" style="16" customWidth="1"/>
    <col min="17" max="17" width="22.140625" style="16" customWidth="1"/>
    <col min="18" max="18" width="17" style="16" customWidth="1"/>
    <col min="19" max="19" width="24" style="277" bestFit="1" customWidth="1"/>
    <col min="20" max="20" width="11" style="16" bestFit="1" customWidth="1"/>
    <col min="21" max="21" width="8.85546875" style="16"/>
    <col min="22" max="22" width="26.85546875" style="16" customWidth="1"/>
    <col min="23" max="23" width="17.140625" style="16" bestFit="1" customWidth="1"/>
    <col min="24" max="16384" width="8.85546875" style="16"/>
  </cols>
  <sheetData>
    <row r="1" spans="1:24" x14ac:dyDescent="0.2">
      <c r="A1" s="219"/>
      <c r="B1" s="219"/>
      <c r="C1" s="219"/>
      <c r="D1" s="219"/>
      <c r="E1" s="219"/>
      <c r="F1" s="219"/>
      <c r="G1" s="219"/>
      <c r="H1" s="219"/>
      <c r="I1" s="219"/>
      <c r="J1" s="219"/>
      <c r="K1" s="219"/>
      <c r="L1" s="219"/>
      <c r="M1" s="219"/>
      <c r="N1" s="219"/>
      <c r="O1" s="219"/>
      <c r="P1" s="219"/>
      <c r="Q1" s="219"/>
      <c r="R1" s="219"/>
      <c r="S1" s="219"/>
      <c r="T1" s="219"/>
      <c r="U1" s="219"/>
      <c r="V1" s="219"/>
      <c r="W1" s="219"/>
      <c r="X1" s="219"/>
    </row>
    <row r="2" spans="1:24" ht="20.25" x14ac:dyDescent="0.3">
      <c r="A2" s="219"/>
      <c r="B2" s="219"/>
      <c r="C2" s="361" t="s">
        <v>236</v>
      </c>
      <c r="D2" s="361"/>
      <c r="E2" s="361"/>
      <c r="F2" s="361"/>
      <c r="G2" s="361"/>
      <c r="H2" s="361"/>
      <c r="I2" s="361"/>
      <c r="J2" s="361"/>
      <c r="K2" s="361"/>
      <c r="L2" s="361"/>
      <c r="M2" s="361"/>
      <c r="N2" s="361"/>
      <c r="O2" s="361"/>
      <c r="P2" s="361"/>
      <c r="Q2" s="361"/>
      <c r="R2" s="361"/>
      <c r="S2" s="219"/>
      <c r="T2" s="219"/>
      <c r="U2" s="219"/>
      <c r="V2" s="219"/>
      <c r="W2" s="219"/>
      <c r="X2" s="219"/>
    </row>
    <row r="3" spans="1:24" x14ac:dyDescent="0.2">
      <c r="A3" s="219"/>
      <c r="B3" s="219"/>
      <c r="C3" s="219"/>
      <c r="D3" s="219"/>
      <c r="E3" s="219"/>
      <c r="F3" s="219"/>
      <c r="G3" s="219"/>
      <c r="H3" s="219"/>
      <c r="I3" s="219"/>
      <c r="J3" s="219"/>
      <c r="K3" s="219"/>
      <c r="L3" s="219"/>
      <c r="M3" s="219"/>
      <c r="N3" s="219"/>
      <c r="O3" s="219"/>
      <c r="P3" s="219"/>
      <c r="Q3" s="219"/>
      <c r="R3" s="219"/>
      <c r="S3" s="219"/>
      <c r="T3" s="219"/>
      <c r="U3" s="219"/>
      <c r="V3" s="219"/>
      <c r="W3" s="219"/>
      <c r="X3" s="219"/>
    </row>
    <row r="4" spans="1:24" ht="47.25" x14ac:dyDescent="0.2">
      <c r="A4" s="219"/>
      <c r="B4" s="249"/>
      <c r="C4" s="247" t="s">
        <v>237</v>
      </c>
      <c r="D4" s="247" t="s">
        <v>142</v>
      </c>
      <c r="E4" s="248" t="s">
        <v>238</v>
      </c>
      <c r="F4" s="248" t="s">
        <v>142</v>
      </c>
      <c r="G4" s="24" t="s">
        <v>239</v>
      </c>
      <c r="H4" s="24" t="s">
        <v>142</v>
      </c>
      <c r="I4" s="27" t="s">
        <v>240</v>
      </c>
      <c r="J4" s="27" t="s">
        <v>142</v>
      </c>
      <c r="K4" s="23" t="s">
        <v>241</v>
      </c>
      <c r="L4" s="23" t="s">
        <v>142</v>
      </c>
      <c r="M4" s="25" t="s">
        <v>242</v>
      </c>
      <c r="N4" s="25" t="s">
        <v>142</v>
      </c>
      <c r="O4" s="22" t="s">
        <v>243</v>
      </c>
      <c r="P4" s="22" t="s">
        <v>244</v>
      </c>
      <c r="Q4" s="26" t="s">
        <v>245</v>
      </c>
      <c r="R4" s="53" t="s">
        <v>246</v>
      </c>
      <c r="S4" s="219"/>
      <c r="T4" s="219"/>
      <c r="U4" s="264" t="s">
        <v>23</v>
      </c>
      <c r="V4" s="219"/>
      <c r="W4" s="219"/>
      <c r="X4" s="219"/>
    </row>
    <row r="5" spans="1:24" ht="15.75" x14ac:dyDescent="0.25">
      <c r="A5" s="219"/>
      <c r="B5" s="21" t="s">
        <v>247</v>
      </c>
      <c r="C5" s="64">
        <f>'Climate Metrics'!E69</f>
        <v>0</v>
      </c>
      <c r="D5" s="64">
        <f>'Climate Metrics'!E68</f>
        <v>0</v>
      </c>
      <c r="E5" s="353">
        <f>'Climate Metrics'!E73</f>
        <v>0</v>
      </c>
      <c r="F5" s="64">
        <f>'Climate Metrics'!E72</f>
        <v>0</v>
      </c>
      <c r="G5" s="64">
        <f>'Climate Metrics'!E42</f>
        <v>0</v>
      </c>
      <c r="H5" s="64">
        <f>'Climate Metrics'!E41</f>
        <v>0</v>
      </c>
      <c r="I5" s="64">
        <f>'Climate Metrics'!E45</f>
        <v>0</v>
      </c>
      <c r="J5" s="65">
        <f>'Climate Metrics'!E44</f>
        <v>0</v>
      </c>
      <c r="K5" s="64">
        <f>'Climate Metrics'!E119</f>
        <v>0</v>
      </c>
      <c r="L5" s="64">
        <f>'Climate Metrics'!E120</f>
        <v>0</v>
      </c>
      <c r="M5" s="65">
        <f>'Climate Metrics'!E156</f>
        <v>0</v>
      </c>
      <c r="N5" s="65">
        <f>'Climate Metrics'!E170</f>
        <v>0</v>
      </c>
      <c r="O5" s="74">
        <f>D5+H5</f>
        <v>0</v>
      </c>
      <c r="P5" s="74">
        <f>F5+J5</f>
        <v>0</v>
      </c>
      <c r="Q5" s="75">
        <f>N5++L5+J5+H5+F5+D5</f>
        <v>0</v>
      </c>
      <c r="R5" s="74">
        <f>'Climate Metrics'!E30</f>
        <v>0</v>
      </c>
      <c r="S5" s="219"/>
      <c r="T5" s="219"/>
      <c r="U5" s="219"/>
      <c r="V5" s="219"/>
      <c r="W5" s="219"/>
      <c r="X5" s="219"/>
    </row>
    <row r="6" spans="1:24" ht="15.75" x14ac:dyDescent="0.25">
      <c r="A6" s="219"/>
      <c r="B6" s="21">
        <v>2016</v>
      </c>
      <c r="C6" s="64">
        <f>'Climate Metrics'!F69</f>
        <v>0</v>
      </c>
      <c r="D6" s="64">
        <f>'Climate Metrics'!F68</f>
        <v>0</v>
      </c>
      <c r="E6" s="353">
        <f>'Climate Metrics'!F73</f>
        <v>0</v>
      </c>
      <c r="F6" s="64">
        <f>'Climate Metrics'!F72</f>
        <v>0</v>
      </c>
      <c r="G6" s="64">
        <f>'Climate Metrics'!F42</f>
        <v>0</v>
      </c>
      <c r="H6" s="64">
        <f>'Climate Metrics'!F41</f>
        <v>0</v>
      </c>
      <c r="I6" s="64">
        <f>'Climate Metrics'!F45</f>
        <v>0</v>
      </c>
      <c r="J6" s="65">
        <f>'Climate Metrics'!F44</f>
        <v>0</v>
      </c>
      <c r="K6" s="64">
        <f>'Climate Metrics'!F119</f>
        <v>0</v>
      </c>
      <c r="L6" s="64">
        <f>'Climate Metrics'!F120</f>
        <v>0</v>
      </c>
      <c r="M6" s="65">
        <f>'Climate Metrics'!F156</f>
        <v>0</v>
      </c>
      <c r="N6" s="65">
        <f>'Climate Metrics'!F170</f>
        <v>0</v>
      </c>
      <c r="O6" s="74">
        <f t="shared" ref="O6:O20" si="0">D6+H6</f>
        <v>0</v>
      </c>
      <c r="P6" s="74">
        <f t="shared" ref="P6:P20" si="1">F6+J6</f>
        <v>0</v>
      </c>
      <c r="Q6" s="75">
        <f t="shared" ref="Q6:Q20" si="2">N6++L6+J6+H6+F6+D6</f>
        <v>0</v>
      </c>
      <c r="R6" s="74">
        <f>'Climate Metrics'!F30</f>
        <v>0</v>
      </c>
      <c r="S6" s="219"/>
      <c r="T6" s="219"/>
      <c r="U6" s="219"/>
      <c r="V6" s="219"/>
      <c r="W6" s="219"/>
      <c r="X6" s="219"/>
    </row>
    <row r="7" spans="1:24" ht="15.75" x14ac:dyDescent="0.25">
      <c r="A7" s="219"/>
      <c r="B7" s="21">
        <f>B6+1</f>
        <v>2017</v>
      </c>
      <c r="C7" s="64">
        <f>'Climate Metrics'!G69</f>
        <v>0</v>
      </c>
      <c r="D7" s="64">
        <f>'Climate Metrics'!G68</f>
        <v>0</v>
      </c>
      <c r="E7" s="353">
        <f>'Climate Metrics'!G73</f>
        <v>0</v>
      </c>
      <c r="F7" s="64">
        <f>'Climate Metrics'!G72</f>
        <v>0</v>
      </c>
      <c r="G7" s="64">
        <f>'Climate Metrics'!G42</f>
        <v>0</v>
      </c>
      <c r="H7" s="64">
        <f>'Climate Metrics'!G41</f>
        <v>0</v>
      </c>
      <c r="I7" s="64">
        <f>'Climate Metrics'!G45</f>
        <v>0</v>
      </c>
      <c r="J7" s="65">
        <f>'Climate Metrics'!G44</f>
        <v>0</v>
      </c>
      <c r="K7" s="64">
        <f>'Climate Metrics'!G119</f>
        <v>0</v>
      </c>
      <c r="L7" s="64">
        <f>'Climate Metrics'!G120</f>
        <v>0</v>
      </c>
      <c r="M7" s="65">
        <f>'Climate Metrics'!G156</f>
        <v>0</v>
      </c>
      <c r="N7" s="65">
        <f>'Climate Metrics'!G170</f>
        <v>0</v>
      </c>
      <c r="O7" s="74">
        <f t="shared" si="0"/>
        <v>0</v>
      </c>
      <c r="P7" s="74">
        <f t="shared" si="1"/>
        <v>0</v>
      </c>
      <c r="Q7" s="75">
        <f t="shared" si="2"/>
        <v>0</v>
      </c>
      <c r="R7" s="74">
        <f>'Climate Metrics'!G30</f>
        <v>0</v>
      </c>
      <c r="S7" s="219"/>
      <c r="T7" s="219"/>
      <c r="U7" s="219"/>
      <c r="V7" s="219"/>
      <c r="W7" s="219"/>
      <c r="X7" s="219"/>
    </row>
    <row r="8" spans="1:24" ht="15.75" x14ac:dyDescent="0.25">
      <c r="A8" s="219"/>
      <c r="B8" s="21">
        <f t="shared" ref="B8:B20" si="3">B7+1</f>
        <v>2018</v>
      </c>
      <c r="C8" s="64">
        <f>'Climate Metrics'!H69</f>
        <v>0</v>
      </c>
      <c r="D8" s="64">
        <f>'Climate Metrics'!H68</f>
        <v>0</v>
      </c>
      <c r="E8" s="353">
        <f>'Climate Metrics'!H73</f>
        <v>0</v>
      </c>
      <c r="F8" s="64">
        <f>'Climate Metrics'!H72</f>
        <v>0</v>
      </c>
      <c r="G8" s="64">
        <f>'Climate Metrics'!H42</f>
        <v>0</v>
      </c>
      <c r="H8" s="64">
        <f>'Climate Metrics'!H41</f>
        <v>0</v>
      </c>
      <c r="I8" s="64">
        <f>'Climate Metrics'!H45</f>
        <v>0</v>
      </c>
      <c r="J8" s="65">
        <f>'Climate Metrics'!H44</f>
        <v>0</v>
      </c>
      <c r="K8" s="64">
        <f>'Climate Metrics'!H119</f>
        <v>0</v>
      </c>
      <c r="L8" s="64">
        <f>'Climate Metrics'!H120</f>
        <v>0</v>
      </c>
      <c r="M8" s="65">
        <f>'Climate Metrics'!H156</f>
        <v>0</v>
      </c>
      <c r="N8" s="65">
        <f>'Climate Metrics'!H170</f>
        <v>0</v>
      </c>
      <c r="O8" s="74">
        <f t="shared" si="0"/>
        <v>0</v>
      </c>
      <c r="P8" s="74">
        <f t="shared" si="1"/>
        <v>0</v>
      </c>
      <c r="Q8" s="75">
        <f t="shared" si="2"/>
        <v>0</v>
      </c>
      <c r="R8" s="74">
        <f>'Climate Metrics'!H30</f>
        <v>0</v>
      </c>
      <c r="S8" s="219"/>
      <c r="T8" s="219"/>
      <c r="U8" s="219"/>
      <c r="V8" s="219"/>
      <c r="W8" s="219"/>
      <c r="X8" s="219"/>
    </row>
    <row r="9" spans="1:24" ht="15.75" x14ac:dyDescent="0.25">
      <c r="A9" s="219"/>
      <c r="B9" s="21">
        <f t="shared" si="3"/>
        <v>2019</v>
      </c>
      <c r="C9" s="64">
        <f>'Climate Metrics'!I69</f>
        <v>0</v>
      </c>
      <c r="D9" s="64">
        <f>'Climate Metrics'!I68</f>
        <v>0</v>
      </c>
      <c r="E9" s="353">
        <f>'Climate Metrics'!I73</f>
        <v>0</v>
      </c>
      <c r="F9" s="64">
        <f>'Climate Metrics'!I72</f>
        <v>0</v>
      </c>
      <c r="G9" s="64">
        <f>'Climate Metrics'!I42</f>
        <v>0</v>
      </c>
      <c r="H9" s="64">
        <f>'Climate Metrics'!I41</f>
        <v>0</v>
      </c>
      <c r="I9" s="64">
        <f>'Climate Metrics'!I45</f>
        <v>0</v>
      </c>
      <c r="J9" s="65">
        <f>'Climate Metrics'!I44</f>
        <v>0</v>
      </c>
      <c r="K9" s="64">
        <f>'Climate Metrics'!I119</f>
        <v>0</v>
      </c>
      <c r="L9" s="64">
        <f>'Climate Metrics'!I120</f>
        <v>0</v>
      </c>
      <c r="M9" s="65">
        <f>'Climate Metrics'!I156</f>
        <v>0</v>
      </c>
      <c r="N9" s="65">
        <f>'Climate Metrics'!I170</f>
        <v>0</v>
      </c>
      <c r="O9" s="74">
        <f t="shared" si="0"/>
        <v>0</v>
      </c>
      <c r="P9" s="74">
        <f t="shared" si="1"/>
        <v>0</v>
      </c>
      <c r="Q9" s="75">
        <f t="shared" si="2"/>
        <v>0</v>
      </c>
      <c r="R9" s="74">
        <f>'Climate Metrics'!I30</f>
        <v>0</v>
      </c>
      <c r="S9" s="219"/>
      <c r="T9" s="219"/>
      <c r="U9" s="219"/>
      <c r="V9" s="219"/>
      <c r="W9" s="219"/>
      <c r="X9" s="219"/>
    </row>
    <row r="10" spans="1:24" ht="15.75" x14ac:dyDescent="0.25">
      <c r="A10" s="219"/>
      <c r="B10" s="21">
        <f t="shared" si="3"/>
        <v>2020</v>
      </c>
      <c r="C10" s="64">
        <f>'Climate Metrics'!J69</f>
        <v>0</v>
      </c>
      <c r="D10" s="64">
        <f>'Climate Metrics'!J68</f>
        <v>0</v>
      </c>
      <c r="E10" s="353">
        <f>'Climate Metrics'!J73</f>
        <v>0</v>
      </c>
      <c r="F10" s="64">
        <f>'Climate Metrics'!J72</f>
        <v>0</v>
      </c>
      <c r="G10" s="64">
        <f>'Climate Metrics'!J42</f>
        <v>0</v>
      </c>
      <c r="H10" s="64">
        <f>'Climate Metrics'!J41</f>
        <v>0</v>
      </c>
      <c r="I10" s="64">
        <f>'Climate Metrics'!J45</f>
        <v>0</v>
      </c>
      <c r="J10" s="65">
        <f>'Climate Metrics'!J44</f>
        <v>0</v>
      </c>
      <c r="K10" s="64">
        <f>'Climate Metrics'!J119</f>
        <v>0</v>
      </c>
      <c r="L10" s="64">
        <f>'Climate Metrics'!J120</f>
        <v>0</v>
      </c>
      <c r="M10" s="65">
        <f>'Climate Metrics'!J156</f>
        <v>0</v>
      </c>
      <c r="N10" s="65">
        <f>'Climate Metrics'!J170</f>
        <v>0</v>
      </c>
      <c r="O10" s="74">
        <f t="shared" si="0"/>
        <v>0</v>
      </c>
      <c r="P10" s="74">
        <f t="shared" si="1"/>
        <v>0</v>
      </c>
      <c r="Q10" s="75">
        <f t="shared" si="2"/>
        <v>0</v>
      </c>
      <c r="R10" s="74">
        <f>'Climate Metrics'!J30</f>
        <v>0</v>
      </c>
      <c r="S10" s="219"/>
      <c r="T10" s="219"/>
      <c r="U10" s="219"/>
      <c r="V10" s="219"/>
      <c r="W10" s="276"/>
      <c r="X10" s="219"/>
    </row>
    <row r="11" spans="1:24" ht="15.75" x14ac:dyDescent="0.25">
      <c r="A11" s="219"/>
      <c r="B11" s="21">
        <f t="shared" si="3"/>
        <v>2021</v>
      </c>
      <c r="C11" s="64">
        <f>'Climate Metrics'!K69</f>
        <v>0</v>
      </c>
      <c r="D11" s="64">
        <f>'Climate Metrics'!K68</f>
        <v>0</v>
      </c>
      <c r="E11" s="353">
        <f>'Climate Metrics'!K73</f>
        <v>0</v>
      </c>
      <c r="F11" s="64">
        <f>'Climate Metrics'!K72</f>
        <v>0</v>
      </c>
      <c r="G11" s="64">
        <f>'Climate Metrics'!K42</f>
        <v>0</v>
      </c>
      <c r="H11" s="64">
        <f>'Climate Metrics'!K41</f>
        <v>0</v>
      </c>
      <c r="I11" s="64">
        <f>'Climate Metrics'!K45</f>
        <v>0</v>
      </c>
      <c r="J11" s="65">
        <f>'Climate Metrics'!K44</f>
        <v>0</v>
      </c>
      <c r="K11" s="64">
        <f>'Climate Metrics'!K119</f>
        <v>0</v>
      </c>
      <c r="L11" s="64">
        <f>'Climate Metrics'!K120</f>
        <v>0</v>
      </c>
      <c r="M11" s="65">
        <f>'Climate Metrics'!K156</f>
        <v>0</v>
      </c>
      <c r="N11" s="65">
        <f>'Climate Metrics'!K170</f>
        <v>0</v>
      </c>
      <c r="O11" s="74">
        <f t="shared" si="0"/>
        <v>0</v>
      </c>
      <c r="P11" s="74">
        <f t="shared" si="1"/>
        <v>0</v>
      </c>
      <c r="Q11" s="75">
        <f t="shared" si="2"/>
        <v>0</v>
      </c>
      <c r="R11" s="74">
        <f>'Climate Metrics'!K30</f>
        <v>0</v>
      </c>
      <c r="S11" s="219"/>
      <c r="T11" s="219"/>
      <c r="U11" s="219"/>
      <c r="V11" s="219"/>
      <c r="W11" s="276"/>
      <c r="X11" s="219"/>
    </row>
    <row r="12" spans="1:24" ht="15.75" x14ac:dyDescent="0.25">
      <c r="A12" s="219"/>
      <c r="B12" s="21">
        <f t="shared" si="3"/>
        <v>2022</v>
      </c>
      <c r="C12" s="64">
        <f>'Climate Metrics'!L69</f>
        <v>0</v>
      </c>
      <c r="D12" s="64">
        <f>'Climate Metrics'!L68</f>
        <v>0</v>
      </c>
      <c r="E12" s="353">
        <f>'Climate Metrics'!L73</f>
        <v>0</v>
      </c>
      <c r="F12" s="64">
        <f>'Climate Metrics'!L72</f>
        <v>0</v>
      </c>
      <c r="G12" s="64">
        <f>'Climate Metrics'!L42</f>
        <v>0</v>
      </c>
      <c r="H12" s="64">
        <f>'Climate Metrics'!L41</f>
        <v>0</v>
      </c>
      <c r="I12" s="64">
        <f>'Climate Metrics'!L45</f>
        <v>0</v>
      </c>
      <c r="J12" s="65">
        <f>'Climate Metrics'!L44</f>
        <v>0</v>
      </c>
      <c r="K12" s="64">
        <f>'Climate Metrics'!L119</f>
        <v>0</v>
      </c>
      <c r="L12" s="64">
        <f>'Climate Metrics'!L120</f>
        <v>0</v>
      </c>
      <c r="M12" s="65">
        <f>'Climate Metrics'!L156</f>
        <v>0</v>
      </c>
      <c r="N12" s="65">
        <f>'Climate Metrics'!L170</f>
        <v>0</v>
      </c>
      <c r="O12" s="74">
        <f t="shared" si="0"/>
        <v>0</v>
      </c>
      <c r="P12" s="74">
        <f t="shared" si="1"/>
        <v>0</v>
      </c>
      <c r="Q12" s="75">
        <f t="shared" si="2"/>
        <v>0</v>
      </c>
      <c r="R12" s="74">
        <f>'Climate Metrics'!L30</f>
        <v>0</v>
      </c>
      <c r="S12" s="219"/>
      <c r="T12" s="219"/>
      <c r="U12" s="219"/>
      <c r="V12" s="219"/>
      <c r="W12" s="276"/>
      <c r="X12" s="219"/>
    </row>
    <row r="13" spans="1:24" ht="15.75" x14ac:dyDescent="0.25">
      <c r="A13" s="1"/>
      <c r="B13" s="21">
        <f t="shared" si="3"/>
        <v>2023</v>
      </c>
      <c r="C13" s="64">
        <f>'Climate Metrics'!M69</f>
        <v>0</v>
      </c>
      <c r="D13" s="64">
        <f>'Climate Metrics'!M68</f>
        <v>0</v>
      </c>
      <c r="E13" s="353">
        <f>'Climate Metrics'!M73</f>
        <v>0</v>
      </c>
      <c r="F13" s="64">
        <f>'Climate Metrics'!M72</f>
        <v>0</v>
      </c>
      <c r="G13" s="63">
        <f>'Climate Metrics'!M42</f>
        <v>0</v>
      </c>
      <c r="H13" s="63">
        <f>'Climate Metrics'!M41</f>
        <v>0</v>
      </c>
      <c r="I13" s="64">
        <f>'Climate Metrics'!M45</f>
        <v>0</v>
      </c>
      <c r="J13" s="65">
        <f>'Climate Metrics'!M44</f>
        <v>0</v>
      </c>
      <c r="K13" s="64">
        <f>'Climate Metrics'!M119</f>
        <v>0</v>
      </c>
      <c r="L13" s="64">
        <f>'Climate Metrics'!M120</f>
        <v>0</v>
      </c>
      <c r="M13" s="65">
        <f>'Climate Metrics'!M156</f>
        <v>0</v>
      </c>
      <c r="N13" s="65">
        <f>'Climate Metrics'!M170</f>
        <v>0</v>
      </c>
      <c r="O13" s="74">
        <f t="shared" si="0"/>
        <v>0</v>
      </c>
      <c r="P13" s="74">
        <f t="shared" si="1"/>
        <v>0</v>
      </c>
      <c r="Q13" s="75">
        <f t="shared" si="2"/>
        <v>0</v>
      </c>
      <c r="R13" s="74">
        <f>'Climate Metrics'!M30</f>
        <v>0</v>
      </c>
      <c r="S13" s="219"/>
      <c r="T13" s="219"/>
      <c r="U13" s="219"/>
      <c r="V13" s="219"/>
      <c r="W13" s="276"/>
      <c r="X13" s="219"/>
    </row>
    <row r="14" spans="1:24" ht="15.75" x14ac:dyDescent="0.25">
      <c r="A14" s="1"/>
      <c r="B14" s="21">
        <f t="shared" si="3"/>
        <v>2024</v>
      </c>
      <c r="C14" s="64">
        <f>'Climate Metrics'!N69</f>
        <v>0</v>
      </c>
      <c r="D14" s="64">
        <f>'Climate Metrics'!N68</f>
        <v>0</v>
      </c>
      <c r="E14" s="353">
        <f>'Climate Metrics'!N73</f>
        <v>0</v>
      </c>
      <c r="F14" s="64">
        <f>'Climate Metrics'!N72</f>
        <v>0</v>
      </c>
      <c r="G14" s="63">
        <f>'Climate Metrics'!N42</f>
        <v>0</v>
      </c>
      <c r="H14" s="63">
        <f>'Climate Metrics'!N41</f>
        <v>0</v>
      </c>
      <c r="I14" s="64">
        <f>'Climate Metrics'!N45</f>
        <v>0</v>
      </c>
      <c r="J14" s="65">
        <f>'Climate Metrics'!N44</f>
        <v>0</v>
      </c>
      <c r="K14" s="64">
        <f>'Climate Metrics'!N119</f>
        <v>0</v>
      </c>
      <c r="L14" s="64">
        <f>'Climate Metrics'!N120</f>
        <v>0</v>
      </c>
      <c r="M14" s="65">
        <f>'Climate Metrics'!N156</f>
        <v>0</v>
      </c>
      <c r="N14" s="65">
        <f>'Climate Metrics'!N170</f>
        <v>0</v>
      </c>
      <c r="O14" s="74">
        <f t="shared" si="0"/>
        <v>0</v>
      </c>
      <c r="P14" s="74">
        <f t="shared" si="1"/>
        <v>0</v>
      </c>
      <c r="Q14" s="75">
        <f t="shared" si="2"/>
        <v>0</v>
      </c>
      <c r="R14" s="74">
        <f>'Climate Metrics'!N30</f>
        <v>0</v>
      </c>
      <c r="S14" s="219"/>
      <c r="T14" s="219"/>
      <c r="U14" s="219"/>
      <c r="V14" s="219"/>
      <c r="W14" s="276"/>
      <c r="X14" s="219"/>
    </row>
    <row r="15" spans="1:24" ht="15.75" x14ac:dyDescent="0.25">
      <c r="A15" s="1"/>
      <c r="B15" s="21">
        <f t="shared" si="3"/>
        <v>2025</v>
      </c>
      <c r="C15" s="64">
        <f>'Climate Metrics'!O69</f>
        <v>0</v>
      </c>
      <c r="D15" s="64">
        <f>'Climate Metrics'!O68</f>
        <v>0</v>
      </c>
      <c r="E15" s="353">
        <f>'Climate Metrics'!O73</f>
        <v>0</v>
      </c>
      <c r="F15" s="64">
        <f>'Climate Metrics'!O72</f>
        <v>0</v>
      </c>
      <c r="G15" s="63">
        <f>'Climate Metrics'!O42</f>
        <v>0</v>
      </c>
      <c r="H15" s="63">
        <f>'Climate Metrics'!O41</f>
        <v>0</v>
      </c>
      <c r="I15" s="64">
        <f>'Climate Metrics'!O45</f>
        <v>0</v>
      </c>
      <c r="J15" s="65">
        <f>'Climate Metrics'!O44</f>
        <v>0</v>
      </c>
      <c r="K15" s="64">
        <f>'Climate Metrics'!O119</f>
        <v>0</v>
      </c>
      <c r="L15" s="64">
        <f>'Climate Metrics'!O120</f>
        <v>0</v>
      </c>
      <c r="M15" s="65">
        <f>'Climate Metrics'!O156</f>
        <v>0</v>
      </c>
      <c r="N15" s="65">
        <f>'Climate Metrics'!O170</f>
        <v>0</v>
      </c>
      <c r="O15" s="74">
        <f t="shared" si="0"/>
        <v>0</v>
      </c>
      <c r="P15" s="74">
        <f t="shared" si="1"/>
        <v>0</v>
      </c>
      <c r="Q15" s="75">
        <f t="shared" si="2"/>
        <v>0</v>
      </c>
      <c r="R15" s="74">
        <f>'Climate Metrics'!O30</f>
        <v>0</v>
      </c>
      <c r="S15" s="219"/>
      <c r="T15" s="219"/>
      <c r="U15" s="219"/>
      <c r="V15" s="219"/>
      <c r="W15" s="276"/>
      <c r="X15" s="219"/>
    </row>
    <row r="16" spans="1:24" ht="15.75" x14ac:dyDescent="0.25">
      <c r="A16" s="1"/>
      <c r="B16" s="21">
        <f t="shared" si="3"/>
        <v>2026</v>
      </c>
      <c r="C16" s="64">
        <f>'Climate Metrics'!P69</f>
        <v>0</v>
      </c>
      <c r="D16" s="64">
        <f>'Climate Metrics'!P68</f>
        <v>0</v>
      </c>
      <c r="E16" s="353">
        <f>'Climate Metrics'!P73</f>
        <v>0</v>
      </c>
      <c r="F16" s="64">
        <f>'Climate Metrics'!P72</f>
        <v>0</v>
      </c>
      <c r="G16" s="63">
        <f>'Climate Metrics'!P42</f>
        <v>0</v>
      </c>
      <c r="H16" s="63">
        <f>'Climate Metrics'!P41</f>
        <v>0</v>
      </c>
      <c r="I16" s="64">
        <f>'Climate Metrics'!P45</f>
        <v>0</v>
      </c>
      <c r="J16" s="65">
        <f>'Climate Metrics'!P44</f>
        <v>0</v>
      </c>
      <c r="K16" s="64">
        <f>'Climate Metrics'!P119</f>
        <v>0</v>
      </c>
      <c r="L16" s="64">
        <f>'Climate Metrics'!P120</f>
        <v>0</v>
      </c>
      <c r="M16" s="65">
        <f>'Climate Metrics'!P156</f>
        <v>0</v>
      </c>
      <c r="N16" s="65">
        <f>'Climate Metrics'!P170</f>
        <v>0</v>
      </c>
      <c r="O16" s="74">
        <f t="shared" si="0"/>
        <v>0</v>
      </c>
      <c r="P16" s="74">
        <f t="shared" si="1"/>
        <v>0</v>
      </c>
      <c r="Q16" s="75">
        <f t="shared" si="2"/>
        <v>0</v>
      </c>
      <c r="R16" s="74">
        <f>'Climate Metrics'!P30</f>
        <v>0</v>
      </c>
      <c r="S16" s="219"/>
      <c r="T16" s="219"/>
      <c r="U16" s="219"/>
      <c r="V16" s="219"/>
      <c r="W16" s="276"/>
      <c r="X16" s="219"/>
    </row>
    <row r="17" spans="1:24" ht="15.75" x14ac:dyDescent="0.25">
      <c r="A17" s="1"/>
      <c r="B17" s="21">
        <f t="shared" si="3"/>
        <v>2027</v>
      </c>
      <c r="C17" s="64">
        <f>'Climate Metrics'!Q69</f>
        <v>0</v>
      </c>
      <c r="D17" s="64">
        <f>'Climate Metrics'!Q68</f>
        <v>0</v>
      </c>
      <c r="E17" s="353">
        <f>'Climate Metrics'!Q73</f>
        <v>0</v>
      </c>
      <c r="F17" s="64">
        <f>'Climate Metrics'!Q72</f>
        <v>0</v>
      </c>
      <c r="G17" s="63">
        <f>'Climate Metrics'!Q42</f>
        <v>0</v>
      </c>
      <c r="H17" s="63">
        <f>'Climate Metrics'!Q41</f>
        <v>0</v>
      </c>
      <c r="I17" s="64">
        <f>'Climate Metrics'!Q45</f>
        <v>0</v>
      </c>
      <c r="J17" s="65">
        <f>'Climate Metrics'!Q44</f>
        <v>0</v>
      </c>
      <c r="K17" s="64">
        <f>'Climate Metrics'!Q119</f>
        <v>0</v>
      </c>
      <c r="L17" s="64">
        <f>'Climate Metrics'!Q120</f>
        <v>0</v>
      </c>
      <c r="M17" s="65">
        <f>'Climate Metrics'!Q156</f>
        <v>0</v>
      </c>
      <c r="N17" s="65">
        <f>'Climate Metrics'!Q170</f>
        <v>0</v>
      </c>
      <c r="O17" s="74">
        <f t="shared" si="0"/>
        <v>0</v>
      </c>
      <c r="P17" s="74">
        <f t="shared" si="1"/>
        <v>0</v>
      </c>
      <c r="Q17" s="75">
        <f t="shared" si="2"/>
        <v>0</v>
      </c>
      <c r="R17" s="74">
        <f>'Climate Metrics'!Q30</f>
        <v>0</v>
      </c>
      <c r="S17" s="219"/>
      <c r="T17" s="219"/>
      <c r="U17" s="219"/>
      <c r="V17" s="219"/>
      <c r="W17" s="276"/>
      <c r="X17" s="219"/>
    </row>
    <row r="18" spans="1:24" ht="15.75" x14ac:dyDescent="0.25">
      <c r="A18" s="1"/>
      <c r="B18" s="21">
        <f t="shared" si="3"/>
        <v>2028</v>
      </c>
      <c r="C18" s="64">
        <f>'Climate Metrics'!R69</f>
        <v>0</v>
      </c>
      <c r="D18" s="64">
        <f>'Climate Metrics'!R68</f>
        <v>0</v>
      </c>
      <c r="E18" s="353">
        <f>'Climate Metrics'!R73</f>
        <v>0</v>
      </c>
      <c r="F18" s="64">
        <f>'Climate Metrics'!R72</f>
        <v>0</v>
      </c>
      <c r="G18" s="63">
        <f>'Climate Metrics'!R42</f>
        <v>0</v>
      </c>
      <c r="H18" s="63">
        <f>'Climate Metrics'!R41</f>
        <v>0</v>
      </c>
      <c r="I18" s="64">
        <f>'Climate Metrics'!R45</f>
        <v>0</v>
      </c>
      <c r="J18" s="65">
        <f>'Climate Metrics'!R44</f>
        <v>0</v>
      </c>
      <c r="K18" s="64">
        <f>'Climate Metrics'!R119</f>
        <v>0</v>
      </c>
      <c r="L18" s="64">
        <f>'Climate Metrics'!R120</f>
        <v>0</v>
      </c>
      <c r="M18" s="65">
        <f>'Climate Metrics'!R156</f>
        <v>0</v>
      </c>
      <c r="N18" s="65">
        <f>'Climate Metrics'!R170</f>
        <v>0</v>
      </c>
      <c r="O18" s="74">
        <f t="shared" si="0"/>
        <v>0</v>
      </c>
      <c r="P18" s="74">
        <f t="shared" si="1"/>
        <v>0</v>
      </c>
      <c r="Q18" s="75">
        <f t="shared" si="2"/>
        <v>0</v>
      </c>
      <c r="R18" s="74">
        <f>'Climate Metrics'!R30</f>
        <v>0</v>
      </c>
      <c r="S18" s="219"/>
      <c r="T18" s="219"/>
      <c r="U18" s="219"/>
      <c r="V18" s="219"/>
      <c r="W18" s="276"/>
      <c r="X18" s="219"/>
    </row>
    <row r="19" spans="1:24" ht="15.75" x14ac:dyDescent="0.25">
      <c r="A19" s="1"/>
      <c r="B19" s="21">
        <f t="shared" si="3"/>
        <v>2029</v>
      </c>
      <c r="C19" s="64">
        <f>'Climate Metrics'!S69</f>
        <v>0</v>
      </c>
      <c r="D19" s="64">
        <f>'Climate Metrics'!S68</f>
        <v>0</v>
      </c>
      <c r="E19" s="353">
        <f>'Climate Metrics'!S73</f>
        <v>0</v>
      </c>
      <c r="F19" s="64">
        <f>'Climate Metrics'!S72</f>
        <v>0</v>
      </c>
      <c r="G19" s="63">
        <f>'Climate Metrics'!S42</f>
        <v>0</v>
      </c>
      <c r="H19" s="63">
        <f>'Climate Metrics'!S41</f>
        <v>0</v>
      </c>
      <c r="I19" s="64">
        <f>'Climate Metrics'!S45</f>
        <v>0</v>
      </c>
      <c r="J19" s="65">
        <f>'Climate Metrics'!S44</f>
        <v>0</v>
      </c>
      <c r="K19" s="64">
        <f>'Climate Metrics'!S119</f>
        <v>0</v>
      </c>
      <c r="L19" s="64">
        <f>'Climate Metrics'!S120</f>
        <v>0</v>
      </c>
      <c r="M19" s="65">
        <f>'Climate Metrics'!S156</f>
        <v>0</v>
      </c>
      <c r="N19" s="65">
        <f>'Climate Metrics'!S170</f>
        <v>0</v>
      </c>
      <c r="O19" s="74">
        <f t="shared" si="0"/>
        <v>0</v>
      </c>
      <c r="P19" s="74">
        <f t="shared" si="1"/>
        <v>0</v>
      </c>
      <c r="Q19" s="75">
        <f t="shared" si="2"/>
        <v>0</v>
      </c>
      <c r="R19" s="74">
        <f>'Climate Metrics'!S30</f>
        <v>0</v>
      </c>
      <c r="S19" s="219"/>
      <c r="T19" s="219"/>
      <c r="U19" s="219"/>
      <c r="V19" s="219"/>
      <c r="W19" s="276"/>
      <c r="X19" s="219"/>
    </row>
    <row r="20" spans="1:24" ht="15.75" x14ac:dyDescent="0.25">
      <c r="A20" s="1"/>
      <c r="B20" s="21">
        <f t="shared" si="3"/>
        <v>2030</v>
      </c>
      <c r="C20" s="64">
        <f>'Climate Metrics'!T69</f>
        <v>0</v>
      </c>
      <c r="D20" s="64">
        <f>'Climate Metrics'!T68</f>
        <v>0</v>
      </c>
      <c r="E20" s="353">
        <f>'Climate Metrics'!T73</f>
        <v>0</v>
      </c>
      <c r="F20" s="64">
        <f>'Climate Metrics'!T72</f>
        <v>0</v>
      </c>
      <c r="G20" s="63">
        <f>'Climate Metrics'!T42</f>
        <v>0</v>
      </c>
      <c r="H20" s="63">
        <f>'Climate Metrics'!T41</f>
        <v>0</v>
      </c>
      <c r="I20" s="64">
        <f>'Climate Metrics'!T45</f>
        <v>0</v>
      </c>
      <c r="J20" s="65">
        <f>'Climate Metrics'!T44</f>
        <v>0</v>
      </c>
      <c r="K20" s="64">
        <f>'Climate Metrics'!T119</f>
        <v>0</v>
      </c>
      <c r="L20" s="64">
        <f>'Climate Metrics'!T120</f>
        <v>0</v>
      </c>
      <c r="M20" s="65">
        <f>'Climate Metrics'!T156</f>
        <v>0</v>
      </c>
      <c r="N20" s="65">
        <f>'Climate Metrics'!T170</f>
        <v>0</v>
      </c>
      <c r="O20" s="74">
        <f t="shared" si="0"/>
        <v>0</v>
      </c>
      <c r="P20" s="74">
        <f t="shared" si="1"/>
        <v>0</v>
      </c>
      <c r="Q20" s="75">
        <f t="shared" si="2"/>
        <v>0</v>
      </c>
      <c r="R20" s="74">
        <f>'Climate Metrics'!T30</f>
        <v>0</v>
      </c>
      <c r="S20" s="219"/>
      <c r="T20" s="219"/>
      <c r="U20" s="219"/>
      <c r="V20" s="219"/>
      <c r="W20" s="276"/>
      <c r="X20" s="219"/>
    </row>
    <row r="21" spans="1:24" ht="15.75" x14ac:dyDescent="0.25">
      <c r="A21" s="1"/>
      <c r="B21" s="62"/>
      <c r="C21" s="1"/>
      <c r="D21" s="1"/>
      <c r="E21" s="1"/>
      <c r="F21" s="1"/>
      <c r="G21" s="1"/>
      <c r="H21" s="1"/>
      <c r="I21" s="2"/>
      <c r="J21" s="3"/>
      <c r="K21" s="2"/>
      <c r="L21" s="2"/>
      <c r="M21" s="3"/>
      <c r="N21" s="3"/>
      <c r="O21" s="3"/>
      <c r="P21" s="3"/>
      <c r="Q21" s="3"/>
      <c r="R21" s="3"/>
      <c r="S21" s="219"/>
      <c r="T21" s="219"/>
      <c r="U21" s="219"/>
      <c r="V21" s="219"/>
      <c r="W21" s="276"/>
      <c r="X21" s="219"/>
    </row>
    <row r="22" spans="1:24" ht="20.25" x14ac:dyDescent="0.3">
      <c r="A22" s="219"/>
      <c r="B22" s="219"/>
      <c r="C22" s="428" t="s">
        <v>248</v>
      </c>
      <c r="D22" s="428"/>
      <c r="E22" s="428"/>
      <c r="F22" s="428"/>
      <c r="G22" s="428"/>
      <c r="H22" s="428"/>
      <c r="I22" s="428"/>
      <c r="J22" s="428"/>
      <c r="K22" s="428"/>
      <c r="L22" s="428"/>
      <c r="M22" s="428"/>
      <c r="N22" s="428"/>
      <c r="O22" s="428"/>
      <c r="P22" s="428"/>
      <c r="Q22" s="428"/>
      <c r="R22" s="428"/>
      <c r="S22" s="219"/>
      <c r="T22" s="219"/>
      <c r="U22" s="219"/>
      <c r="V22" s="219"/>
      <c r="W22" s="276"/>
      <c r="X22" s="219"/>
    </row>
    <row r="23" spans="1:24" x14ac:dyDescent="0.2">
      <c r="A23" s="219"/>
      <c r="B23" s="219"/>
      <c r="C23" s="219"/>
      <c r="D23" s="219"/>
      <c r="E23" s="219"/>
      <c r="F23" s="219"/>
      <c r="G23" s="219"/>
      <c r="H23" s="219"/>
      <c r="I23" s="219"/>
      <c r="J23" s="219"/>
      <c r="K23" s="219"/>
      <c r="L23" s="219"/>
      <c r="M23" s="219"/>
      <c r="N23" s="219"/>
      <c r="O23" s="219"/>
      <c r="P23" s="219"/>
      <c r="Q23" s="219"/>
      <c r="R23" s="219"/>
      <c r="S23" s="219"/>
      <c r="T23" s="219"/>
      <c r="U23" s="219"/>
      <c r="V23" s="219"/>
      <c r="W23" s="276"/>
      <c r="X23" s="219"/>
    </row>
    <row r="24" spans="1:24" ht="15" x14ac:dyDescent="0.25">
      <c r="A24" s="219"/>
      <c r="B24" s="219"/>
      <c r="C24" s="219"/>
      <c r="D24" s="219"/>
      <c r="E24" s="219"/>
      <c r="F24" s="219"/>
      <c r="G24" s="219"/>
      <c r="H24" s="219"/>
      <c r="I24" s="219"/>
      <c r="J24" s="219"/>
      <c r="K24" s="219"/>
      <c r="L24" s="219"/>
      <c r="M24" s="219"/>
      <c r="N24" s="219"/>
      <c r="O24" s="219"/>
      <c r="P24" s="219"/>
      <c r="Q24" s="219"/>
      <c r="R24" s="219"/>
      <c r="S24" s="278" t="s">
        <v>249</v>
      </c>
      <c r="T24" s="219"/>
      <c r="U24" s="219"/>
      <c r="V24" s="219"/>
      <c r="W24" s="276"/>
      <c r="X24" s="219"/>
    </row>
    <row r="25" spans="1:24" x14ac:dyDescent="0.2">
      <c r="A25" s="219"/>
      <c r="B25" s="219"/>
      <c r="C25" s="219"/>
      <c r="D25" s="219"/>
      <c r="E25" s="219"/>
      <c r="F25" s="219"/>
      <c r="G25" s="219"/>
      <c r="H25" s="219"/>
      <c r="I25" s="219"/>
      <c r="J25" s="219"/>
      <c r="K25" s="219"/>
      <c r="L25" s="219"/>
      <c r="M25" s="219"/>
      <c r="N25" s="219"/>
      <c r="O25" s="219"/>
      <c r="P25" s="219"/>
      <c r="Q25" s="219"/>
      <c r="R25" s="219"/>
      <c r="S25" s="219"/>
      <c r="T25" s="219"/>
      <c r="U25" s="219"/>
      <c r="V25" s="219"/>
      <c r="W25" s="276"/>
      <c r="X25" s="219"/>
    </row>
    <row r="26" spans="1:24" x14ac:dyDescent="0.2">
      <c r="A26" s="219"/>
      <c r="B26" s="219"/>
      <c r="C26" s="219"/>
      <c r="D26" s="219"/>
      <c r="E26" s="219"/>
      <c r="F26" s="219"/>
      <c r="G26" s="219"/>
      <c r="H26" s="219"/>
      <c r="I26" s="219"/>
      <c r="J26" s="219"/>
      <c r="K26" s="219"/>
      <c r="L26" s="219"/>
      <c r="M26" s="219"/>
      <c r="N26" s="219"/>
      <c r="O26" s="219"/>
      <c r="P26" s="219"/>
      <c r="Q26" s="219"/>
      <c r="R26" s="219"/>
      <c r="S26" s="219"/>
      <c r="T26" s="219"/>
      <c r="U26" s="219"/>
      <c r="V26" s="219"/>
      <c r="W26" s="219"/>
      <c r="X26" s="219"/>
    </row>
    <row r="27" spans="1:24" x14ac:dyDescent="0.2">
      <c r="A27" s="219"/>
      <c r="B27" s="219"/>
      <c r="C27" s="219"/>
      <c r="D27" s="219"/>
      <c r="E27" s="219"/>
      <c r="F27" s="219"/>
      <c r="G27" s="219"/>
      <c r="H27" s="219"/>
      <c r="I27" s="219"/>
      <c r="J27" s="219"/>
      <c r="K27" s="219"/>
      <c r="L27" s="219"/>
      <c r="M27" s="219"/>
      <c r="N27" s="219"/>
      <c r="O27" s="219"/>
      <c r="P27" s="219"/>
      <c r="Q27" s="219"/>
      <c r="R27" s="219"/>
      <c r="S27" s="219"/>
      <c r="T27" s="219"/>
      <c r="U27" s="219"/>
      <c r="V27" s="219"/>
      <c r="W27" s="219"/>
      <c r="X27" s="219"/>
    </row>
    <row r="28" spans="1:24" x14ac:dyDescent="0.2">
      <c r="A28" s="219"/>
      <c r="B28" s="219"/>
      <c r="C28" s="219"/>
      <c r="D28" s="219"/>
      <c r="E28" s="219"/>
      <c r="F28" s="219"/>
      <c r="G28" s="219"/>
      <c r="H28" s="219"/>
      <c r="I28" s="219"/>
      <c r="J28" s="219"/>
      <c r="K28" s="219"/>
      <c r="L28" s="219"/>
      <c r="M28" s="219"/>
      <c r="N28" s="219"/>
      <c r="O28" s="219"/>
      <c r="P28" s="219"/>
      <c r="Q28" s="219"/>
      <c r="R28" s="219"/>
      <c r="S28" s="219"/>
      <c r="T28" s="219"/>
      <c r="U28" s="219"/>
      <c r="V28" s="219"/>
      <c r="W28" s="219"/>
      <c r="X28" s="219"/>
    </row>
    <row r="29" spans="1:24" x14ac:dyDescent="0.2">
      <c r="A29" s="219"/>
      <c r="B29" s="219"/>
      <c r="C29" s="219"/>
      <c r="D29" s="219"/>
      <c r="E29" s="219"/>
      <c r="F29" s="219"/>
      <c r="G29" s="219"/>
      <c r="H29" s="219"/>
      <c r="I29" s="219"/>
      <c r="J29" s="219"/>
      <c r="K29" s="219"/>
      <c r="L29" s="219"/>
      <c r="M29" s="219"/>
      <c r="N29" s="219"/>
      <c r="O29" s="219"/>
      <c r="P29" s="219"/>
      <c r="Q29" s="219"/>
      <c r="R29" s="219"/>
      <c r="S29" s="219"/>
      <c r="T29" s="219"/>
      <c r="U29" s="219"/>
      <c r="V29" s="219"/>
      <c r="W29" s="219"/>
      <c r="X29" s="219"/>
    </row>
    <row r="30" spans="1:24" x14ac:dyDescent="0.2">
      <c r="A30" s="219"/>
      <c r="B30" s="219"/>
      <c r="C30" s="219"/>
      <c r="D30" s="219"/>
      <c r="E30" s="219"/>
      <c r="F30" s="219"/>
      <c r="G30" s="219"/>
      <c r="H30" s="219"/>
      <c r="I30" s="219"/>
      <c r="J30" s="219"/>
      <c r="K30" s="219"/>
      <c r="L30" s="219"/>
      <c r="M30" s="219"/>
      <c r="N30" s="219"/>
      <c r="O30" s="219"/>
      <c r="P30" s="219"/>
      <c r="Q30" s="219"/>
      <c r="R30" s="219"/>
      <c r="S30" s="219"/>
      <c r="T30" s="219"/>
      <c r="U30" s="219"/>
      <c r="V30" s="219"/>
      <c r="W30" s="219"/>
      <c r="X30" s="219"/>
    </row>
    <row r="31" spans="1:24" x14ac:dyDescent="0.2">
      <c r="A31" s="219"/>
      <c r="B31" s="219"/>
      <c r="C31" s="219"/>
      <c r="D31" s="219"/>
      <c r="E31" s="219"/>
      <c r="F31" s="219"/>
      <c r="G31" s="219"/>
      <c r="H31" s="219"/>
      <c r="I31" s="219"/>
      <c r="J31" s="219"/>
      <c r="K31" s="219"/>
      <c r="L31" s="219"/>
      <c r="M31" s="219"/>
      <c r="N31" s="219"/>
      <c r="O31" s="219"/>
      <c r="P31" s="219"/>
      <c r="Q31" s="219"/>
      <c r="R31" s="219"/>
      <c r="S31" s="219"/>
      <c r="T31" s="219"/>
      <c r="U31" s="219"/>
      <c r="V31" s="219"/>
      <c r="W31" s="219"/>
      <c r="X31" s="219"/>
    </row>
    <row r="32" spans="1:24" x14ac:dyDescent="0.2">
      <c r="A32" s="219"/>
      <c r="B32" s="219"/>
      <c r="C32" s="219"/>
      <c r="D32" s="219"/>
      <c r="E32" s="219"/>
      <c r="F32" s="219"/>
      <c r="G32" s="219"/>
      <c r="H32" s="219"/>
      <c r="I32" s="219"/>
      <c r="J32" s="219"/>
      <c r="K32" s="219"/>
      <c r="L32" s="219"/>
      <c r="M32" s="219"/>
      <c r="N32" s="219"/>
      <c r="O32" s="219"/>
      <c r="P32" s="219"/>
      <c r="Q32" s="219"/>
      <c r="R32" s="219"/>
      <c r="S32" s="219"/>
      <c r="T32" s="219"/>
      <c r="U32" s="219"/>
      <c r="V32" s="219"/>
      <c r="W32" s="219"/>
      <c r="X32" s="219"/>
    </row>
    <row r="33" spans="1:24" x14ac:dyDescent="0.2">
      <c r="A33" s="219"/>
      <c r="B33" s="219"/>
      <c r="C33" s="219"/>
      <c r="D33" s="219"/>
      <c r="E33" s="219"/>
      <c r="F33" s="219"/>
      <c r="G33" s="219"/>
      <c r="H33" s="219"/>
      <c r="I33" s="219"/>
      <c r="J33" s="219"/>
      <c r="K33" s="219"/>
      <c r="L33" s="219"/>
      <c r="M33" s="219"/>
      <c r="N33" s="219"/>
      <c r="O33" s="219"/>
      <c r="P33" s="219"/>
      <c r="Q33" s="219"/>
      <c r="R33" s="219"/>
      <c r="S33" s="219"/>
      <c r="T33" s="219"/>
      <c r="U33" s="219"/>
      <c r="V33" s="219"/>
      <c r="W33" s="219"/>
      <c r="X33" s="219"/>
    </row>
    <row r="34" spans="1:24" x14ac:dyDescent="0.2">
      <c r="A34" s="219"/>
      <c r="B34" s="219"/>
      <c r="C34" s="219"/>
      <c r="D34" s="219"/>
      <c r="E34" s="219"/>
      <c r="F34" s="219"/>
      <c r="G34" s="219"/>
      <c r="H34" s="219"/>
      <c r="I34" s="219"/>
      <c r="J34" s="219"/>
      <c r="K34" s="219"/>
      <c r="L34" s="219"/>
      <c r="M34" s="219"/>
      <c r="N34" s="219"/>
      <c r="O34" s="219"/>
      <c r="P34" s="219"/>
      <c r="Q34" s="219"/>
      <c r="R34" s="219"/>
      <c r="S34" s="219"/>
      <c r="T34" s="219"/>
      <c r="U34" s="219"/>
      <c r="V34" s="219"/>
      <c r="W34" s="219"/>
      <c r="X34" s="219"/>
    </row>
    <row r="35" spans="1:24" x14ac:dyDescent="0.2">
      <c r="A35" s="219"/>
      <c r="B35" s="219"/>
      <c r="C35" s="219"/>
      <c r="D35" s="219"/>
      <c r="E35" s="219"/>
      <c r="F35" s="219"/>
      <c r="G35" s="219"/>
      <c r="H35" s="219"/>
      <c r="I35" s="219"/>
      <c r="J35" s="219"/>
      <c r="K35" s="219"/>
      <c r="L35" s="219"/>
      <c r="M35" s="219"/>
      <c r="N35" s="219"/>
      <c r="O35" s="219"/>
      <c r="P35" s="219"/>
      <c r="Q35" s="219"/>
      <c r="R35" s="219"/>
      <c r="S35" s="219"/>
      <c r="T35" s="219"/>
      <c r="U35" s="219"/>
      <c r="V35" s="219"/>
      <c r="W35" s="219"/>
      <c r="X35" s="219"/>
    </row>
    <row r="36" spans="1:24" x14ac:dyDescent="0.2">
      <c r="A36" s="219"/>
      <c r="B36" s="219"/>
      <c r="C36" s="219"/>
      <c r="D36" s="219"/>
      <c r="E36" s="219"/>
      <c r="F36" s="219"/>
      <c r="G36" s="219"/>
      <c r="H36" s="219"/>
      <c r="I36" s="219"/>
      <c r="J36" s="219"/>
      <c r="K36" s="219"/>
      <c r="L36" s="219"/>
      <c r="M36" s="219"/>
      <c r="N36" s="219"/>
      <c r="O36" s="219"/>
      <c r="P36" s="219"/>
      <c r="Q36" s="219"/>
      <c r="R36" s="219"/>
      <c r="S36" s="219"/>
      <c r="T36" s="219"/>
      <c r="U36" s="219"/>
      <c r="V36" s="219"/>
      <c r="W36" s="219"/>
      <c r="X36" s="219"/>
    </row>
    <row r="37" spans="1:24" x14ac:dyDescent="0.2">
      <c r="A37" s="219"/>
      <c r="B37" s="219"/>
      <c r="C37" s="219"/>
      <c r="D37" s="219"/>
      <c r="E37" s="219"/>
      <c r="F37" s="219"/>
      <c r="G37" s="219"/>
      <c r="H37" s="219"/>
      <c r="I37" s="219"/>
      <c r="J37" s="219"/>
      <c r="K37" s="219"/>
      <c r="L37" s="219"/>
      <c r="M37" s="219"/>
      <c r="N37" s="219"/>
      <c r="O37" s="219"/>
      <c r="P37" s="219"/>
      <c r="Q37" s="219"/>
      <c r="R37" s="219"/>
      <c r="S37" s="219"/>
      <c r="T37" s="219"/>
      <c r="U37" s="219"/>
      <c r="V37" s="219"/>
      <c r="W37" s="219"/>
      <c r="X37" s="219"/>
    </row>
    <row r="38" spans="1:24" x14ac:dyDescent="0.2">
      <c r="A38" s="219"/>
      <c r="B38" s="219"/>
      <c r="C38" s="219"/>
      <c r="D38" s="219"/>
      <c r="E38" s="219"/>
      <c r="F38" s="219"/>
      <c r="G38" s="219"/>
      <c r="H38" s="219"/>
      <c r="I38" s="219"/>
      <c r="J38" s="219"/>
      <c r="K38" s="219"/>
      <c r="L38" s="219"/>
      <c r="M38" s="219"/>
      <c r="N38" s="219"/>
      <c r="O38" s="219"/>
      <c r="P38" s="219"/>
      <c r="Q38" s="219"/>
      <c r="R38" s="219"/>
      <c r="S38" s="219"/>
      <c r="T38" s="219"/>
      <c r="U38" s="219"/>
      <c r="V38" s="135"/>
      <c r="W38" s="219"/>
      <c r="X38" s="219"/>
    </row>
    <row r="39" spans="1:24" x14ac:dyDescent="0.2">
      <c r="A39" s="219"/>
      <c r="B39" s="219"/>
      <c r="C39" s="219"/>
      <c r="D39" s="219"/>
      <c r="E39" s="219"/>
      <c r="F39" s="219"/>
      <c r="G39" s="219"/>
      <c r="H39" s="219"/>
      <c r="I39" s="219"/>
      <c r="J39" s="219"/>
      <c r="K39" s="219"/>
      <c r="L39" s="219"/>
      <c r="M39" s="219"/>
      <c r="N39" s="219"/>
      <c r="O39" s="219"/>
      <c r="P39" s="219"/>
      <c r="Q39" s="219"/>
      <c r="R39" s="219"/>
      <c r="S39" s="219"/>
      <c r="T39" s="219"/>
      <c r="U39" s="219"/>
      <c r="V39" s="219"/>
      <c r="W39" s="219"/>
      <c r="X39" s="219"/>
    </row>
    <row r="40" spans="1:24" x14ac:dyDescent="0.2">
      <c r="A40" s="219"/>
      <c r="B40" s="219"/>
      <c r="C40" s="219"/>
      <c r="D40" s="219"/>
      <c r="E40" s="219"/>
      <c r="F40" s="219"/>
      <c r="G40" s="219"/>
      <c r="H40" s="219"/>
      <c r="I40" s="219"/>
      <c r="J40" s="219"/>
      <c r="K40" s="219"/>
      <c r="L40" s="219"/>
      <c r="M40" s="219"/>
      <c r="N40" s="219"/>
      <c r="O40" s="219"/>
      <c r="P40" s="219"/>
      <c r="Q40" s="219"/>
      <c r="R40" s="219"/>
      <c r="S40" s="219"/>
      <c r="T40" s="219"/>
      <c r="U40" s="219"/>
      <c r="V40" s="219"/>
      <c r="W40" s="219"/>
      <c r="X40" s="219"/>
    </row>
    <row r="41" spans="1:24" x14ac:dyDescent="0.2">
      <c r="A41" s="219"/>
      <c r="B41" s="219"/>
      <c r="C41" s="219"/>
      <c r="D41" s="219"/>
      <c r="E41" s="219"/>
      <c r="F41" s="219"/>
      <c r="G41" s="219"/>
      <c r="H41" s="219"/>
      <c r="I41" s="219"/>
      <c r="J41" s="219"/>
      <c r="K41" s="219"/>
      <c r="L41" s="219"/>
      <c r="M41" s="219"/>
      <c r="N41" s="219"/>
      <c r="O41" s="219"/>
      <c r="P41" s="219"/>
      <c r="Q41" s="219"/>
      <c r="R41" s="219"/>
      <c r="S41" s="219"/>
      <c r="T41" s="219"/>
      <c r="U41" s="219"/>
      <c r="V41" s="219"/>
      <c r="W41" s="219"/>
      <c r="X41" s="219"/>
    </row>
    <row r="42" spans="1:24" x14ac:dyDescent="0.2">
      <c r="A42" s="219"/>
      <c r="B42" s="219"/>
      <c r="C42" s="219"/>
      <c r="D42" s="219"/>
      <c r="E42" s="219"/>
      <c r="F42" s="219"/>
      <c r="G42" s="219"/>
      <c r="H42" s="219"/>
      <c r="I42" s="219"/>
      <c r="J42" s="219"/>
      <c r="K42" s="219"/>
      <c r="L42" s="219"/>
      <c r="M42" s="219"/>
      <c r="N42" s="219"/>
      <c r="O42" s="219"/>
      <c r="P42" s="219"/>
      <c r="Q42" s="219"/>
      <c r="R42" s="219"/>
      <c r="S42" s="219"/>
      <c r="T42" s="219"/>
      <c r="U42" s="219"/>
      <c r="V42" s="219"/>
      <c r="W42" s="219"/>
      <c r="X42" s="219"/>
    </row>
    <row r="43" spans="1:24" x14ac:dyDescent="0.2">
      <c r="A43" s="219"/>
      <c r="B43" s="219"/>
      <c r="C43" s="219"/>
      <c r="D43" s="219"/>
      <c r="E43" s="219"/>
      <c r="F43" s="219"/>
      <c r="G43" s="219"/>
      <c r="H43" s="219"/>
      <c r="I43" s="219"/>
      <c r="J43" s="219"/>
      <c r="K43" s="219"/>
      <c r="L43" s="219"/>
      <c r="M43" s="219"/>
      <c r="N43" s="219"/>
      <c r="O43" s="219"/>
      <c r="P43" s="219"/>
      <c r="Q43" s="219"/>
      <c r="R43" s="219"/>
      <c r="S43" s="219"/>
      <c r="T43" s="219"/>
      <c r="U43" s="219"/>
      <c r="V43" s="219"/>
      <c r="W43" s="219"/>
      <c r="X43" s="219"/>
    </row>
    <row r="44" spans="1:24" x14ac:dyDescent="0.2">
      <c r="A44" s="219"/>
      <c r="B44" s="219"/>
      <c r="C44" s="219"/>
      <c r="D44" s="219"/>
      <c r="E44" s="219"/>
      <c r="F44" s="219"/>
      <c r="G44" s="219"/>
      <c r="H44" s="219"/>
      <c r="I44" s="219"/>
      <c r="J44" s="219"/>
      <c r="K44" s="219"/>
      <c r="L44" s="219"/>
      <c r="M44" s="219"/>
      <c r="N44" s="219"/>
      <c r="O44" s="219"/>
      <c r="P44" s="219"/>
      <c r="Q44" s="219"/>
      <c r="R44" s="219"/>
      <c r="S44" s="219"/>
      <c r="T44" s="219"/>
      <c r="U44" s="219"/>
      <c r="V44" s="219"/>
      <c r="W44" s="219"/>
      <c r="X44" s="219"/>
    </row>
    <row r="45" spans="1:24" x14ac:dyDescent="0.2">
      <c r="A45" s="219"/>
      <c r="B45" s="219"/>
      <c r="C45" s="219"/>
      <c r="D45" s="219"/>
      <c r="E45" s="219"/>
      <c r="F45" s="219"/>
      <c r="G45" s="219"/>
      <c r="H45" s="219"/>
      <c r="I45" s="219"/>
      <c r="J45" s="219"/>
      <c r="K45" s="219"/>
      <c r="L45" s="219"/>
      <c r="M45" s="219"/>
      <c r="N45" s="219"/>
      <c r="O45" s="219"/>
      <c r="P45" s="219"/>
      <c r="Q45" s="219"/>
      <c r="R45" s="219"/>
      <c r="S45" s="219"/>
      <c r="T45" s="219"/>
      <c r="U45" s="219"/>
      <c r="V45" s="219"/>
      <c r="W45" s="219"/>
      <c r="X45" s="219"/>
    </row>
    <row r="46" spans="1:24" x14ac:dyDescent="0.2">
      <c r="A46" s="219"/>
      <c r="B46" s="219"/>
      <c r="C46" s="219"/>
      <c r="D46" s="219"/>
      <c r="E46" s="219"/>
      <c r="F46" s="219"/>
      <c r="G46" s="219"/>
      <c r="H46" s="219"/>
      <c r="I46" s="219"/>
      <c r="J46" s="219"/>
      <c r="K46" s="219"/>
      <c r="L46" s="219"/>
      <c r="M46" s="219"/>
      <c r="N46" s="219"/>
      <c r="O46" s="219"/>
      <c r="P46" s="219"/>
      <c r="Q46" s="219"/>
      <c r="R46" s="219"/>
      <c r="S46" s="219"/>
      <c r="T46" s="219"/>
      <c r="U46" s="219"/>
      <c r="V46" s="219"/>
      <c r="W46" s="219"/>
      <c r="X46" s="219"/>
    </row>
    <row r="47" spans="1:24" x14ac:dyDescent="0.2">
      <c r="A47" s="219"/>
      <c r="B47" s="219"/>
      <c r="C47" s="219"/>
      <c r="D47" s="219"/>
      <c r="E47" s="219"/>
      <c r="F47" s="219"/>
      <c r="G47" s="219"/>
      <c r="H47" s="219"/>
      <c r="I47" s="219"/>
      <c r="J47" s="219"/>
      <c r="K47" s="219"/>
      <c r="L47" s="219"/>
      <c r="M47" s="219"/>
      <c r="N47" s="219"/>
      <c r="O47" s="219"/>
      <c r="P47" s="219"/>
      <c r="Q47" s="219"/>
      <c r="R47" s="219"/>
      <c r="S47" s="219"/>
      <c r="T47" s="219"/>
      <c r="U47" s="219"/>
      <c r="V47" s="219"/>
      <c r="W47" s="219"/>
      <c r="X47" s="219"/>
    </row>
    <row r="48" spans="1:24" x14ac:dyDescent="0.2">
      <c r="A48" s="219"/>
      <c r="B48" s="219"/>
      <c r="C48" s="219"/>
      <c r="D48" s="219"/>
      <c r="E48" s="219"/>
      <c r="F48" s="219"/>
      <c r="G48" s="219"/>
      <c r="H48" s="219"/>
      <c r="I48" s="219"/>
      <c r="J48" s="219"/>
      <c r="K48" s="219"/>
      <c r="L48" s="219"/>
      <c r="M48" s="219"/>
      <c r="N48" s="219"/>
      <c r="O48" s="219"/>
      <c r="P48" s="219"/>
      <c r="Q48" s="219"/>
      <c r="R48" s="219"/>
      <c r="S48" s="219"/>
      <c r="T48" s="219"/>
      <c r="U48" s="219"/>
      <c r="V48" s="219"/>
      <c r="W48" s="219"/>
      <c r="X48" s="219"/>
    </row>
    <row r="49" spans="1:24" x14ac:dyDescent="0.2">
      <c r="A49" s="219"/>
      <c r="B49" s="219"/>
      <c r="C49" s="219"/>
      <c r="D49" s="219"/>
      <c r="E49" s="219"/>
      <c r="F49" s="219"/>
      <c r="G49" s="219"/>
      <c r="H49" s="219"/>
      <c r="I49" s="219"/>
      <c r="J49" s="219"/>
      <c r="K49" s="219"/>
      <c r="L49" s="219"/>
      <c r="M49" s="219"/>
      <c r="N49" s="219"/>
      <c r="O49" s="219"/>
      <c r="P49" s="219"/>
      <c r="Q49" s="219"/>
      <c r="R49" s="219"/>
      <c r="S49" s="219"/>
      <c r="T49" s="219"/>
      <c r="U49" s="219"/>
      <c r="V49" s="219"/>
      <c r="W49" s="219"/>
      <c r="X49" s="219"/>
    </row>
    <row r="50" spans="1:24" x14ac:dyDescent="0.2">
      <c r="A50" s="219"/>
      <c r="B50" s="219"/>
      <c r="C50" s="219"/>
      <c r="D50" s="219"/>
      <c r="E50" s="219"/>
      <c r="F50" s="219"/>
      <c r="G50" s="219"/>
      <c r="H50" s="219"/>
      <c r="I50" s="219"/>
      <c r="J50" s="219"/>
      <c r="K50" s="219"/>
      <c r="L50" s="219"/>
      <c r="M50" s="219"/>
      <c r="N50" s="219"/>
      <c r="O50" s="219"/>
      <c r="P50" s="219"/>
      <c r="Q50" s="219"/>
      <c r="R50" s="219"/>
      <c r="S50" s="219"/>
      <c r="T50" s="219"/>
      <c r="U50" s="219"/>
      <c r="V50" s="219"/>
      <c r="W50" s="219"/>
      <c r="X50" s="219"/>
    </row>
    <row r="51" spans="1:24" x14ac:dyDescent="0.2">
      <c r="A51" s="219"/>
      <c r="B51" s="219"/>
      <c r="C51" s="219"/>
      <c r="D51" s="219"/>
      <c r="E51" s="219"/>
      <c r="F51" s="219"/>
      <c r="G51" s="219"/>
      <c r="H51" s="219"/>
      <c r="I51" s="219"/>
      <c r="J51" s="219"/>
      <c r="K51" s="219"/>
      <c r="L51" s="219"/>
      <c r="M51" s="219"/>
      <c r="N51" s="219"/>
      <c r="O51" s="219"/>
      <c r="P51" s="219"/>
      <c r="Q51" s="219"/>
      <c r="R51" s="219"/>
      <c r="S51" s="219"/>
      <c r="T51" s="219"/>
      <c r="U51" s="219"/>
      <c r="V51" s="219"/>
      <c r="W51" s="219"/>
      <c r="X51" s="219"/>
    </row>
    <row r="52" spans="1:24" x14ac:dyDescent="0.2">
      <c r="A52" s="219"/>
      <c r="B52" s="219"/>
      <c r="C52" s="219"/>
      <c r="D52" s="219"/>
      <c r="E52" s="219"/>
      <c r="F52" s="219"/>
      <c r="G52" s="219"/>
      <c r="H52" s="219"/>
      <c r="I52" s="219"/>
      <c r="J52" s="219"/>
      <c r="K52" s="219"/>
      <c r="L52" s="219"/>
      <c r="M52" s="219"/>
      <c r="N52" s="219"/>
      <c r="O52" s="219"/>
      <c r="P52" s="219"/>
      <c r="Q52" s="219"/>
      <c r="R52" s="219"/>
      <c r="S52" s="219"/>
      <c r="T52" s="219"/>
      <c r="U52" s="219"/>
      <c r="V52" s="219"/>
      <c r="W52" s="219"/>
      <c r="X52" s="219"/>
    </row>
    <row r="53" spans="1:24" x14ac:dyDescent="0.2">
      <c r="A53" s="219"/>
      <c r="B53" s="219"/>
      <c r="C53" s="219"/>
      <c r="D53" s="219"/>
      <c r="E53" s="219"/>
      <c r="F53" s="219"/>
      <c r="G53" s="219"/>
      <c r="H53" s="219"/>
      <c r="I53" s="219"/>
      <c r="J53" s="219"/>
      <c r="K53" s="219"/>
      <c r="L53" s="219"/>
      <c r="M53" s="219"/>
      <c r="N53" s="219"/>
      <c r="O53" s="219"/>
      <c r="P53" s="219"/>
      <c r="Q53" s="219"/>
      <c r="R53" s="219"/>
      <c r="S53" s="219"/>
      <c r="T53" s="219"/>
      <c r="U53" s="219"/>
      <c r="V53" s="219"/>
      <c r="W53" s="219"/>
      <c r="X53" s="219"/>
    </row>
    <row r="54" spans="1:24" x14ac:dyDescent="0.2">
      <c r="A54" s="219"/>
      <c r="B54" s="219"/>
      <c r="C54" s="219"/>
      <c r="D54" s="219"/>
      <c r="E54" s="219"/>
      <c r="F54" s="219"/>
      <c r="G54" s="219"/>
      <c r="H54" s="219"/>
      <c r="I54" s="219"/>
      <c r="J54" s="219"/>
      <c r="K54" s="219"/>
      <c r="L54" s="219"/>
      <c r="M54" s="219"/>
      <c r="N54" s="219"/>
      <c r="O54" s="219"/>
      <c r="P54" s="219"/>
      <c r="Q54" s="219"/>
      <c r="R54" s="219"/>
      <c r="S54" s="219"/>
      <c r="T54" s="219"/>
      <c r="U54" s="219"/>
      <c r="V54" s="219"/>
      <c r="W54" s="219"/>
      <c r="X54" s="219"/>
    </row>
    <row r="55" spans="1:24" x14ac:dyDescent="0.2">
      <c r="A55" s="219"/>
      <c r="B55" s="219"/>
      <c r="C55" s="219"/>
      <c r="D55" s="219"/>
      <c r="E55" s="219"/>
      <c r="F55" s="219"/>
      <c r="G55" s="219"/>
      <c r="H55" s="219"/>
      <c r="I55" s="219"/>
      <c r="J55" s="219"/>
      <c r="K55" s="219"/>
      <c r="L55" s="219"/>
      <c r="M55" s="219"/>
      <c r="N55" s="219"/>
      <c r="O55" s="219"/>
      <c r="P55" s="219"/>
      <c r="Q55" s="219"/>
      <c r="R55" s="219"/>
      <c r="S55" s="219"/>
      <c r="T55" s="219"/>
      <c r="U55" s="219"/>
      <c r="V55" s="219"/>
      <c r="W55" s="219"/>
      <c r="X55" s="219"/>
    </row>
    <row r="56" spans="1:24" x14ac:dyDescent="0.2">
      <c r="A56" s="219"/>
      <c r="B56" s="219"/>
      <c r="C56" s="219"/>
      <c r="D56" s="219"/>
      <c r="E56" s="219"/>
      <c r="F56" s="219"/>
      <c r="G56" s="219"/>
      <c r="H56" s="219"/>
      <c r="I56" s="219"/>
      <c r="J56" s="219"/>
      <c r="K56" s="219"/>
      <c r="L56" s="219"/>
      <c r="M56" s="219"/>
      <c r="N56" s="219"/>
      <c r="O56" s="219"/>
      <c r="P56" s="219"/>
      <c r="Q56" s="219"/>
      <c r="R56" s="219"/>
      <c r="S56" s="219"/>
      <c r="T56" s="219"/>
      <c r="U56" s="219"/>
      <c r="V56" s="219"/>
      <c r="W56" s="219"/>
      <c r="X56" s="219"/>
    </row>
    <row r="57" spans="1:24" x14ac:dyDescent="0.2">
      <c r="A57" s="219"/>
      <c r="B57" s="219"/>
      <c r="C57" s="219"/>
      <c r="D57" s="219"/>
      <c r="E57" s="219"/>
      <c r="F57" s="219"/>
      <c r="G57" s="219"/>
      <c r="H57" s="219"/>
      <c r="I57" s="219"/>
      <c r="J57" s="219"/>
      <c r="K57" s="219"/>
      <c r="L57" s="219"/>
      <c r="M57" s="219"/>
      <c r="N57" s="219"/>
      <c r="O57" s="219"/>
      <c r="P57" s="219"/>
      <c r="Q57" s="219"/>
      <c r="R57" s="219"/>
      <c r="S57" s="219"/>
      <c r="T57" s="219"/>
      <c r="U57" s="219"/>
      <c r="V57" s="219"/>
      <c r="W57" s="219"/>
      <c r="X57" s="219"/>
    </row>
    <row r="58" spans="1:24" x14ac:dyDescent="0.2">
      <c r="A58" s="219"/>
      <c r="B58" s="219"/>
      <c r="C58" s="219"/>
      <c r="D58" s="219"/>
      <c r="E58" s="219"/>
      <c r="F58" s="219"/>
      <c r="G58" s="219"/>
      <c r="H58" s="219"/>
      <c r="I58" s="219"/>
      <c r="J58" s="219"/>
      <c r="K58" s="219"/>
      <c r="L58" s="219"/>
      <c r="M58" s="219"/>
      <c r="N58" s="219"/>
      <c r="O58" s="219"/>
      <c r="P58" s="219"/>
      <c r="Q58" s="219"/>
      <c r="R58" s="219"/>
      <c r="S58" s="219"/>
      <c r="T58" s="219"/>
      <c r="U58" s="219"/>
      <c r="V58" s="219"/>
      <c r="W58" s="219"/>
      <c r="X58" s="219"/>
    </row>
    <row r="59" spans="1:24" x14ac:dyDescent="0.2">
      <c r="A59" s="219"/>
      <c r="B59" s="219"/>
      <c r="C59" s="219"/>
      <c r="D59" s="219"/>
      <c r="E59" s="219"/>
      <c r="F59" s="219"/>
      <c r="G59" s="219"/>
      <c r="H59" s="219"/>
      <c r="I59" s="219"/>
      <c r="J59" s="219"/>
      <c r="K59" s="219"/>
      <c r="L59" s="219"/>
      <c r="M59" s="219"/>
      <c r="N59" s="219"/>
      <c r="O59" s="219"/>
      <c r="P59" s="219"/>
      <c r="Q59" s="219"/>
      <c r="R59" s="219"/>
      <c r="S59" s="219"/>
      <c r="T59" s="219"/>
      <c r="U59" s="219"/>
      <c r="V59" s="219"/>
      <c r="W59" s="219"/>
      <c r="X59" s="219"/>
    </row>
    <row r="60" spans="1:24" x14ac:dyDescent="0.2">
      <c r="A60" s="219"/>
      <c r="B60" s="219"/>
      <c r="C60" s="219"/>
      <c r="D60" s="219"/>
      <c r="E60" s="219"/>
      <c r="F60" s="219"/>
      <c r="G60" s="219"/>
      <c r="H60" s="219"/>
      <c r="I60" s="219"/>
      <c r="J60" s="219"/>
      <c r="K60" s="219"/>
      <c r="L60" s="219"/>
      <c r="M60" s="219"/>
      <c r="N60" s="219"/>
      <c r="O60" s="219"/>
      <c r="P60" s="219"/>
      <c r="Q60" s="219"/>
      <c r="R60" s="219"/>
      <c r="S60" s="219"/>
      <c r="T60" s="219"/>
      <c r="U60" s="219"/>
      <c r="V60" s="219"/>
      <c r="W60" s="219"/>
      <c r="X60" s="219"/>
    </row>
    <row r="61" spans="1:24" x14ac:dyDescent="0.2">
      <c r="A61" s="219"/>
      <c r="B61" s="219"/>
      <c r="C61" s="219"/>
      <c r="D61" s="219"/>
      <c r="E61" s="219"/>
      <c r="F61" s="219"/>
      <c r="G61" s="219"/>
      <c r="H61" s="219"/>
      <c r="I61" s="219"/>
      <c r="J61" s="219"/>
      <c r="K61" s="219"/>
      <c r="L61" s="219"/>
      <c r="M61" s="219"/>
      <c r="N61" s="219"/>
      <c r="O61" s="219"/>
      <c r="P61" s="219"/>
      <c r="Q61" s="219"/>
      <c r="R61" s="219"/>
      <c r="S61" s="219"/>
      <c r="T61" s="219"/>
      <c r="U61" s="219"/>
      <c r="V61" s="219"/>
      <c r="W61" s="219"/>
      <c r="X61" s="219"/>
    </row>
    <row r="62" spans="1:24" x14ac:dyDescent="0.2">
      <c r="A62" s="219"/>
      <c r="B62" s="219"/>
      <c r="C62" s="219"/>
      <c r="D62" s="219"/>
      <c r="E62" s="219"/>
      <c r="F62" s="219"/>
      <c r="G62" s="219"/>
      <c r="H62" s="219"/>
      <c r="I62" s="219"/>
      <c r="J62" s="219"/>
      <c r="K62" s="219"/>
      <c r="L62" s="219"/>
      <c r="M62" s="219"/>
      <c r="N62" s="219"/>
      <c r="O62" s="219"/>
      <c r="P62" s="219"/>
      <c r="Q62" s="219"/>
      <c r="R62" s="219"/>
      <c r="S62" s="219"/>
      <c r="T62" s="219"/>
      <c r="U62" s="219"/>
      <c r="V62" s="219"/>
      <c r="W62" s="219"/>
      <c r="X62" s="219"/>
    </row>
    <row r="63" spans="1:24" x14ac:dyDescent="0.2">
      <c r="A63" s="219"/>
      <c r="B63" s="219"/>
      <c r="C63" s="219"/>
      <c r="D63" s="219"/>
      <c r="E63" s="219"/>
      <c r="F63" s="219"/>
      <c r="G63" s="219"/>
      <c r="H63" s="219"/>
      <c r="I63" s="219"/>
      <c r="J63" s="219"/>
      <c r="K63" s="219"/>
      <c r="L63" s="219"/>
      <c r="M63" s="219"/>
      <c r="N63" s="219"/>
      <c r="O63" s="219"/>
      <c r="P63" s="219"/>
      <c r="Q63" s="219"/>
      <c r="R63" s="219"/>
      <c r="S63" s="219"/>
      <c r="T63" s="219"/>
      <c r="U63" s="219"/>
      <c r="V63" s="219"/>
      <c r="W63" s="219"/>
      <c r="X63" s="219"/>
    </row>
    <row r="64" spans="1:24" x14ac:dyDescent="0.2">
      <c r="A64" s="219"/>
      <c r="B64" s="219"/>
      <c r="C64" s="219"/>
      <c r="D64" s="219"/>
      <c r="E64" s="219"/>
      <c r="F64" s="219"/>
      <c r="G64" s="219"/>
      <c r="H64" s="219"/>
      <c r="I64" s="219"/>
      <c r="J64" s="219"/>
      <c r="K64" s="219"/>
      <c r="L64" s="219"/>
      <c r="M64" s="219"/>
      <c r="N64" s="219"/>
      <c r="O64" s="219"/>
      <c r="P64" s="219"/>
      <c r="Q64" s="219"/>
      <c r="R64" s="219"/>
      <c r="S64" s="219"/>
      <c r="T64" s="219"/>
      <c r="U64" s="219"/>
      <c r="V64" s="219"/>
      <c r="W64" s="219"/>
      <c r="X64" s="219"/>
    </row>
    <row r="65" spans="1:24" x14ac:dyDescent="0.2">
      <c r="A65" s="219"/>
      <c r="B65" s="219"/>
      <c r="C65" s="219"/>
      <c r="D65" s="219"/>
      <c r="E65" s="219"/>
      <c r="F65" s="219"/>
      <c r="G65" s="219"/>
      <c r="H65" s="219"/>
      <c r="I65" s="219"/>
      <c r="J65" s="219"/>
      <c r="K65" s="219"/>
      <c r="L65" s="219"/>
      <c r="M65" s="219"/>
      <c r="N65" s="219"/>
      <c r="O65" s="219"/>
      <c r="P65" s="219"/>
      <c r="Q65" s="219"/>
      <c r="R65" s="219"/>
      <c r="S65" s="219"/>
      <c r="T65" s="219"/>
      <c r="U65" s="219"/>
      <c r="V65" s="219"/>
      <c r="W65" s="219"/>
      <c r="X65" s="219"/>
    </row>
    <row r="66" spans="1:24" x14ac:dyDescent="0.2">
      <c r="A66" s="219"/>
      <c r="B66" s="219"/>
      <c r="C66" s="219"/>
      <c r="D66" s="219"/>
      <c r="E66" s="219"/>
      <c r="F66" s="219"/>
      <c r="G66" s="219"/>
      <c r="H66" s="219"/>
      <c r="I66" s="219"/>
      <c r="J66" s="219"/>
      <c r="K66" s="219"/>
      <c r="L66" s="219"/>
      <c r="M66" s="219"/>
      <c r="N66" s="219"/>
      <c r="O66" s="219"/>
      <c r="P66" s="219"/>
      <c r="Q66" s="219"/>
      <c r="R66" s="219"/>
      <c r="S66" s="219"/>
      <c r="T66" s="219"/>
      <c r="U66" s="219"/>
      <c r="V66" s="219"/>
      <c r="W66" s="219"/>
      <c r="X66" s="219"/>
    </row>
    <row r="67" spans="1:24" x14ac:dyDescent="0.2">
      <c r="A67" s="219"/>
      <c r="B67" s="219"/>
      <c r="C67" s="219"/>
      <c r="D67" s="219"/>
      <c r="E67" s="219"/>
      <c r="F67" s="219"/>
      <c r="G67" s="219"/>
      <c r="H67" s="219"/>
      <c r="I67" s="219"/>
      <c r="J67" s="219"/>
      <c r="K67" s="219"/>
      <c r="L67" s="219"/>
      <c r="M67" s="219"/>
      <c r="N67" s="219"/>
      <c r="O67" s="219"/>
      <c r="P67" s="219"/>
      <c r="Q67" s="219"/>
      <c r="R67" s="219"/>
      <c r="S67" s="219"/>
      <c r="T67" s="219"/>
      <c r="U67" s="219"/>
      <c r="V67" s="219"/>
      <c r="W67" s="219"/>
      <c r="X67" s="219"/>
    </row>
    <row r="68" spans="1:24" x14ac:dyDescent="0.2">
      <c r="A68" s="219"/>
      <c r="B68" s="219"/>
      <c r="C68" s="219"/>
      <c r="D68" s="219"/>
      <c r="E68" s="219"/>
      <c r="F68" s="219"/>
      <c r="G68" s="219"/>
      <c r="H68" s="219"/>
      <c r="I68" s="219"/>
      <c r="J68" s="219"/>
      <c r="K68" s="219"/>
      <c r="L68" s="219"/>
      <c r="M68" s="219"/>
      <c r="N68" s="219"/>
      <c r="O68" s="219"/>
      <c r="P68" s="219"/>
      <c r="Q68" s="219"/>
      <c r="R68" s="219"/>
      <c r="S68" s="219"/>
      <c r="T68" s="219"/>
      <c r="U68" s="219"/>
      <c r="V68" s="219"/>
      <c r="W68" s="219"/>
      <c r="X68" s="219"/>
    </row>
    <row r="69" spans="1:24" x14ac:dyDescent="0.2">
      <c r="A69" s="219"/>
      <c r="B69" s="219"/>
      <c r="C69" s="219"/>
      <c r="D69" s="219"/>
      <c r="E69" s="219"/>
      <c r="F69" s="219"/>
      <c r="G69" s="219"/>
      <c r="H69" s="219"/>
      <c r="I69" s="219"/>
      <c r="J69" s="219"/>
      <c r="K69" s="219"/>
      <c r="L69" s="219"/>
      <c r="M69" s="219"/>
      <c r="N69" s="219"/>
      <c r="O69" s="219"/>
      <c r="P69" s="219"/>
      <c r="Q69" s="219"/>
      <c r="R69" s="219"/>
      <c r="S69" s="219"/>
      <c r="T69" s="219"/>
      <c r="U69" s="219"/>
      <c r="V69" s="219"/>
      <c r="W69" s="219"/>
      <c r="X69" s="219"/>
    </row>
    <row r="70" spans="1:24" x14ac:dyDescent="0.2">
      <c r="A70" s="219"/>
      <c r="B70" s="219"/>
      <c r="C70" s="219"/>
      <c r="D70" s="219"/>
      <c r="E70" s="219"/>
      <c r="F70" s="219"/>
      <c r="G70" s="219"/>
      <c r="H70" s="219"/>
      <c r="I70" s="219"/>
      <c r="J70" s="219"/>
      <c r="K70" s="219"/>
      <c r="L70" s="219"/>
      <c r="M70" s="219"/>
      <c r="N70" s="219"/>
      <c r="O70" s="219"/>
      <c r="P70" s="219"/>
      <c r="Q70" s="219"/>
      <c r="R70" s="219"/>
      <c r="S70" s="219"/>
      <c r="T70" s="219"/>
      <c r="U70" s="219"/>
      <c r="V70" s="219"/>
      <c r="W70" s="219"/>
      <c r="X70" s="219"/>
    </row>
    <row r="71" spans="1:24" s="135" customFormat="1" ht="18" x14ac:dyDescent="0.25">
      <c r="A71" s="219"/>
      <c r="B71" s="219"/>
      <c r="C71" s="427" t="s">
        <v>250</v>
      </c>
      <c r="D71" s="427"/>
      <c r="E71" s="427"/>
      <c r="F71" s="427"/>
      <c r="G71" s="427"/>
      <c r="H71" s="427"/>
      <c r="I71" s="427"/>
      <c r="J71" s="427"/>
      <c r="K71" s="427"/>
      <c r="L71" s="427"/>
      <c r="M71" s="427"/>
      <c r="N71" s="220"/>
      <c r="O71" s="220"/>
      <c r="P71" s="220"/>
      <c r="Q71" s="426"/>
      <c r="R71" s="426"/>
      <c r="S71" s="426"/>
      <c r="T71" s="426"/>
      <c r="U71" s="426"/>
      <c r="V71" s="426"/>
      <c r="W71" s="219"/>
      <c r="X71" s="219"/>
    </row>
    <row r="72" spans="1:24" x14ac:dyDescent="0.2">
      <c r="A72" s="219"/>
      <c r="B72" s="219"/>
      <c r="C72" s="219"/>
      <c r="D72" s="219"/>
      <c r="E72" s="219"/>
      <c r="F72" s="219"/>
      <c r="G72" s="219"/>
      <c r="H72" s="219"/>
      <c r="I72" s="219"/>
      <c r="J72" s="219"/>
      <c r="K72" s="219"/>
      <c r="L72" s="219"/>
      <c r="M72" s="219"/>
      <c r="N72" s="219"/>
      <c r="O72" s="219"/>
      <c r="P72" s="219"/>
      <c r="Q72" s="219"/>
      <c r="R72" s="219"/>
      <c r="S72" s="219"/>
      <c r="T72" s="219"/>
      <c r="U72" s="219"/>
      <c r="V72" s="219"/>
      <c r="W72" s="219"/>
      <c r="X72" s="219"/>
    </row>
    <row r="73" spans="1:24" s="135" customFormat="1" ht="15" x14ac:dyDescent="0.25">
      <c r="A73" s="219"/>
      <c r="B73" s="219"/>
      <c r="C73" s="429">
        <v>2016</v>
      </c>
      <c r="D73" s="429"/>
      <c r="E73" s="429"/>
      <c r="F73" s="39"/>
      <c r="G73" s="423">
        <v>2017</v>
      </c>
      <c r="H73" s="424"/>
      <c r="I73" s="425"/>
      <c r="J73" s="39"/>
      <c r="K73" s="423">
        <v>2018</v>
      </c>
      <c r="L73" s="424"/>
      <c r="M73" s="425"/>
      <c r="N73" s="39"/>
      <c r="O73" s="423">
        <v>2019</v>
      </c>
      <c r="P73" s="424"/>
      <c r="Q73" s="425"/>
      <c r="R73" s="219"/>
      <c r="S73" s="423">
        <v>2020</v>
      </c>
      <c r="T73" s="424"/>
      <c r="U73" s="425"/>
      <c r="V73" s="219"/>
      <c r="W73" s="219"/>
      <c r="X73" s="219"/>
    </row>
    <row r="74" spans="1:24" s="135" customFormat="1" x14ac:dyDescent="0.2">
      <c r="A74" s="219"/>
      <c r="B74" s="219"/>
      <c r="C74" s="46" t="s">
        <v>51</v>
      </c>
      <c r="D74" s="44">
        <f>D6+F6</f>
        <v>0</v>
      </c>
      <c r="E74" s="45">
        <f>IFERROR(D74/$D$78,0)</f>
        <v>0</v>
      </c>
      <c r="F74" s="39"/>
      <c r="G74" s="38" t="s">
        <v>51</v>
      </c>
      <c r="H74" s="40">
        <f>D7+F7</f>
        <v>0</v>
      </c>
      <c r="I74" s="45">
        <f>IFERROR(H74/$D$78,0)</f>
        <v>0</v>
      </c>
      <c r="J74" s="39"/>
      <c r="K74" s="38" t="s">
        <v>51</v>
      </c>
      <c r="L74" s="40">
        <f>D8+F8</f>
        <v>0</v>
      </c>
      <c r="M74" s="41">
        <f>IFERROR(L74/$L$78,0)</f>
        <v>0</v>
      </c>
      <c r="N74" s="39"/>
      <c r="O74" s="38" t="s">
        <v>51</v>
      </c>
      <c r="P74" s="40">
        <f>D9+F9</f>
        <v>0</v>
      </c>
      <c r="Q74" s="41">
        <f>IFERROR(P74/$P$78,0)</f>
        <v>0</v>
      </c>
      <c r="R74" s="219"/>
      <c r="S74" s="38" t="s">
        <v>51</v>
      </c>
      <c r="T74" s="40">
        <f>D1-+F10</f>
        <v>0</v>
      </c>
      <c r="U74" s="41">
        <f>IFERROR(T74/$P$78,0)</f>
        <v>0</v>
      </c>
      <c r="V74" s="219"/>
      <c r="W74" s="219"/>
      <c r="X74" s="219"/>
    </row>
    <row r="75" spans="1:24" s="135" customFormat="1" x14ac:dyDescent="0.2">
      <c r="A75" s="219"/>
      <c r="B75" s="219"/>
      <c r="C75" s="38" t="s">
        <v>251</v>
      </c>
      <c r="D75" s="40">
        <f>H6+J6</f>
        <v>0</v>
      </c>
      <c r="E75" s="41">
        <f>IFERROR(D75/$D$78,0)</f>
        <v>0</v>
      </c>
      <c r="F75" s="39"/>
      <c r="G75" s="38" t="s">
        <v>251</v>
      </c>
      <c r="H75" s="40">
        <f>H7+J7</f>
        <v>0</v>
      </c>
      <c r="I75" s="41">
        <f>IFERROR(H75/$D$78,0)</f>
        <v>0</v>
      </c>
      <c r="J75" s="39"/>
      <c r="K75" s="38" t="s">
        <v>251</v>
      </c>
      <c r="L75" s="40">
        <f>H8+J8</f>
        <v>0</v>
      </c>
      <c r="M75" s="41">
        <f t="shared" ref="M75:M77" si="4">IFERROR(L75/$L$78,0)</f>
        <v>0</v>
      </c>
      <c r="N75" s="39"/>
      <c r="O75" s="38" t="s">
        <v>251</v>
      </c>
      <c r="P75" s="40">
        <f>H9+J9</f>
        <v>0</v>
      </c>
      <c r="Q75" s="41">
        <f t="shared" ref="Q75:Q77" si="5">IFERROR(P75/$P$78,0)</f>
        <v>0</v>
      </c>
      <c r="R75" s="219"/>
      <c r="S75" s="38" t="s">
        <v>251</v>
      </c>
      <c r="T75" s="40">
        <f>H10+J10</f>
        <v>0</v>
      </c>
      <c r="U75" s="41">
        <f t="shared" ref="U75:U77" si="6">IFERROR(T75/$P$78,0)</f>
        <v>0</v>
      </c>
      <c r="V75" s="219"/>
      <c r="W75" s="219"/>
      <c r="X75" s="219"/>
    </row>
    <row r="76" spans="1:24" s="135" customFormat="1" ht="18" x14ac:dyDescent="0.25">
      <c r="A76" s="219"/>
      <c r="B76" s="219"/>
      <c r="C76" s="38" t="s">
        <v>252</v>
      </c>
      <c r="D76" s="40">
        <f>L6</f>
        <v>0</v>
      </c>
      <c r="E76" s="41">
        <f>IFERROR(D76/$D$78,0)</f>
        <v>0</v>
      </c>
      <c r="F76" s="39"/>
      <c r="G76" s="38" t="s">
        <v>252</v>
      </c>
      <c r="H76" s="40">
        <f>L7</f>
        <v>0</v>
      </c>
      <c r="I76" s="41">
        <f>IFERROR(H76/$D$78,0)</f>
        <v>0</v>
      </c>
      <c r="J76" s="39"/>
      <c r="K76" s="38" t="s">
        <v>252</v>
      </c>
      <c r="L76" s="40">
        <f>L8</f>
        <v>0</v>
      </c>
      <c r="M76" s="41">
        <f t="shared" si="4"/>
        <v>0</v>
      </c>
      <c r="N76" s="39"/>
      <c r="O76" s="38" t="s">
        <v>252</v>
      </c>
      <c r="P76" s="40">
        <f>L9</f>
        <v>0</v>
      </c>
      <c r="Q76" s="41">
        <f t="shared" si="5"/>
        <v>0</v>
      </c>
      <c r="R76" s="219"/>
      <c r="S76" s="38" t="s">
        <v>252</v>
      </c>
      <c r="T76" s="40">
        <f>L10</f>
        <v>0</v>
      </c>
      <c r="U76" s="41">
        <f t="shared" si="6"/>
        <v>0</v>
      </c>
      <c r="V76" s="273"/>
      <c r="W76" s="219"/>
      <c r="X76" s="219"/>
    </row>
    <row r="77" spans="1:24" s="135" customFormat="1" x14ac:dyDescent="0.2">
      <c r="A77" s="219"/>
      <c r="B77" s="219"/>
      <c r="C77" s="38" t="s">
        <v>53</v>
      </c>
      <c r="D77" s="40">
        <f>N6</f>
        <v>0</v>
      </c>
      <c r="E77" s="41">
        <f>IFERROR(D77/$D$78,0)</f>
        <v>0</v>
      </c>
      <c r="F77" s="39"/>
      <c r="G77" s="38" t="s">
        <v>53</v>
      </c>
      <c r="H77" s="40">
        <f>N7</f>
        <v>0</v>
      </c>
      <c r="I77" s="41">
        <f>IFERROR(H77/$D$78,0)</f>
        <v>0</v>
      </c>
      <c r="J77" s="39"/>
      <c r="K77" s="38" t="s">
        <v>53</v>
      </c>
      <c r="L77" s="40">
        <f>N8</f>
        <v>0</v>
      </c>
      <c r="M77" s="41">
        <f t="shared" si="4"/>
        <v>0</v>
      </c>
      <c r="N77" s="39"/>
      <c r="O77" s="38" t="s">
        <v>53</v>
      </c>
      <c r="P77" s="40">
        <f>N9</f>
        <v>0</v>
      </c>
      <c r="Q77" s="41">
        <f t="shared" si="5"/>
        <v>0</v>
      </c>
      <c r="R77" s="219"/>
      <c r="S77" s="38" t="s">
        <v>53</v>
      </c>
      <c r="T77" s="40">
        <f>N10</f>
        <v>0</v>
      </c>
      <c r="U77" s="41">
        <f t="shared" si="6"/>
        <v>0</v>
      </c>
      <c r="V77" s="219"/>
      <c r="W77" s="219"/>
      <c r="X77" s="219"/>
    </row>
    <row r="78" spans="1:24" s="135" customFormat="1" x14ac:dyDescent="0.2">
      <c r="A78" s="219"/>
      <c r="B78" s="219"/>
      <c r="C78" s="38" t="s">
        <v>49</v>
      </c>
      <c r="D78" s="40">
        <f>SUM(D74:D77)</f>
        <v>0</v>
      </c>
      <c r="E78" s="38"/>
      <c r="F78" s="39"/>
      <c r="G78" s="38" t="s">
        <v>49</v>
      </c>
      <c r="H78" s="40">
        <f>SUM(H74:H77)</f>
        <v>0</v>
      </c>
      <c r="I78" s="38"/>
      <c r="J78" s="39"/>
      <c r="K78" s="38" t="s">
        <v>49</v>
      </c>
      <c r="L78" s="40">
        <f>SUM(L74:L77)</f>
        <v>0</v>
      </c>
      <c r="M78" s="41"/>
      <c r="N78" s="39"/>
      <c r="O78" s="38" t="s">
        <v>49</v>
      </c>
      <c r="P78" s="40">
        <f>SUM(P74:P77)</f>
        <v>0</v>
      </c>
      <c r="Q78" s="41"/>
      <c r="R78" s="219"/>
      <c r="S78" s="38" t="s">
        <v>49</v>
      </c>
      <c r="T78" s="40">
        <f>SUM(T74:T77)</f>
        <v>0</v>
      </c>
      <c r="U78" s="41"/>
      <c r="V78" s="219"/>
      <c r="W78" s="219"/>
      <c r="X78" s="219"/>
    </row>
    <row r="79" spans="1:24" s="135" customFormat="1" x14ac:dyDescent="0.2">
      <c r="A79" s="219"/>
      <c r="B79" s="219"/>
      <c r="C79" s="38"/>
      <c r="D79" s="38"/>
      <c r="E79" s="38"/>
      <c r="F79" s="39"/>
      <c r="G79" s="38"/>
      <c r="H79" s="38"/>
      <c r="I79" s="38"/>
      <c r="J79" s="39"/>
      <c r="K79" s="38"/>
      <c r="L79" s="38"/>
      <c r="M79" s="38"/>
      <c r="N79" s="39"/>
      <c r="O79" s="38"/>
      <c r="P79" s="38"/>
      <c r="Q79" s="38"/>
      <c r="R79" s="219"/>
      <c r="S79" s="38"/>
      <c r="T79" s="38"/>
      <c r="U79" s="38"/>
      <c r="V79" s="219"/>
      <c r="W79" s="219"/>
      <c r="X79" s="219"/>
    </row>
    <row r="80" spans="1:24" s="135" customFormat="1" x14ac:dyDescent="0.2">
      <c r="A80" s="219"/>
      <c r="B80" s="219"/>
      <c r="C80" s="38" t="s">
        <v>253</v>
      </c>
      <c r="D80" s="40">
        <f>F6</f>
        <v>0</v>
      </c>
      <c r="E80" s="42">
        <f>IFERROR(D80/$D$82,0)</f>
        <v>0</v>
      </c>
      <c r="F80" s="39"/>
      <c r="G80" s="38" t="s">
        <v>253</v>
      </c>
      <c r="H80" s="40">
        <f>F7</f>
        <v>0</v>
      </c>
      <c r="I80" s="42">
        <f>IFERROR(H80/$H$82,0)</f>
        <v>0</v>
      </c>
      <c r="J80" s="39"/>
      <c r="K80" s="38" t="s">
        <v>253</v>
      </c>
      <c r="L80" s="40">
        <f>F8</f>
        <v>0</v>
      </c>
      <c r="M80" s="42">
        <f>IFERROR(L80/$L$78,0)</f>
        <v>0</v>
      </c>
      <c r="N80" s="39"/>
      <c r="O80" s="38" t="s">
        <v>253</v>
      </c>
      <c r="P80" s="40">
        <f>F9</f>
        <v>0</v>
      </c>
      <c r="Q80" s="42">
        <f>IFERROR(P80/$L$78,0)</f>
        <v>0</v>
      </c>
      <c r="R80" s="219"/>
      <c r="S80" s="38" t="s">
        <v>253</v>
      </c>
      <c r="T80" s="40">
        <f>F10</f>
        <v>0</v>
      </c>
      <c r="U80" s="42">
        <f>IFERROR(T80/$L$78,0)</f>
        <v>0</v>
      </c>
      <c r="V80" s="219"/>
      <c r="W80" s="219"/>
      <c r="X80" s="219"/>
    </row>
    <row r="81" spans="1:24" s="135" customFormat="1" x14ac:dyDescent="0.2">
      <c r="A81" s="219"/>
      <c r="B81" s="219"/>
      <c r="C81" s="38" t="s">
        <v>254</v>
      </c>
      <c r="D81" s="40">
        <f>J6</f>
        <v>0</v>
      </c>
      <c r="E81" s="42">
        <f>IFERROR(D81/$D$82,0)</f>
        <v>0</v>
      </c>
      <c r="F81" s="39"/>
      <c r="G81" s="38" t="s">
        <v>254</v>
      </c>
      <c r="H81" s="40">
        <f>J7</f>
        <v>0</v>
      </c>
      <c r="I81" s="42">
        <f>IFERROR(H81/$H$82,0)</f>
        <v>0</v>
      </c>
      <c r="J81" s="39"/>
      <c r="K81" s="38" t="s">
        <v>254</v>
      </c>
      <c r="L81" s="40">
        <f>J8</f>
        <v>0</v>
      </c>
      <c r="M81" s="42">
        <f t="shared" ref="M81" si="7">IFERROR(L81/$L$78,0)</f>
        <v>0</v>
      </c>
      <c r="N81" s="39"/>
      <c r="O81" s="38" t="s">
        <v>254</v>
      </c>
      <c r="P81" s="40">
        <f>J9</f>
        <v>0</v>
      </c>
      <c r="Q81" s="42">
        <f t="shared" ref="Q81" si="8">IFERROR(P81/$L$78,0)</f>
        <v>0</v>
      </c>
      <c r="R81" s="219"/>
      <c r="S81" s="38" t="s">
        <v>254</v>
      </c>
      <c r="T81" s="40">
        <f>J10</f>
        <v>0</v>
      </c>
      <c r="U81" s="42">
        <f t="shared" ref="U81" si="9">IFERROR(T81/$L$78,0)</f>
        <v>0</v>
      </c>
      <c r="V81" s="219"/>
      <c r="W81" s="219"/>
      <c r="X81" s="219"/>
    </row>
    <row r="82" spans="1:24" s="135" customFormat="1" x14ac:dyDescent="0.2">
      <c r="A82" s="219"/>
      <c r="B82" s="219"/>
      <c r="C82" s="38" t="s">
        <v>255</v>
      </c>
      <c r="D82" s="40">
        <f>D80+D81</f>
        <v>0</v>
      </c>
      <c r="E82" s="42">
        <f>IFERROR(D82/$D$78,0)</f>
        <v>0</v>
      </c>
      <c r="F82" s="39"/>
      <c r="G82" s="38" t="s">
        <v>255</v>
      </c>
      <c r="H82" s="40">
        <f>SUM(H80:H81)</f>
        <v>0</v>
      </c>
      <c r="I82" s="42">
        <f>IFERROR(H82/$H$78,0)</f>
        <v>0</v>
      </c>
      <c r="J82" s="39"/>
      <c r="K82" s="38" t="s">
        <v>255</v>
      </c>
      <c r="L82" s="40">
        <f>SUM(L80:L81)</f>
        <v>0</v>
      </c>
      <c r="M82" s="42">
        <f>IFERROR(L82/$L$78,0)</f>
        <v>0</v>
      </c>
      <c r="N82" s="39"/>
      <c r="O82" s="38" t="s">
        <v>255</v>
      </c>
      <c r="P82" s="40">
        <f>SUM(P80:P81)</f>
        <v>0</v>
      </c>
      <c r="Q82" s="42">
        <f>IFERROR(P82/$P$78,0)</f>
        <v>0</v>
      </c>
      <c r="R82" s="219"/>
      <c r="S82" s="38" t="s">
        <v>255</v>
      </c>
      <c r="T82" s="40">
        <f>SUM(T80:T81)</f>
        <v>0</v>
      </c>
      <c r="U82" s="42">
        <f>IFERROR(T82/$P$78,0)</f>
        <v>0</v>
      </c>
      <c r="V82" s="219"/>
      <c r="W82" s="219"/>
      <c r="X82" s="219"/>
    </row>
    <row r="83" spans="1:24" s="135" customFormat="1" x14ac:dyDescent="0.2">
      <c r="A83" s="219"/>
      <c r="B83" s="219"/>
      <c r="C83" s="38"/>
      <c r="D83" s="38"/>
      <c r="E83" s="38"/>
      <c r="F83" s="39"/>
      <c r="G83" s="38"/>
      <c r="H83" s="38"/>
      <c r="I83" s="38"/>
      <c r="J83" s="39"/>
      <c r="K83" s="38"/>
      <c r="L83" s="38"/>
      <c r="M83" s="38"/>
      <c r="N83" s="39"/>
      <c r="O83" s="38"/>
      <c r="P83" s="38"/>
      <c r="Q83" s="38"/>
      <c r="R83" s="219"/>
      <c r="S83" s="38"/>
      <c r="T83" s="38"/>
      <c r="U83" s="38"/>
      <c r="V83" s="219"/>
      <c r="W83" s="219"/>
      <c r="X83" s="219"/>
    </row>
    <row r="84" spans="1:24" s="135" customFormat="1" x14ac:dyDescent="0.2">
      <c r="A84" s="219"/>
      <c r="B84" s="219"/>
      <c r="C84" s="38" t="s">
        <v>256</v>
      </c>
      <c r="D84" s="43">
        <f>D6</f>
        <v>0</v>
      </c>
      <c r="E84" s="42">
        <f>IFERROR(D84/$D$86,0)</f>
        <v>0</v>
      </c>
      <c r="F84" s="39"/>
      <c r="G84" s="38" t="s">
        <v>256</v>
      </c>
      <c r="H84" s="43">
        <f>D7</f>
        <v>0</v>
      </c>
      <c r="I84" s="42">
        <f>IFERROR(H84/$H$86,0)</f>
        <v>0</v>
      </c>
      <c r="J84" s="39"/>
      <c r="K84" s="38" t="s">
        <v>256</v>
      </c>
      <c r="L84" s="43">
        <f>D8</f>
        <v>0</v>
      </c>
      <c r="M84" s="42">
        <f>IFERROR(L84/$L$86,0)</f>
        <v>0</v>
      </c>
      <c r="N84" s="39"/>
      <c r="O84" s="38" t="s">
        <v>256</v>
      </c>
      <c r="P84" s="43">
        <f>D9</f>
        <v>0</v>
      </c>
      <c r="Q84" s="42">
        <f>IFERROR(P84/$P$86,0)</f>
        <v>0</v>
      </c>
      <c r="R84" s="219"/>
      <c r="S84" s="38" t="s">
        <v>256</v>
      </c>
      <c r="T84" s="43">
        <f>D10</f>
        <v>0</v>
      </c>
      <c r="U84" s="42">
        <f>IFERROR(T84/$P$86,0)</f>
        <v>0</v>
      </c>
      <c r="V84" s="219"/>
      <c r="W84" s="219"/>
      <c r="X84" s="219"/>
    </row>
    <row r="85" spans="1:24" s="135" customFormat="1" x14ac:dyDescent="0.2">
      <c r="A85" s="219"/>
      <c r="B85" s="219"/>
      <c r="C85" s="38" t="s">
        <v>257</v>
      </c>
      <c r="D85" s="43">
        <f>H6</f>
        <v>0</v>
      </c>
      <c r="E85" s="42">
        <f>IFERROR(D85/$D$86,0)</f>
        <v>0</v>
      </c>
      <c r="F85" s="39"/>
      <c r="G85" s="38" t="s">
        <v>257</v>
      </c>
      <c r="H85" s="43">
        <f>H7</f>
        <v>0</v>
      </c>
      <c r="I85" s="42">
        <f>IFERROR(H85/$H$86,0)</f>
        <v>0</v>
      </c>
      <c r="J85" s="39"/>
      <c r="K85" s="38" t="s">
        <v>257</v>
      </c>
      <c r="L85" s="43">
        <f>H8</f>
        <v>0</v>
      </c>
      <c r="M85" s="42">
        <f>IFERROR(L85/$L$86,0)</f>
        <v>0</v>
      </c>
      <c r="N85" s="39"/>
      <c r="O85" s="38" t="s">
        <v>257</v>
      </c>
      <c r="P85" s="43">
        <f>H9</f>
        <v>0</v>
      </c>
      <c r="Q85" s="42">
        <f>IFERROR(P85/$P$86,0)</f>
        <v>0</v>
      </c>
      <c r="R85" s="219"/>
      <c r="S85" s="38" t="s">
        <v>257</v>
      </c>
      <c r="T85" s="43">
        <f>H10</f>
        <v>0</v>
      </c>
      <c r="U85" s="42">
        <f>IFERROR(T85/$P$86,0)</f>
        <v>0</v>
      </c>
      <c r="V85" s="219"/>
      <c r="W85" s="219"/>
      <c r="X85" s="219"/>
    </row>
    <row r="86" spans="1:24" s="135" customFormat="1" x14ac:dyDescent="0.2">
      <c r="A86" s="219"/>
      <c r="B86" s="219"/>
      <c r="C86" s="38" t="s">
        <v>258</v>
      </c>
      <c r="D86" s="40">
        <f>D84+D85</f>
        <v>0</v>
      </c>
      <c r="E86" s="42">
        <f>IFERROR(D86/$D$78,0)</f>
        <v>0</v>
      </c>
      <c r="F86" s="39"/>
      <c r="G86" s="38" t="s">
        <v>258</v>
      </c>
      <c r="H86" s="43">
        <f>O7</f>
        <v>0</v>
      </c>
      <c r="I86" s="42">
        <f>IFERROR(H86/$H$78,0)</f>
        <v>0</v>
      </c>
      <c r="J86" s="39"/>
      <c r="K86" s="38" t="s">
        <v>258</v>
      </c>
      <c r="L86" s="43">
        <f>O8</f>
        <v>0</v>
      </c>
      <c r="M86" s="42">
        <f>IFERROR(L86/$L$78,0)</f>
        <v>0</v>
      </c>
      <c r="N86" s="39"/>
      <c r="O86" s="38" t="s">
        <v>258</v>
      </c>
      <c r="P86" s="43">
        <f>O9</f>
        <v>0</v>
      </c>
      <c r="Q86" s="42">
        <f>IFERROR(P86/$P$78,0)</f>
        <v>0</v>
      </c>
      <c r="R86" s="219"/>
      <c r="S86" s="38" t="s">
        <v>258</v>
      </c>
      <c r="T86" s="43">
        <f>S9</f>
        <v>0</v>
      </c>
      <c r="U86" s="42">
        <f>IFERROR(T86/$P$78,0)</f>
        <v>0</v>
      </c>
      <c r="V86" s="219"/>
      <c r="W86" s="219"/>
      <c r="X86" s="219"/>
    </row>
    <row r="87" spans="1:24" x14ac:dyDescent="0.2">
      <c r="A87" s="219"/>
      <c r="B87" s="219"/>
      <c r="C87" s="219"/>
      <c r="D87" s="219"/>
      <c r="E87" s="219"/>
      <c r="F87" s="219"/>
      <c r="G87" s="219"/>
      <c r="H87" s="219"/>
      <c r="I87" s="219"/>
      <c r="J87" s="219"/>
      <c r="K87" s="219"/>
      <c r="L87" s="219"/>
      <c r="M87" s="219"/>
      <c r="N87" s="219"/>
      <c r="O87" s="219"/>
      <c r="P87" s="219"/>
      <c r="Q87" s="219"/>
      <c r="R87" s="219"/>
      <c r="S87" s="219"/>
      <c r="T87" s="219"/>
      <c r="U87" s="219"/>
      <c r="V87" s="219"/>
      <c r="W87" s="219"/>
      <c r="X87" s="219"/>
    </row>
    <row r="88" spans="1:24" x14ac:dyDescent="0.2">
      <c r="A88" s="219"/>
      <c r="B88" s="219"/>
      <c r="C88" s="219"/>
      <c r="D88" s="219"/>
      <c r="E88" s="219"/>
      <c r="F88" s="219"/>
      <c r="G88" s="219"/>
      <c r="H88" s="219"/>
      <c r="I88" s="219"/>
      <c r="J88" s="219"/>
      <c r="K88" s="219"/>
      <c r="L88" s="219"/>
      <c r="M88" s="219"/>
      <c r="N88" s="219"/>
      <c r="O88" s="219"/>
      <c r="P88" s="219"/>
      <c r="Q88" s="219"/>
      <c r="R88" s="219"/>
      <c r="S88" s="219"/>
      <c r="T88" s="219"/>
      <c r="U88" s="219"/>
      <c r="V88" s="219"/>
      <c r="W88" s="219"/>
      <c r="X88" s="219"/>
    </row>
    <row r="89" spans="1:24" x14ac:dyDescent="0.2">
      <c r="A89" s="219"/>
      <c r="B89" s="219"/>
      <c r="C89" s="219"/>
      <c r="D89" s="219"/>
      <c r="E89" s="219"/>
      <c r="F89" s="219"/>
      <c r="G89" s="219"/>
      <c r="H89" s="219"/>
      <c r="I89" s="219"/>
      <c r="J89" s="219"/>
      <c r="K89" s="219"/>
      <c r="L89" s="219"/>
      <c r="M89" s="219"/>
      <c r="N89" s="219"/>
      <c r="O89" s="219"/>
      <c r="P89" s="219"/>
      <c r="Q89" s="219"/>
      <c r="R89" s="219"/>
      <c r="S89" s="219"/>
      <c r="T89" s="219"/>
      <c r="U89" s="219"/>
      <c r="V89" s="219"/>
      <c r="W89" s="219"/>
      <c r="X89" s="219"/>
    </row>
    <row r="90" spans="1:24" x14ac:dyDescent="0.2">
      <c r="A90" s="219"/>
      <c r="B90" s="219"/>
      <c r="C90" s="219"/>
      <c r="D90" s="219"/>
      <c r="E90" s="219"/>
      <c r="F90" s="219"/>
      <c r="G90" s="219"/>
      <c r="H90" s="219"/>
      <c r="I90" s="219"/>
      <c r="J90" s="219"/>
      <c r="K90" s="219"/>
      <c r="L90" s="219"/>
      <c r="M90" s="219"/>
      <c r="N90" s="219"/>
      <c r="O90" s="219"/>
      <c r="P90" s="219"/>
      <c r="Q90" s="219"/>
      <c r="R90" s="219"/>
      <c r="S90" s="219"/>
      <c r="T90" s="219"/>
      <c r="U90" s="219"/>
      <c r="V90" s="219"/>
      <c r="W90" s="219"/>
      <c r="X90" s="219"/>
    </row>
    <row r="91" spans="1:24" x14ac:dyDescent="0.2">
      <c r="A91" s="219"/>
      <c r="B91" s="219"/>
      <c r="C91" s="219"/>
      <c r="D91" s="219"/>
      <c r="E91" s="219"/>
      <c r="F91" s="219"/>
      <c r="G91" s="219"/>
      <c r="H91" s="219"/>
      <c r="I91" s="219"/>
      <c r="J91" s="219"/>
      <c r="K91" s="219"/>
      <c r="L91" s="219"/>
      <c r="M91" s="219"/>
      <c r="N91" s="219"/>
      <c r="O91" s="219"/>
      <c r="P91" s="219"/>
      <c r="Q91" s="219"/>
      <c r="R91" s="219"/>
      <c r="S91" s="219"/>
      <c r="T91" s="219"/>
      <c r="U91" s="219"/>
      <c r="V91" s="219"/>
      <c r="W91" s="219"/>
      <c r="X91" s="219"/>
    </row>
    <row r="92" spans="1:24" x14ac:dyDescent="0.2">
      <c r="A92" s="219"/>
      <c r="B92" s="219"/>
      <c r="C92" s="219"/>
      <c r="D92" s="219"/>
      <c r="E92" s="219"/>
      <c r="F92" s="219"/>
      <c r="G92" s="219"/>
      <c r="H92" s="219"/>
      <c r="I92" s="219"/>
      <c r="J92" s="219"/>
      <c r="K92" s="219"/>
      <c r="L92" s="219"/>
      <c r="M92" s="219"/>
      <c r="N92" s="219"/>
      <c r="O92" s="219"/>
      <c r="P92" s="219"/>
      <c r="Q92" s="219"/>
      <c r="R92" s="219"/>
      <c r="S92" s="219"/>
      <c r="T92" s="219"/>
      <c r="U92" s="219"/>
      <c r="V92" s="219"/>
      <c r="W92" s="219"/>
      <c r="X92" s="219"/>
    </row>
    <row r="93" spans="1:24" x14ac:dyDescent="0.2">
      <c r="A93" s="219"/>
      <c r="B93" s="219"/>
      <c r="C93" s="219"/>
      <c r="D93" s="219"/>
      <c r="E93" s="219"/>
      <c r="F93" s="219"/>
      <c r="G93" s="219"/>
      <c r="H93" s="219"/>
      <c r="I93" s="219"/>
      <c r="J93" s="219"/>
      <c r="K93" s="219"/>
      <c r="L93" s="219"/>
      <c r="M93" s="219"/>
      <c r="N93" s="219"/>
      <c r="O93" s="219"/>
      <c r="P93" s="219"/>
      <c r="Q93" s="219"/>
      <c r="R93" s="219"/>
      <c r="S93" s="219"/>
      <c r="T93" s="219"/>
      <c r="U93" s="219"/>
      <c r="V93" s="219"/>
      <c r="W93" s="219"/>
      <c r="X93" s="219"/>
    </row>
    <row r="94" spans="1:24" x14ac:dyDescent="0.2">
      <c r="A94" s="219"/>
      <c r="B94" s="219"/>
      <c r="C94" s="219"/>
      <c r="D94" s="219"/>
      <c r="E94" s="219"/>
      <c r="F94" s="219"/>
      <c r="G94" s="219"/>
      <c r="H94" s="219"/>
      <c r="I94" s="219"/>
      <c r="J94" s="219"/>
      <c r="K94" s="219"/>
      <c r="L94" s="219"/>
      <c r="M94" s="219"/>
      <c r="N94" s="219"/>
      <c r="O94" s="219"/>
      <c r="P94" s="219"/>
      <c r="Q94" s="219"/>
      <c r="R94" s="219"/>
      <c r="S94" s="219"/>
      <c r="T94" s="219"/>
      <c r="U94" s="219"/>
      <c r="V94" s="219"/>
      <c r="W94" s="219"/>
      <c r="X94" s="219"/>
    </row>
    <row r="95" spans="1:24" x14ac:dyDescent="0.2">
      <c r="A95" s="219"/>
      <c r="B95" s="219"/>
      <c r="C95" s="219"/>
      <c r="D95" s="219"/>
      <c r="E95" s="219"/>
      <c r="F95" s="219"/>
      <c r="G95" s="219"/>
      <c r="H95" s="219"/>
      <c r="I95" s="219"/>
      <c r="J95" s="219"/>
      <c r="K95" s="219"/>
      <c r="L95" s="219"/>
      <c r="M95" s="219"/>
      <c r="N95" s="219"/>
      <c r="O95" s="219"/>
      <c r="P95" s="219"/>
      <c r="Q95" s="219"/>
      <c r="R95" s="219"/>
      <c r="S95" s="219"/>
      <c r="T95" s="219"/>
      <c r="U95" s="219"/>
      <c r="V95" s="219"/>
      <c r="W95" s="219"/>
      <c r="X95" s="219"/>
    </row>
    <row r="96" spans="1:24" x14ac:dyDescent="0.2">
      <c r="A96" s="219"/>
      <c r="B96" s="219"/>
      <c r="C96" s="219"/>
      <c r="D96" s="219"/>
      <c r="E96" s="219"/>
      <c r="F96" s="219"/>
      <c r="G96" s="219"/>
      <c r="H96" s="219"/>
      <c r="I96" s="219"/>
      <c r="J96" s="219"/>
      <c r="K96" s="219"/>
      <c r="L96" s="219"/>
      <c r="M96" s="219"/>
      <c r="N96" s="219"/>
      <c r="O96" s="219"/>
      <c r="P96" s="219"/>
      <c r="Q96" s="219"/>
      <c r="R96" s="219"/>
      <c r="S96" s="219"/>
      <c r="T96" s="219"/>
      <c r="U96" s="219"/>
      <c r="V96" s="219"/>
      <c r="W96" s="219"/>
      <c r="X96" s="219"/>
    </row>
    <row r="97" spans="1:24" x14ac:dyDescent="0.2">
      <c r="A97" s="219"/>
      <c r="B97" s="219"/>
      <c r="C97" s="219"/>
      <c r="D97" s="219"/>
      <c r="E97" s="219"/>
      <c r="F97" s="219"/>
      <c r="G97" s="219"/>
      <c r="H97" s="219"/>
      <c r="I97" s="219"/>
      <c r="J97" s="219"/>
      <c r="K97" s="219"/>
      <c r="L97" s="219"/>
      <c r="M97" s="219"/>
      <c r="N97" s="219"/>
      <c r="O97" s="219"/>
      <c r="P97" s="219"/>
      <c r="Q97" s="219"/>
      <c r="R97" s="219"/>
      <c r="S97" s="219"/>
      <c r="T97" s="219"/>
      <c r="U97" s="219"/>
      <c r="V97" s="219"/>
      <c r="W97" s="219"/>
      <c r="X97" s="219"/>
    </row>
    <row r="98" spans="1:24" x14ac:dyDescent="0.2">
      <c r="A98" s="219"/>
      <c r="B98" s="219"/>
      <c r="C98" s="219"/>
      <c r="D98" s="219"/>
      <c r="E98" s="219"/>
      <c r="F98" s="219"/>
      <c r="G98" s="219"/>
      <c r="H98" s="219"/>
      <c r="I98" s="219"/>
      <c r="J98" s="219"/>
      <c r="K98" s="219"/>
      <c r="L98" s="219"/>
      <c r="M98" s="219"/>
      <c r="N98" s="219"/>
      <c r="O98" s="219"/>
      <c r="P98" s="219"/>
      <c r="Q98" s="219"/>
      <c r="R98" s="219"/>
      <c r="S98" s="219"/>
      <c r="T98" s="219"/>
      <c r="U98" s="219"/>
      <c r="V98" s="219"/>
      <c r="W98" s="219"/>
      <c r="X98" s="219"/>
    </row>
    <row r="99" spans="1:24" x14ac:dyDescent="0.2">
      <c r="A99" s="219"/>
      <c r="B99" s="219"/>
      <c r="C99" s="219"/>
      <c r="D99" s="219"/>
      <c r="E99" s="219"/>
      <c r="F99" s="219"/>
      <c r="G99" s="219"/>
      <c r="H99" s="219"/>
      <c r="I99" s="219"/>
      <c r="J99" s="219"/>
      <c r="K99" s="219"/>
      <c r="L99" s="219"/>
      <c r="M99" s="219"/>
      <c r="N99" s="219"/>
      <c r="O99" s="219"/>
      <c r="P99" s="219"/>
      <c r="Q99" s="219"/>
      <c r="R99" s="219"/>
      <c r="S99" s="219"/>
      <c r="T99" s="219"/>
      <c r="U99" s="219"/>
      <c r="V99" s="219"/>
      <c r="W99" s="219"/>
      <c r="X99" s="219"/>
    </row>
    <row r="100" spans="1:24" x14ac:dyDescent="0.2">
      <c r="A100" s="219"/>
      <c r="B100" s="219"/>
      <c r="C100" s="219"/>
      <c r="D100" s="219"/>
      <c r="E100" s="219"/>
      <c r="F100" s="219"/>
      <c r="G100" s="219"/>
      <c r="H100" s="219"/>
      <c r="I100" s="219"/>
      <c r="J100" s="219"/>
      <c r="K100" s="219"/>
      <c r="L100" s="219"/>
      <c r="M100" s="219"/>
      <c r="N100" s="219"/>
      <c r="O100" s="219"/>
      <c r="P100" s="219"/>
      <c r="Q100" s="219"/>
      <c r="R100" s="219"/>
      <c r="S100" s="219"/>
      <c r="T100" s="219"/>
      <c r="U100" s="219"/>
      <c r="V100" s="219"/>
      <c r="W100" s="219"/>
      <c r="X100" s="219"/>
    </row>
    <row r="101" spans="1:24" x14ac:dyDescent="0.2">
      <c r="A101" s="219"/>
      <c r="B101" s="219"/>
      <c r="C101" s="219"/>
      <c r="D101" s="219"/>
      <c r="E101" s="219"/>
      <c r="F101" s="219"/>
      <c r="G101" s="219"/>
      <c r="H101" s="219"/>
      <c r="I101" s="219"/>
      <c r="J101" s="219"/>
      <c r="K101" s="219"/>
      <c r="L101" s="219"/>
      <c r="M101" s="219"/>
      <c r="N101" s="219"/>
      <c r="O101" s="219"/>
      <c r="P101" s="219"/>
      <c r="Q101" s="219"/>
      <c r="R101" s="219"/>
      <c r="S101" s="219"/>
      <c r="T101" s="219"/>
      <c r="U101" s="219"/>
      <c r="V101" s="219"/>
      <c r="W101" s="219"/>
      <c r="X101" s="219"/>
    </row>
    <row r="102" spans="1:24" x14ac:dyDescent="0.2">
      <c r="A102" s="219"/>
      <c r="B102" s="219"/>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19"/>
    </row>
    <row r="103" spans="1:24" x14ac:dyDescent="0.2">
      <c r="A103" s="219"/>
      <c r="B103" s="219"/>
      <c r="C103" s="219"/>
      <c r="D103" s="219"/>
      <c r="E103" s="219"/>
      <c r="F103" s="219"/>
      <c r="G103" s="219"/>
      <c r="H103" s="219"/>
      <c r="I103" s="219"/>
      <c r="J103" s="219"/>
      <c r="K103" s="219"/>
      <c r="L103" s="219"/>
      <c r="M103" s="219"/>
      <c r="N103" s="219"/>
      <c r="O103" s="219"/>
      <c r="P103" s="219"/>
      <c r="Q103" s="219"/>
      <c r="R103" s="219"/>
      <c r="S103" s="219"/>
      <c r="T103" s="219"/>
      <c r="U103" s="219"/>
      <c r="V103" s="219"/>
      <c r="W103" s="219"/>
      <c r="X103" s="219"/>
    </row>
    <row r="104" spans="1:24" x14ac:dyDescent="0.2">
      <c r="A104" s="219"/>
      <c r="B104" s="21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row>
    <row r="105" spans="1:24" x14ac:dyDescent="0.2">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row>
    <row r="106" spans="1:24" x14ac:dyDescent="0.2">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row>
    <row r="107" spans="1:24" x14ac:dyDescent="0.2">
      <c r="A107" s="219"/>
      <c r="B107" s="219"/>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row>
    <row r="108" spans="1:24" x14ac:dyDescent="0.2">
      <c r="A108" s="219"/>
      <c r="B108" s="219"/>
      <c r="C108" s="219"/>
      <c r="D108" s="219"/>
      <c r="E108" s="219"/>
      <c r="F108" s="219"/>
      <c r="G108" s="219"/>
      <c r="H108" s="219"/>
      <c r="I108" s="219"/>
      <c r="J108" s="219"/>
      <c r="K108" s="219"/>
      <c r="L108" s="219"/>
      <c r="M108" s="219"/>
      <c r="N108" s="219"/>
      <c r="O108" s="219"/>
      <c r="P108" s="219"/>
      <c r="Q108" s="219"/>
      <c r="R108" s="219"/>
      <c r="S108" s="219"/>
      <c r="T108" s="219"/>
      <c r="U108" s="219"/>
      <c r="V108" s="219"/>
      <c r="W108" s="219"/>
      <c r="X108" s="219"/>
    </row>
    <row r="109" spans="1:24" x14ac:dyDescent="0.2">
      <c r="A109" s="219"/>
      <c r="B109" s="219"/>
      <c r="C109" s="219"/>
      <c r="D109" s="219"/>
      <c r="E109" s="219"/>
      <c r="F109" s="219"/>
      <c r="G109" s="219"/>
      <c r="H109" s="219"/>
      <c r="I109" s="219"/>
      <c r="J109" s="219"/>
      <c r="K109" s="219"/>
      <c r="L109" s="219"/>
      <c r="M109" s="219"/>
      <c r="N109" s="219"/>
      <c r="O109" s="219"/>
      <c r="P109" s="219"/>
      <c r="Q109" s="219"/>
      <c r="R109" s="219"/>
      <c r="S109" s="219"/>
      <c r="T109" s="219"/>
      <c r="U109" s="219"/>
      <c r="V109" s="219"/>
      <c r="W109" s="219"/>
      <c r="X109" s="219"/>
    </row>
    <row r="110" spans="1:24" x14ac:dyDescent="0.2">
      <c r="A110" s="219"/>
      <c r="B110" s="219"/>
      <c r="C110" s="219"/>
      <c r="D110" s="219"/>
      <c r="E110" s="219"/>
      <c r="F110" s="219"/>
      <c r="G110" s="219"/>
      <c r="H110" s="219"/>
      <c r="I110" s="219"/>
      <c r="J110" s="219"/>
      <c r="K110" s="219"/>
      <c r="L110" s="219"/>
      <c r="M110" s="219"/>
      <c r="N110" s="219"/>
      <c r="O110" s="219"/>
      <c r="P110" s="219"/>
      <c r="Q110" s="219"/>
      <c r="R110" s="219"/>
      <c r="S110" s="219"/>
      <c r="T110" s="219"/>
      <c r="U110" s="219"/>
      <c r="V110" s="219"/>
      <c r="W110" s="219"/>
      <c r="X110" s="219"/>
    </row>
    <row r="111" spans="1:24" x14ac:dyDescent="0.2">
      <c r="A111" s="219"/>
      <c r="B111" s="219"/>
      <c r="C111" s="219"/>
      <c r="D111" s="219"/>
      <c r="E111" s="219"/>
      <c r="F111" s="219"/>
      <c r="G111" s="219"/>
      <c r="H111" s="219"/>
      <c r="I111" s="219"/>
      <c r="J111" s="219"/>
      <c r="K111" s="219"/>
      <c r="L111" s="219"/>
      <c r="M111" s="219"/>
      <c r="N111" s="219"/>
      <c r="O111" s="219"/>
      <c r="P111" s="219"/>
      <c r="Q111" s="219"/>
      <c r="R111" s="219"/>
      <c r="S111" s="219"/>
      <c r="T111" s="219"/>
      <c r="U111" s="219"/>
      <c r="V111" s="219"/>
      <c r="W111" s="219"/>
      <c r="X111" s="219"/>
    </row>
    <row r="112" spans="1:24" x14ac:dyDescent="0.2">
      <c r="A112" s="219"/>
      <c r="B112" s="219"/>
      <c r="C112" s="219"/>
      <c r="D112" s="219"/>
      <c r="E112" s="219"/>
      <c r="F112" s="219"/>
      <c r="G112" s="219"/>
      <c r="H112" s="219"/>
      <c r="I112" s="219"/>
      <c r="J112" s="219"/>
      <c r="K112" s="219"/>
      <c r="L112" s="219"/>
      <c r="M112" s="219"/>
      <c r="N112" s="219"/>
      <c r="O112" s="219"/>
      <c r="P112" s="219"/>
      <c r="Q112" s="219"/>
      <c r="R112" s="219"/>
      <c r="S112" s="219"/>
      <c r="T112" s="219"/>
      <c r="U112" s="219"/>
      <c r="V112" s="219"/>
      <c r="W112" s="219"/>
      <c r="X112" s="219"/>
    </row>
    <row r="113" spans="1:24" x14ac:dyDescent="0.2">
      <c r="A113" s="219"/>
      <c r="B113" s="219"/>
      <c r="C113" s="219"/>
      <c r="D113" s="219"/>
      <c r="E113" s="219"/>
      <c r="F113" s="219"/>
      <c r="G113" s="219"/>
      <c r="H113" s="219"/>
      <c r="I113" s="219"/>
      <c r="J113" s="219"/>
      <c r="K113" s="219"/>
      <c r="L113" s="219"/>
      <c r="M113" s="219"/>
      <c r="N113" s="219"/>
      <c r="O113" s="219"/>
      <c r="P113" s="219"/>
      <c r="Q113" s="219"/>
      <c r="R113" s="219"/>
      <c r="S113" s="219"/>
      <c r="T113" s="219"/>
      <c r="U113" s="219"/>
      <c r="V113" s="219"/>
      <c r="W113" s="219"/>
      <c r="X113" s="219"/>
    </row>
    <row r="114" spans="1:24" x14ac:dyDescent="0.2">
      <c r="A114" s="219"/>
      <c r="B114" s="219"/>
      <c r="C114" s="219"/>
      <c r="D114" s="219"/>
      <c r="E114" s="219"/>
      <c r="F114" s="219"/>
      <c r="G114" s="219"/>
      <c r="H114" s="219"/>
      <c r="I114" s="219"/>
      <c r="J114" s="219"/>
      <c r="K114" s="219"/>
      <c r="L114" s="219"/>
      <c r="M114" s="219"/>
      <c r="N114" s="219"/>
      <c r="O114" s="219"/>
      <c r="P114" s="219"/>
      <c r="Q114" s="219"/>
      <c r="R114" s="219"/>
      <c r="S114" s="219"/>
      <c r="T114" s="219"/>
      <c r="U114" s="219"/>
      <c r="V114" s="219"/>
      <c r="W114" s="219"/>
      <c r="X114" s="219"/>
    </row>
    <row r="115" spans="1:24" x14ac:dyDescent="0.2">
      <c r="A115" s="219"/>
      <c r="B115" s="219"/>
      <c r="C115" s="219"/>
      <c r="D115" s="219"/>
      <c r="E115" s="219"/>
      <c r="F115" s="219"/>
      <c r="G115" s="219"/>
      <c r="H115" s="219"/>
      <c r="I115" s="219"/>
      <c r="J115" s="219"/>
      <c r="K115" s="219"/>
      <c r="L115" s="219"/>
      <c r="M115" s="219"/>
      <c r="N115" s="219"/>
      <c r="O115" s="219"/>
      <c r="P115" s="219"/>
      <c r="Q115" s="219"/>
      <c r="R115" s="219"/>
      <c r="S115" s="219"/>
      <c r="T115" s="219"/>
      <c r="U115" s="219"/>
      <c r="V115" s="219"/>
      <c r="W115" s="219"/>
      <c r="X115" s="219"/>
    </row>
    <row r="116" spans="1:24" x14ac:dyDescent="0.2">
      <c r="A116" s="219"/>
      <c r="B116" s="219"/>
      <c r="C116" s="219"/>
      <c r="D116" s="219"/>
      <c r="E116" s="219"/>
      <c r="F116" s="219"/>
      <c r="G116" s="219"/>
      <c r="H116" s="219"/>
      <c r="I116" s="219"/>
      <c r="J116" s="219"/>
      <c r="K116" s="219"/>
      <c r="L116" s="219"/>
      <c r="M116" s="219"/>
      <c r="N116" s="219"/>
      <c r="O116" s="219"/>
      <c r="P116" s="219"/>
      <c r="Q116" s="219"/>
      <c r="R116" s="219"/>
      <c r="S116" s="219"/>
      <c r="T116" s="219"/>
      <c r="U116" s="219"/>
      <c r="V116" s="219"/>
      <c r="W116" s="219"/>
      <c r="X116" s="219"/>
    </row>
    <row r="117" spans="1:24" x14ac:dyDescent="0.2">
      <c r="A117" s="219"/>
      <c r="B117" s="219"/>
      <c r="C117" s="219"/>
      <c r="D117" s="219"/>
      <c r="E117" s="219"/>
      <c r="F117" s="219"/>
      <c r="G117" s="219"/>
      <c r="H117" s="219"/>
      <c r="I117" s="219"/>
      <c r="J117" s="219"/>
      <c r="K117" s="219"/>
      <c r="L117" s="219"/>
      <c r="M117" s="219"/>
      <c r="N117" s="219"/>
      <c r="O117" s="219"/>
      <c r="P117" s="219"/>
      <c r="Q117" s="219"/>
      <c r="R117" s="219"/>
      <c r="S117" s="219"/>
      <c r="T117" s="219"/>
      <c r="U117" s="219"/>
      <c r="V117" s="219"/>
      <c r="W117" s="219"/>
      <c r="X117" s="219"/>
    </row>
    <row r="118" spans="1:24" x14ac:dyDescent="0.2">
      <c r="A118" s="219"/>
      <c r="B118" s="219"/>
      <c r="C118" s="219"/>
      <c r="D118" s="219"/>
      <c r="E118" s="219"/>
      <c r="F118" s="219"/>
      <c r="G118" s="219"/>
      <c r="H118" s="219"/>
      <c r="I118" s="219"/>
      <c r="J118" s="219"/>
      <c r="K118" s="219"/>
      <c r="L118" s="219"/>
      <c r="M118" s="219"/>
      <c r="N118" s="219"/>
      <c r="O118" s="219"/>
      <c r="P118" s="219"/>
      <c r="Q118" s="219"/>
      <c r="R118" s="219"/>
      <c r="S118" s="219"/>
      <c r="T118" s="219"/>
      <c r="U118" s="219"/>
      <c r="V118" s="219"/>
      <c r="W118" s="219"/>
      <c r="X118" s="219"/>
    </row>
    <row r="119" spans="1:24" x14ac:dyDescent="0.2">
      <c r="A119" s="219"/>
      <c r="B119" s="219"/>
      <c r="C119" s="219"/>
      <c r="D119" s="219"/>
      <c r="E119" s="219"/>
      <c r="F119" s="219"/>
      <c r="G119" s="219"/>
      <c r="H119" s="219"/>
      <c r="I119" s="219"/>
      <c r="J119" s="219"/>
      <c r="K119" s="219"/>
      <c r="L119" s="219"/>
      <c r="M119" s="219"/>
      <c r="N119" s="219"/>
      <c r="O119" s="219"/>
      <c r="P119" s="219"/>
      <c r="Q119" s="219"/>
      <c r="R119" s="219"/>
      <c r="S119" s="219"/>
      <c r="T119" s="219"/>
      <c r="U119" s="219"/>
      <c r="V119" s="219"/>
      <c r="W119" s="219"/>
      <c r="X119" s="219"/>
    </row>
    <row r="120" spans="1:24" x14ac:dyDescent="0.2">
      <c r="A120" s="219"/>
      <c r="B120" s="219"/>
      <c r="C120" s="219"/>
      <c r="D120" s="219"/>
      <c r="E120" s="219"/>
      <c r="F120" s="219"/>
      <c r="G120" s="219"/>
      <c r="H120" s="219"/>
      <c r="I120" s="219"/>
      <c r="J120" s="219"/>
      <c r="K120" s="219"/>
      <c r="L120" s="219"/>
      <c r="M120" s="219"/>
      <c r="N120" s="219"/>
      <c r="O120" s="219"/>
      <c r="P120" s="219"/>
      <c r="Q120" s="219"/>
      <c r="R120" s="219"/>
      <c r="S120" s="219"/>
      <c r="T120" s="219"/>
      <c r="U120" s="219"/>
      <c r="V120" s="219"/>
      <c r="W120" s="219"/>
      <c r="X120" s="219"/>
    </row>
    <row r="121" spans="1:24" x14ac:dyDescent="0.2">
      <c r="A121" s="219"/>
      <c r="B121" s="219"/>
      <c r="C121" s="219"/>
      <c r="D121" s="219"/>
      <c r="E121" s="219"/>
      <c r="F121" s="219"/>
      <c r="G121" s="219"/>
      <c r="H121" s="219"/>
      <c r="I121" s="219"/>
      <c r="J121" s="219"/>
      <c r="K121" s="219"/>
      <c r="L121" s="219"/>
      <c r="M121" s="219"/>
      <c r="N121" s="219"/>
      <c r="O121" s="219"/>
      <c r="P121" s="219"/>
      <c r="Q121" s="219"/>
      <c r="R121" s="219"/>
      <c r="S121" s="219"/>
      <c r="T121" s="219"/>
      <c r="U121" s="219"/>
      <c r="V121" s="219"/>
      <c r="W121" s="219"/>
      <c r="X121" s="219"/>
    </row>
    <row r="122" spans="1:24" x14ac:dyDescent="0.2">
      <c r="A122" s="219"/>
      <c r="B122" s="219"/>
      <c r="C122" s="219"/>
      <c r="D122" s="219"/>
      <c r="E122" s="219"/>
      <c r="F122" s="219"/>
      <c r="G122" s="219"/>
      <c r="H122" s="219"/>
      <c r="I122" s="219"/>
      <c r="J122" s="219"/>
      <c r="K122" s="219"/>
      <c r="L122" s="219"/>
      <c r="M122" s="219"/>
      <c r="N122" s="219"/>
      <c r="O122" s="219"/>
      <c r="P122" s="219"/>
      <c r="Q122" s="219"/>
      <c r="R122" s="219"/>
      <c r="S122" s="219"/>
      <c r="T122" s="219"/>
      <c r="U122" s="219"/>
      <c r="V122" s="219"/>
      <c r="W122" s="219"/>
      <c r="X122" s="219"/>
    </row>
    <row r="123" spans="1:24" x14ac:dyDescent="0.2">
      <c r="A123" s="219"/>
      <c r="B123" s="219"/>
      <c r="C123" s="219"/>
      <c r="D123" s="219"/>
      <c r="E123" s="219"/>
      <c r="F123" s="219"/>
      <c r="G123" s="219"/>
      <c r="H123" s="219"/>
      <c r="I123" s="219"/>
      <c r="J123" s="219"/>
      <c r="K123" s="219"/>
      <c r="L123" s="219"/>
      <c r="M123" s="219"/>
      <c r="N123" s="219"/>
      <c r="O123" s="219"/>
      <c r="P123" s="219"/>
      <c r="Q123" s="219"/>
      <c r="R123" s="219"/>
      <c r="S123" s="219"/>
      <c r="T123" s="219"/>
      <c r="U123" s="219"/>
      <c r="V123" s="219"/>
      <c r="W123" s="219"/>
      <c r="X123" s="219"/>
    </row>
    <row r="124" spans="1:24" x14ac:dyDescent="0.2">
      <c r="A124" s="219"/>
      <c r="B124" s="219"/>
      <c r="C124" s="219"/>
      <c r="D124" s="219"/>
      <c r="E124" s="219"/>
      <c r="F124" s="219"/>
      <c r="G124" s="219"/>
      <c r="H124" s="219"/>
      <c r="I124" s="219"/>
      <c r="J124" s="219"/>
      <c r="K124" s="219"/>
      <c r="L124" s="219"/>
      <c r="M124" s="219"/>
      <c r="N124" s="219"/>
      <c r="O124" s="219"/>
      <c r="P124" s="219"/>
      <c r="Q124" s="219"/>
      <c r="R124" s="219"/>
      <c r="S124" s="219"/>
      <c r="T124" s="219"/>
      <c r="U124" s="219"/>
      <c r="V124" s="219"/>
      <c r="W124" s="219"/>
      <c r="X124" s="219"/>
    </row>
    <row r="125" spans="1:24" x14ac:dyDescent="0.2">
      <c r="A125" s="219"/>
      <c r="B125" s="219"/>
      <c r="C125" s="219"/>
      <c r="D125" s="219"/>
      <c r="E125" s="219"/>
      <c r="F125" s="219"/>
      <c r="G125" s="219"/>
      <c r="H125" s="219"/>
      <c r="I125" s="219"/>
      <c r="J125" s="219"/>
      <c r="K125" s="219"/>
      <c r="L125" s="219"/>
      <c r="M125" s="219"/>
      <c r="N125" s="219"/>
      <c r="O125" s="219"/>
      <c r="P125" s="219"/>
      <c r="Q125" s="219"/>
      <c r="R125" s="219"/>
      <c r="S125" s="219"/>
      <c r="T125" s="219"/>
      <c r="U125" s="219"/>
      <c r="V125" s="219"/>
      <c r="W125" s="219"/>
      <c r="X125" s="219"/>
    </row>
    <row r="126" spans="1:24" x14ac:dyDescent="0.2">
      <c r="A126" s="219"/>
      <c r="B126" s="219"/>
      <c r="C126" s="219"/>
      <c r="D126" s="219"/>
      <c r="E126" s="219"/>
      <c r="F126" s="219"/>
      <c r="G126" s="219"/>
      <c r="H126" s="219"/>
      <c r="I126" s="219"/>
      <c r="J126" s="219"/>
      <c r="K126" s="219"/>
      <c r="L126" s="219"/>
      <c r="M126" s="219"/>
      <c r="N126" s="219"/>
      <c r="O126" s="219"/>
      <c r="P126" s="219"/>
      <c r="Q126" s="219"/>
      <c r="R126" s="219"/>
      <c r="S126" s="219"/>
      <c r="T126" s="219"/>
      <c r="U126" s="219"/>
      <c r="V126" s="219"/>
      <c r="W126" s="219"/>
      <c r="X126" s="219"/>
    </row>
    <row r="127" spans="1:24" x14ac:dyDescent="0.2">
      <c r="A127" s="219"/>
      <c r="B127" s="219"/>
      <c r="C127" s="219"/>
      <c r="D127" s="219"/>
      <c r="E127" s="219"/>
      <c r="F127" s="219"/>
      <c r="G127" s="219"/>
      <c r="H127" s="219"/>
      <c r="I127" s="219"/>
      <c r="J127" s="219"/>
      <c r="K127" s="219"/>
      <c r="L127" s="219"/>
      <c r="M127" s="219"/>
      <c r="N127" s="219"/>
      <c r="O127" s="219"/>
      <c r="P127" s="219"/>
      <c r="Q127" s="219"/>
      <c r="R127" s="219"/>
      <c r="S127" s="219"/>
      <c r="T127" s="219"/>
      <c r="U127" s="219"/>
      <c r="V127" s="219"/>
      <c r="W127" s="219"/>
      <c r="X127" s="219"/>
    </row>
  </sheetData>
  <mergeCells count="9">
    <mergeCell ref="S73:U73"/>
    <mergeCell ref="Q71:V71"/>
    <mergeCell ref="C71:M71"/>
    <mergeCell ref="C2:R2"/>
    <mergeCell ref="C22:R22"/>
    <mergeCell ref="C73:E73"/>
    <mergeCell ref="G73:I73"/>
    <mergeCell ref="K73:M73"/>
    <mergeCell ref="O73:Q73"/>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F3AB5-FF35-4E66-BB50-7C9CF09A4EAA}">
  <sheetPr>
    <tabColor theme="3" tint="0.59999389629810485"/>
  </sheetPr>
  <dimension ref="A2:AI203"/>
  <sheetViews>
    <sheetView zoomScale="80" zoomScaleNormal="80" workbookViewId="0">
      <selection activeCell="AC54" sqref="AC54"/>
    </sheetView>
  </sheetViews>
  <sheetFormatPr defaultColWidth="9.140625" defaultRowHeight="20.25" x14ac:dyDescent="0.3"/>
  <cols>
    <col min="1" max="2" width="3.85546875" style="11" customWidth="1"/>
    <col min="3" max="3" width="28.140625" style="20" bestFit="1" customWidth="1"/>
    <col min="4" max="4" width="5.7109375" style="11" customWidth="1"/>
    <col min="5" max="6" width="6.7109375" style="11" bestFit="1" customWidth="1"/>
    <col min="7" max="18" width="5.5703125" style="11" bestFit="1" customWidth="1"/>
    <col min="19" max="19" width="5.42578125" style="11" bestFit="1" customWidth="1"/>
    <col min="20" max="25" width="9.140625" style="11"/>
    <col min="26" max="26" width="13.42578125" style="11" bestFit="1" customWidth="1"/>
    <col min="27" max="27" width="16.140625" style="11" bestFit="1" customWidth="1"/>
    <col min="28" max="16384" width="9.140625" style="11"/>
  </cols>
  <sheetData>
    <row r="2" spans="2:22" x14ac:dyDescent="0.3">
      <c r="B2" s="124"/>
      <c r="C2" s="430" t="s">
        <v>259</v>
      </c>
      <c r="D2" s="431"/>
      <c r="E2" s="431"/>
      <c r="F2" s="431"/>
      <c r="G2" s="431"/>
      <c r="H2" s="431"/>
      <c r="I2" s="431"/>
      <c r="J2" s="431"/>
      <c r="K2" s="431"/>
      <c r="L2" s="431"/>
      <c r="M2" s="431"/>
      <c r="N2" s="432"/>
      <c r="O2" s="51" t="str">
        <f>'Climate Metrics'!D5</f>
        <v>Type City Name Here</v>
      </c>
      <c r="P2" s="20"/>
      <c r="Q2" s="20"/>
      <c r="R2" s="182"/>
      <c r="S2" s="182"/>
      <c r="T2" s="182"/>
      <c r="U2" s="182"/>
      <c r="V2" s="182"/>
    </row>
    <row r="3" spans="2:22" x14ac:dyDescent="0.3">
      <c r="B3" s="124"/>
      <c r="D3" s="20"/>
      <c r="E3" s="20"/>
      <c r="F3" s="20"/>
      <c r="G3" s="20"/>
      <c r="H3" s="20"/>
      <c r="I3" s="20"/>
      <c r="J3" s="20"/>
      <c r="K3" s="20"/>
      <c r="L3" s="20"/>
      <c r="M3" s="20"/>
      <c r="N3" s="20"/>
      <c r="O3" s="20"/>
      <c r="P3" s="20"/>
      <c r="Q3" s="20"/>
      <c r="R3" s="20"/>
      <c r="S3" s="20"/>
      <c r="T3" s="20"/>
      <c r="U3" s="182"/>
      <c r="V3" s="182"/>
    </row>
    <row r="4" spans="2:22" ht="18" x14ac:dyDescent="0.25">
      <c r="B4" s="124"/>
      <c r="C4" s="401" t="s">
        <v>44</v>
      </c>
      <c r="D4" s="402"/>
      <c r="E4" s="402"/>
      <c r="F4" s="402"/>
      <c r="G4" s="402"/>
      <c r="H4" s="402"/>
      <c r="I4" s="402"/>
      <c r="J4" s="402"/>
      <c r="K4" s="402"/>
      <c r="L4" s="402"/>
      <c r="M4" s="402"/>
      <c r="N4" s="402"/>
      <c r="O4" s="402"/>
      <c r="P4" s="402"/>
      <c r="Q4" s="402"/>
      <c r="R4" s="402"/>
      <c r="S4" s="402"/>
      <c r="T4" s="403"/>
      <c r="U4" s="182"/>
      <c r="V4" s="182"/>
    </row>
    <row r="5" spans="2:22" ht="15" x14ac:dyDescent="0.2">
      <c r="B5" s="182"/>
      <c r="C5" s="52"/>
      <c r="D5" s="182"/>
      <c r="E5" s="182"/>
      <c r="F5" s="182"/>
      <c r="G5" s="182"/>
      <c r="H5" s="182"/>
      <c r="I5" s="182"/>
      <c r="J5" s="182"/>
      <c r="K5" s="182"/>
      <c r="L5" s="182"/>
      <c r="M5" s="182"/>
      <c r="N5" s="182"/>
      <c r="O5" s="182"/>
      <c r="P5" s="182"/>
      <c r="Q5" s="182"/>
      <c r="R5" s="182"/>
      <c r="S5" s="182"/>
      <c r="T5" s="182"/>
      <c r="U5" s="182"/>
      <c r="V5" s="15" t="s">
        <v>23</v>
      </c>
    </row>
    <row r="6" spans="2:22" ht="15" x14ac:dyDescent="0.2">
      <c r="B6" s="182"/>
      <c r="C6" s="52" t="s">
        <v>7</v>
      </c>
      <c r="D6" s="52" t="s">
        <v>247</v>
      </c>
      <c r="E6" s="52">
        <v>2016</v>
      </c>
      <c r="F6" s="52">
        <f t="shared" ref="F6:S6" si="0">E6+1</f>
        <v>2017</v>
      </c>
      <c r="G6" s="52">
        <f t="shared" si="0"/>
        <v>2018</v>
      </c>
      <c r="H6" s="52">
        <f t="shared" si="0"/>
        <v>2019</v>
      </c>
      <c r="I6" s="52">
        <f t="shared" si="0"/>
        <v>2020</v>
      </c>
      <c r="J6" s="52">
        <f t="shared" si="0"/>
        <v>2021</v>
      </c>
      <c r="K6" s="52">
        <f t="shared" si="0"/>
        <v>2022</v>
      </c>
      <c r="L6" s="52">
        <f t="shared" si="0"/>
        <v>2023</v>
      </c>
      <c r="M6" s="52">
        <f t="shared" si="0"/>
        <v>2024</v>
      </c>
      <c r="N6" s="52">
        <f t="shared" si="0"/>
        <v>2025</v>
      </c>
      <c r="O6" s="52">
        <f t="shared" si="0"/>
        <v>2026</v>
      </c>
      <c r="P6" s="52">
        <f t="shared" si="0"/>
        <v>2027</v>
      </c>
      <c r="Q6" s="52">
        <f t="shared" si="0"/>
        <v>2028</v>
      </c>
      <c r="R6" s="52">
        <f t="shared" si="0"/>
        <v>2029</v>
      </c>
      <c r="S6" s="52">
        <f t="shared" si="0"/>
        <v>2030</v>
      </c>
      <c r="T6" s="175"/>
      <c r="U6" s="182"/>
      <c r="V6" s="182"/>
    </row>
    <row r="7" spans="2:22" ht="15" x14ac:dyDescent="0.2">
      <c r="B7" s="182"/>
      <c r="C7" s="52" t="str">
        <f>CONCATENATE(TEXT('Climate Metrics'!D11,"0%")," Emissions Reduction Goal"," by ",'Climate Metrics'!F11)</f>
        <v>50% Emissions Reduction Goal by 2025</v>
      </c>
      <c r="D7" s="221">
        <f>'Climate Metrics'!E30</f>
        <v>0</v>
      </c>
      <c r="E7" s="221">
        <f>'Climate Metrics'!F30</f>
        <v>0</v>
      </c>
      <c r="F7" s="221">
        <f>'Climate Metrics'!G30</f>
        <v>0</v>
      </c>
      <c r="G7" s="221">
        <f>'Climate Metrics'!H30</f>
        <v>0</v>
      </c>
      <c r="H7" s="221">
        <f>'Climate Metrics'!I30</f>
        <v>0</v>
      </c>
      <c r="I7" s="221">
        <f>'Climate Metrics'!J30</f>
        <v>0</v>
      </c>
      <c r="J7" s="221">
        <f>'Climate Metrics'!K30</f>
        <v>0</v>
      </c>
      <c r="K7" s="221">
        <f>'Climate Metrics'!L30</f>
        <v>0</v>
      </c>
      <c r="L7" s="221">
        <f>'Climate Metrics'!M30</f>
        <v>0</v>
      </c>
      <c r="M7" s="221">
        <f>'Climate Metrics'!N30</f>
        <v>0</v>
      </c>
      <c r="N7" s="221">
        <f>'Climate Metrics'!O30</f>
        <v>0</v>
      </c>
      <c r="O7" s="221">
        <f>'Climate Metrics'!P30</f>
        <v>0</v>
      </c>
      <c r="P7" s="221">
        <f>'Climate Metrics'!Q30</f>
        <v>0</v>
      </c>
      <c r="Q7" s="221">
        <f>'Climate Metrics'!R30</f>
        <v>0</v>
      </c>
      <c r="R7" s="221">
        <f>'Climate Metrics'!S30</f>
        <v>0</v>
      </c>
      <c r="S7" s="221">
        <f>'Climate Metrics'!T30</f>
        <v>0</v>
      </c>
      <c r="T7" s="175"/>
      <c r="U7" s="182"/>
      <c r="V7" s="182"/>
    </row>
    <row r="8" spans="2:22" ht="15" x14ac:dyDescent="0.2">
      <c r="B8" s="182"/>
      <c r="C8" s="52" t="s">
        <v>256</v>
      </c>
      <c r="D8" s="221">
        <f>'Climate Metrics'!E68</f>
        <v>0</v>
      </c>
      <c r="E8" s="221">
        <f>'Climate Metrics'!F68</f>
        <v>0</v>
      </c>
      <c r="F8" s="221">
        <f>'Climate Metrics'!G68</f>
        <v>0</v>
      </c>
      <c r="G8" s="221">
        <f>'Climate Metrics'!H68</f>
        <v>0</v>
      </c>
      <c r="H8" s="221">
        <f>'Climate Metrics'!I68</f>
        <v>0</v>
      </c>
      <c r="I8" s="221">
        <f>'Climate Metrics'!J68</f>
        <v>0</v>
      </c>
      <c r="J8" s="221">
        <f>'Climate Metrics'!K68</f>
        <v>0</v>
      </c>
      <c r="K8" s="221">
        <f>'Climate Metrics'!L68</f>
        <v>0</v>
      </c>
      <c r="L8" s="221">
        <f>'Climate Metrics'!M68</f>
        <v>0</v>
      </c>
      <c r="M8" s="221">
        <f>'Climate Metrics'!N68</f>
        <v>0</v>
      </c>
      <c r="N8" s="221">
        <f>'Climate Metrics'!O68</f>
        <v>0</v>
      </c>
      <c r="O8" s="221">
        <f>'Climate Metrics'!P68</f>
        <v>0</v>
      </c>
      <c r="P8" s="221">
        <f>'Climate Metrics'!Q68</f>
        <v>0</v>
      </c>
      <c r="Q8" s="221">
        <f>'Climate Metrics'!R68</f>
        <v>0</v>
      </c>
      <c r="R8" s="221">
        <f>'Climate Metrics'!S68</f>
        <v>0</v>
      </c>
      <c r="S8" s="221">
        <f>'Climate Metrics'!T68</f>
        <v>0</v>
      </c>
      <c r="T8" s="175"/>
      <c r="U8" s="182"/>
      <c r="V8" s="182"/>
    </row>
    <row r="9" spans="2:22" ht="15" x14ac:dyDescent="0.2">
      <c r="B9" s="182"/>
      <c r="C9" s="52" t="s">
        <v>253</v>
      </c>
      <c r="D9" s="221">
        <f>'Climate Metrics'!E72</f>
        <v>0</v>
      </c>
      <c r="E9" s="221">
        <f>'Climate Metrics'!F72</f>
        <v>0</v>
      </c>
      <c r="F9" s="221">
        <f>'Climate Metrics'!G72</f>
        <v>0</v>
      </c>
      <c r="G9" s="221">
        <f>'Climate Metrics'!H72</f>
        <v>0</v>
      </c>
      <c r="H9" s="221">
        <f>'Climate Metrics'!I72</f>
        <v>0</v>
      </c>
      <c r="I9" s="221">
        <f>'Climate Metrics'!J72</f>
        <v>0</v>
      </c>
      <c r="J9" s="221">
        <f>'Climate Metrics'!K72</f>
        <v>0</v>
      </c>
      <c r="K9" s="221">
        <f>'Climate Metrics'!L72</f>
        <v>0</v>
      </c>
      <c r="L9" s="221">
        <f>'Climate Metrics'!M72</f>
        <v>0</v>
      </c>
      <c r="M9" s="221">
        <f>'Climate Metrics'!N72</f>
        <v>0</v>
      </c>
      <c r="N9" s="221">
        <f>'Climate Metrics'!O72</f>
        <v>0</v>
      </c>
      <c r="O9" s="221">
        <f>'Climate Metrics'!P72</f>
        <v>0</v>
      </c>
      <c r="P9" s="221">
        <f>'Climate Metrics'!Q72</f>
        <v>0</v>
      </c>
      <c r="Q9" s="221">
        <f>'Climate Metrics'!R72</f>
        <v>0</v>
      </c>
      <c r="R9" s="221">
        <f>'Climate Metrics'!S72</f>
        <v>0</v>
      </c>
      <c r="S9" s="221">
        <f>'Climate Metrics'!T72</f>
        <v>0</v>
      </c>
      <c r="T9" s="175"/>
      <c r="U9" s="182"/>
      <c r="V9" s="182"/>
    </row>
    <row r="10" spans="2:22" ht="15" x14ac:dyDescent="0.2">
      <c r="B10" s="182"/>
      <c r="C10" s="52" t="s">
        <v>260</v>
      </c>
      <c r="D10" s="221">
        <f>'Climate Metrics'!E41</f>
        <v>0</v>
      </c>
      <c r="E10" s="221">
        <f>'Climate Metrics'!F41</f>
        <v>0</v>
      </c>
      <c r="F10" s="221">
        <f>'Climate Metrics'!G41</f>
        <v>0</v>
      </c>
      <c r="G10" s="221">
        <f>'Climate Metrics'!H41</f>
        <v>0</v>
      </c>
      <c r="H10" s="221">
        <f>'Climate Metrics'!I41</f>
        <v>0</v>
      </c>
      <c r="I10" s="221">
        <f>'Climate Metrics'!J41</f>
        <v>0</v>
      </c>
      <c r="J10" s="221">
        <f>'Climate Metrics'!K41</f>
        <v>0</v>
      </c>
      <c r="K10" s="221">
        <f>'Climate Metrics'!L41</f>
        <v>0</v>
      </c>
      <c r="L10" s="221">
        <f>'Climate Metrics'!M41</f>
        <v>0</v>
      </c>
      <c r="M10" s="221">
        <f>'Climate Metrics'!N41</f>
        <v>0</v>
      </c>
      <c r="N10" s="221">
        <f>'Climate Metrics'!O41</f>
        <v>0</v>
      </c>
      <c r="O10" s="221">
        <f>'Climate Metrics'!P41</f>
        <v>0</v>
      </c>
      <c r="P10" s="221">
        <f>'Climate Metrics'!Q41</f>
        <v>0</v>
      </c>
      <c r="Q10" s="221">
        <f>'Climate Metrics'!R41</f>
        <v>0</v>
      </c>
      <c r="R10" s="221">
        <f>'Climate Metrics'!S41</f>
        <v>0</v>
      </c>
      <c r="S10" s="221">
        <f>'Climate Metrics'!T41</f>
        <v>0</v>
      </c>
      <c r="T10" s="175"/>
      <c r="U10" s="182"/>
      <c r="V10" s="182"/>
    </row>
    <row r="11" spans="2:22" ht="15" x14ac:dyDescent="0.2">
      <c r="B11" s="182"/>
      <c r="C11" s="52" t="s">
        <v>261</v>
      </c>
      <c r="D11" s="221">
        <f>'Climate Metrics'!E44</f>
        <v>0</v>
      </c>
      <c r="E11" s="221">
        <f>'Climate Metrics'!F44</f>
        <v>0</v>
      </c>
      <c r="F11" s="221">
        <f>'Climate Metrics'!G44</f>
        <v>0</v>
      </c>
      <c r="G11" s="221">
        <f>'Climate Metrics'!H44</f>
        <v>0</v>
      </c>
      <c r="H11" s="221">
        <f>'Climate Metrics'!I44</f>
        <v>0</v>
      </c>
      <c r="I11" s="221">
        <f>'Climate Metrics'!J44</f>
        <v>0</v>
      </c>
      <c r="J11" s="221">
        <f>'Climate Metrics'!K44</f>
        <v>0</v>
      </c>
      <c r="K11" s="221">
        <f>'Climate Metrics'!L44</f>
        <v>0</v>
      </c>
      <c r="L11" s="221">
        <f>'Climate Metrics'!M44</f>
        <v>0</v>
      </c>
      <c r="M11" s="221">
        <f>'Climate Metrics'!N44</f>
        <v>0</v>
      </c>
      <c r="N11" s="221">
        <f>'Climate Metrics'!O44</f>
        <v>0</v>
      </c>
      <c r="O11" s="221">
        <f>'Climate Metrics'!P44</f>
        <v>0</v>
      </c>
      <c r="P11" s="221">
        <f>'Climate Metrics'!Q44</f>
        <v>0</v>
      </c>
      <c r="Q11" s="221">
        <f>'Climate Metrics'!R44</f>
        <v>0</v>
      </c>
      <c r="R11" s="221">
        <f>'Climate Metrics'!S44</f>
        <v>0</v>
      </c>
      <c r="S11" s="221">
        <f>'Climate Metrics'!T44</f>
        <v>0</v>
      </c>
      <c r="T11" s="175"/>
      <c r="U11" s="182"/>
      <c r="V11" s="182"/>
    </row>
    <row r="12" spans="2:22" ht="15" x14ac:dyDescent="0.2">
      <c r="B12" s="182"/>
      <c r="C12" s="52" t="s">
        <v>262</v>
      </c>
      <c r="D12" s="221">
        <f>'Climate Metrics'!E27</f>
        <v>0</v>
      </c>
      <c r="E12" s="221">
        <f>'Climate Metrics'!F27</f>
        <v>0</v>
      </c>
      <c r="F12" s="221">
        <f>'Climate Metrics'!G27</f>
        <v>0</v>
      </c>
      <c r="G12" s="221">
        <f>'Climate Metrics'!H27</f>
        <v>0</v>
      </c>
      <c r="H12" s="221">
        <f>'Climate Metrics'!I27</f>
        <v>0</v>
      </c>
      <c r="I12" s="221">
        <f>'Climate Metrics'!J27</f>
        <v>0</v>
      </c>
      <c r="J12" s="221">
        <f>'Climate Metrics'!K27</f>
        <v>0</v>
      </c>
      <c r="K12" s="221">
        <f>'Climate Metrics'!L27</f>
        <v>0</v>
      </c>
      <c r="L12" s="221">
        <f>'Climate Metrics'!M27</f>
        <v>0</v>
      </c>
      <c r="M12" s="221">
        <f>'Climate Metrics'!N27</f>
        <v>0</v>
      </c>
      <c r="N12" s="221">
        <f>'Climate Metrics'!O27</f>
        <v>0</v>
      </c>
      <c r="O12" s="221">
        <f>'Climate Metrics'!P27</f>
        <v>0</v>
      </c>
      <c r="P12" s="221">
        <f>'Climate Metrics'!Q27</f>
        <v>0</v>
      </c>
      <c r="Q12" s="221">
        <f>'Climate Metrics'!R27</f>
        <v>0</v>
      </c>
      <c r="R12" s="221">
        <f>'Climate Metrics'!S27</f>
        <v>0</v>
      </c>
      <c r="S12" s="221">
        <f>'Climate Metrics'!T27</f>
        <v>0</v>
      </c>
      <c r="T12" s="175"/>
      <c r="U12" s="182"/>
      <c r="V12" s="182"/>
    </row>
    <row r="13" spans="2:22" ht="15" x14ac:dyDescent="0.2">
      <c r="B13" s="182"/>
      <c r="C13" s="52" t="s">
        <v>53</v>
      </c>
      <c r="D13" s="221">
        <f>'Climate Metrics'!E28</f>
        <v>0</v>
      </c>
      <c r="E13" s="221">
        <f>'Climate Metrics'!F28</f>
        <v>0</v>
      </c>
      <c r="F13" s="221">
        <f>'Climate Metrics'!G28</f>
        <v>0</v>
      </c>
      <c r="G13" s="221">
        <f>'Climate Metrics'!H28</f>
        <v>0</v>
      </c>
      <c r="H13" s="221">
        <f>'Climate Metrics'!I28</f>
        <v>0</v>
      </c>
      <c r="I13" s="221">
        <f>'Climate Metrics'!J28</f>
        <v>0</v>
      </c>
      <c r="J13" s="221">
        <f>'Climate Metrics'!K28</f>
        <v>0</v>
      </c>
      <c r="K13" s="221">
        <f>'Climate Metrics'!L28</f>
        <v>0</v>
      </c>
      <c r="L13" s="221">
        <f>'Climate Metrics'!M28</f>
        <v>0</v>
      </c>
      <c r="M13" s="221">
        <f>'Climate Metrics'!N28</f>
        <v>0</v>
      </c>
      <c r="N13" s="221">
        <f>'Climate Metrics'!O28</f>
        <v>0</v>
      </c>
      <c r="O13" s="221">
        <f>'Climate Metrics'!P28</f>
        <v>0</v>
      </c>
      <c r="P13" s="221">
        <f>'Climate Metrics'!Q28</f>
        <v>0</v>
      </c>
      <c r="Q13" s="221">
        <f>'Climate Metrics'!R28</f>
        <v>0</v>
      </c>
      <c r="R13" s="221">
        <f>'Climate Metrics'!S28</f>
        <v>0</v>
      </c>
      <c r="S13" s="221">
        <f>'Climate Metrics'!T28</f>
        <v>0</v>
      </c>
      <c r="T13" s="175"/>
      <c r="U13" s="182"/>
      <c r="V13" s="182"/>
    </row>
    <row r="14" spans="2:22" ht="15" x14ac:dyDescent="0.2">
      <c r="B14" s="182"/>
      <c r="C14" s="52" t="s">
        <v>263</v>
      </c>
      <c r="D14" s="221">
        <f>D7-(SUM(D8:D13))</f>
        <v>0</v>
      </c>
      <c r="E14" s="221">
        <f t="shared" ref="E14:S14" si="1">E7-(SUM(E8:E13))</f>
        <v>0</v>
      </c>
      <c r="F14" s="221">
        <f t="shared" si="1"/>
        <v>0</v>
      </c>
      <c r="G14" s="221">
        <f t="shared" si="1"/>
        <v>0</v>
      </c>
      <c r="H14" s="221">
        <f t="shared" si="1"/>
        <v>0</v>
      </c>
      <c r="I14" s="221">
        <f t="shared" si="1"/>
        <v>0</v>
      </c>
      <c r="J14" s="221">
        <f t="shared" si="1"/>
        <v>0</v>
      </c>
      <c r="K14" s="221">
        <f t="shared" si="1"/>
        <v>0</v>
      </c>
      <c r="L14" s="221">
        <f t="shared" si="1"/>
        <v>0</v>
      </c>
      <c r="M14" s="221">
        <f t="shared" si="1"/>
        <v>0</v>
      </c>
      <c r="N14" s="221">
        <f t="shared" si="1"/>
        <v>0</v>
      </c>
      <c r="O14" s="221">
        <f t="shared" si="1"/>
        <v>0</v>
      </c>
      <c r="P14" s="221">
        <f t="shared" si="1"/>
        <v>0</v>
      </c>
      <c r="Q14" s="221">
        <f t="shared" si="1"/>
        <v>0</v>
      </c>
      <c r="R14" s="221">
        <f t="shared" si="1"/>
        <v>0</v>
      </c>
      <c r="S14" s="221">
        <f t="shared" si="1"/>
        <v>0</v>
      </c>
      <c r="T14" s="175"/>
      <c r="U14" s="182"/>
      <c r="V14" s="182"/>
    </row>
    <row r="15" spans="2:22" ht="15" x14ac:dyDescent="0.2">
      <c r="B15" s="182"/>
      <c r="C15" s="52"/>
      <c r="D15" s="182"/>
      <c r="E15" s="175"/>
      <c r="F15" s="175"/>
      <c r="G15" s="175"/>
      <c r="H15" s="175"/>
      <c r="I15" s="175"/>
      <c r="J15" s="175"/>
      <c r="K15" s="175"/>
      <c r="L15" s="175"/>
      <c r="M15" s="175"/>
      <c r="N15" s="175"/>
      <c r="O15" s="175"/>
      <c r="P15" s="175"/>
      <c r="Q15" s="175"/>
      <c r="R15" s="175"/>
      <c r="S15" s="175"/>
      <c r="T15" s="175"/>
      <c r="U15" s="182"/>
      <c r="V15" s="182"/>
    </row>
    <row r="16" spans="2:22" ht="15" x14ac:dyDescent="0.2">
      <c r="B16" s="182"/>
      <c r="C16" s="52"/>
      <c r="D16" s="182"/>
      <c r="E16" s="175"/>
      <c r="F16" s="175"/>
      <c r="G16" s="175"/>
      <c r="H16" s="175"/>
      <c r="I16" s="175"/>
      <c r="J16" s="175"/>
      <c r="K16" s="175"/>
      <c r="L16" s="175"/>
      <c r="M16" s="175"/>
      <c r="N16" s="175"/>
      <c r="O16" s="175"/>
      <c r="P16" s="175"/>
      <c r="Q16" s="175"/>
      <c r="R16" s="175"/>
      <c r="S16" s="175"/>
      <c r="T16" s="175"/>
      <c r="U16" s="182"/>
      <c r="V16" s="182"/>
    </row>
    <row r="17" spans="2:20" ht="15" x14ac:dyDescent="0.2">
      <c r="B17" s="182"/>
      <c r="C17" s="52"/>
      <c r="D17" s="182"/>
      <c r="E17" s="175"/>
      <c r="F17" s="175"/>
      <c r="G17" s="175"/>
      <c r="H17" s="175"/>
      <c r="I17" s="175"/>
      <c r="J17" s="175"/>
      <c r="K17" s="175"/>
      <c r="L17" s="175"/>
      <c r="M17" s="175"/>
      <c r="N17" s="175"/>
      <c r="O17" s="175"/>
      <c r="P17" s="175"/>
      <c r="Q17" s="175"/>
      <c r="R17" s="175"/>
      <c r="S17" s="175"/>
      <c r="T17" s="175"/>
    </row>
    <row r="18" spans="2:20" ht="15" x14ac:dyDescent="0.2">
      <c r="B18" s="182"/>
      <c r="C18" s="52"/>
      <c r="D18" s="182"/>
      <c r="E18" s="175"/>
      <c r="F18" s="175"/>
      <c r="G18" s="175"/>
      <c r="H18" s="175"/>
      <c r="I18" s="175"/>
      <c r="J18" s="175"/>
      <c r="K18" s="175"/>
      <c r="L18" s="175"/>
      <c r="M18" s="175"/>
      <c r="N18" s="175"/>
      <c r="O18" s="175"/>
      <c r="P18" s="175"/>
      <c r="Q18" s="175"/>
      <c r="R18" s="175"/>
      <c r="S18" s="175"/>
      <c r="T18" s="175"/>
    </row>
    <row r="19" spans="2:20" ht="15" x14ac:dyDescent="0.2">
      <c r="B19" s="182"/>
      <c r="C19" s="52"/>
      <c r="D19" s="182"/>
      <c r="E19" s="175"/>
      <c r="F19" s="175"/>
      <c r="G19" s="175"/>
      <c r="H19" s="175"/>
      <c r="I19" s="175"/>
      <c r="J19" s="175"/>
      <c r="K19" s="175"/>
      <c r="L19" s="175"/>
      <c r="M19" s="175"/>
      <c r="N19" s="175"/>
      <c r="O19" s="175"/>
      <c r="P19" s="175"/>
      <c r="Q19" s="175"/>
      <c r="R19" s="175"/>
      <c r="S19" s="175"/>
      <c r="T19" s="175"/>
    </row>
    <row r="20" spans="2:20" ht="15" x14ac:dyDescent="0.2">
      <c r="B20" s="182"/>
      <c r="C20" s="52"/>
      <c r="D20" s="182"/>
      <c r="E20" s="175"/>
      <c r="F20" s="175"/>
      <c r="G20" s="175"/>
      <c r="H20" s="175"/>
      <c r="I20" s="175"/>
      <c r="J20" s="175"/>
      <c r="K20" s="175"/>
      <c r="L20" s="175"/>
      <c r="M20" s="175"/>
      <c r="N20" s="175"/>
      <c r="O20" s="175"/>
      <c r="P20" s="175"/>
      <c r="Q20" s="175"/>
      <c r="R20" s="175"/>
      <c r="S20" s="175"/>
      <c r="T20" s="175"/>
    </row>
    <row r="21" spans="2:20" ht="15" x14ac:dyDescent="0.2">
      <c r="B21" s="182"/>
      <c r="C21" s="52"/>
      <c r="D21" s="182"/>
      <c r="E21" s="175"/>
      <c r="F21" s="175"/>
      <c r="G21" s="175"/>
      <c r="H21" s="175"/>
      <c r="I21" s="175"/>
      <c r="J21" s="175"/>
      <c r="K21" s="175"/>
      <c r="L21" s="175"/>
      <c r="M21" s="175"/>
      <c r="N21" s="175"/>
      <c r="O21" s="175"/>
      <c r="P21" s="175"/>
      <c r="Q21" s="175"/>
      <c r="R21" s="175"/>
      <c r="S21" s="175"/>
      <c r="T21" s="175"/>
    </row>
    <row r="22" spans="2:20" ht="15" x14ac:dyDescent="0.2">
      <c r="B22" s="182"/>
      <c r="C22" s="52"/>
      <c r="D22" s="182"/>
      <c r="E22" s="175"/>
      <c r="F22" s="175"/>
      <c r="G22" s="175"/>
      <c r="H22" s="175"/>
      <c r="I22" s="175"/>
      <c r="J22" s="175"/>
      <c r="K22" s="175"/>
      <c r="L22" s="175"/>
      <c r="M22" s="175"/>
      <c r="N22" s="175"/>
      <c r="O22" s="175"/>
      <c r="P22" s="175"/>
      <c r="Q22" s="175"/>
      <c r="R22" s="175"/>
      <c r="S22" s="175"/>
      <c r="T22" s="175"/>
    </row>
    <row r="23" spans="2:20" ht="15" x14ac:dyDescent="0.2">
      <c r="B23" s="182"/>
      <c r="C23" s="52"/>
      <c r="D23" s="182"/>
      <c r="E23" s="175"/>
      <c r="F23" s="175"/>
      <c r="G23" s="175"/>
      <c r="H23" s="175"/>
      <c r="I23" s="175"/>
      <c r="J23" s="175"/>
      <c r="K23" s="175"/>
      <c r="L23" s="175"/>
      <c r="M23" s="175"/>
      <c r="N23" s="175"/>
      <c r="O23" s="175"/>
      <c r="P23" s="175"/>
      <c r="Q23" s="175"/>
      <c r="R23" s="175"/>
      <c r="S23" s="175"/>
      <c r="T23" s="175"/>
    </row>
    <row r="24" spans="2:20" ht="15" x14ac:dyDescent="0.2">
      <c r="B24" s="182"/>
      <c r="C24" s="52"/>
      <c r="D24" s="182"/>
      <c r="E24" s="175"/>
      <c r="F24" s="175"/>
      <c r="G24" s="175"/>
      <c r="H24" s="175"/>
      <c r="I24" s="175"/>
      <c r="J24" s="175"/>
      <c r="K24" s="175"/>
      <c r="L24" s="175"/>
      <c r="M24" s="175"/>
      <c r="N24" s="175"/>
      <c r="O24" s="175"/>
      <c r="P24" s="175"/>
      <c r="Q24" s="175"/>
      <c r="R24" s="175"/>
      <c r="S24" s="175"/>
      <c r="T24" s="175"/>
    </row>
    <row r="25" spans="2:20" ht="15" x14ac:dyDescent="0.2">
      <c r="B25" s="182"/>
      <c r="C25" s="52"/>
      <c r="D25" s="182"/>
      <c r="E25" s="175"/>
      <c r="F25" s="175"/>
      <c r="G25" s="175"/>
      <c r="H25" s="175"/>
      <c r="I25" s="175"/>
      <c r="J25" s="175"/>
      <c r="K25" s="175"/>
      <c r="L25" s="175"/>
      <c r="M25" s="175"/>
      <c r="N25" s="175"/>
      <c r="O25" s="175"/>
      <c r="P25" s="175"/>
      <c r="Q25" s="175"/>
      <c r="R25" s="175"/>
      <c r="S25" s="175"/>
      <c r="T25" s="175"/>
    </row>
    <row r="26" spans="2:20" ht="15" x14ac:dyDescent="0.2">
      <c r="B26" s="182"/>
      <c r="C26" s="52"/>
      <c r="D26" s="182"/>
      <c r="E26" s="175"/>
      <c r="F26" s="175"/>
      <c r="G26" s="175"/>
      <c r="H26" s="175"/>
      <c r="I26" s="175"/>
      <c r="J26" s="175"/>
      <c r="K26" s="175"/>
      <c r="L26" s="175"/>
      <c r="M26" s="175"/>
      <c r="N26" s="175"/>
      <c r="O26" s="175"/>
      <c r="P26" s="175"/>
      <c r="Q26" s="175"/>
      <c r="R26" s="175"/>
      <c r="S26" s="175"/>
      <c r="T26" s="175"/>
    </row>
    <row r="27" spans="2:20" x14ac:dyDescent="0.3">
      <c r="B27" s="182"/>
      <c r="D27" s="182"/>
      <c r="E27" s="175"/>
      <c r="F27" s="175"/>
      <c r="G27" s="175"/>
      <c r="H27" s="175"/>
      <c r="I27" s="175"/>
      <c r="J27" s="175"/>
      <c r="K27" s="175"/>
      <c r="L27" s="175"/>
      <c r="M27" s="175"/>
      <c r="N27" s="175"/>
      <c r="O27" s="175"/>
      <c r="P27" s="175"/>
      <c r="Q27" s="175"/>
      <c r="R27" s="175"/>
      <c r="S27" s="175"/>
      <c r="T27" s="175"/>
    </row>
    <row r="28" spans="2:20" ht="18" x14ac:dyDescent="0.25">
      <c r="B28" s="124"/>
      <c r="C28" s="408" t="s">
        <v>55</v>
      </c>
      <c r="D28" s="409"/>
      <c r="E28" s="409"/>
      <c r="F28" s="409"/>
      <c r="G28" s="409"/>
      <c r="H28" s="409"/>
      <c r="I28" s="409"/>
      <c r="J28" s="409"/>
      <c r="K28" s="409"/>
      <c r="L28" s="409"/>
      <c r="M28" s="409"/>
      <c r="N28" s="409"/>
      <c r="O28" s="409"/>
      <c r="P28" s="409"/>
      <c r="Q28" s="409"/>
      <c r="R28" s="409"/>
      <c r="S28" s="409"/>
      <c r="T28" s="410"/>
    </row>
    <row r="29" spans="2:20" x14ac:dyDescent="0.3">
      <c r="B29" s="124"/>
      <c r="D29" s="182"/>
      <c r="E29" s="182"/>
      <c r="F29" s="182"/>
      <c r="G29" s="182"/>
      <c r="H29" s="182"/>
      <c r="I29" s="182"/>
      <c r="J29" s="182"/>
      <c r="K29" s="182"/>
      <c r="L29" s="182"/>
      <c r="M29" s="182"/>
      <c r="N29" s="182"/>
      <c r="O29" s="182"/>
      <c r="P29" s="182"/>
      <c r="Q29" s="182"/>
      <c r="R29" s="182"/>
      <c r="S29" s="182"/>
      <c r="T29" s="182"/>
    </row>
    <row r="30" spans="2:20" x14ac:dyDescent="0.3">
      <c r="B30" s="124"/>
      <c r="D30" s="182"/>
      <c r="E30" s="182"/>
      <c r="F30" s="182"/>
      <c r="G30" s="182"/>
      <c r="H30" s="182"/>
      <c r="I30" s="182"/>
      <c r="J30" s="182"/>
      <c r="K30" s="182"/>
      <c r="L30" s="182"/>
      <c r="M30" s="182"/>
      <c r="N30" s="182"/>
      <c r="O30" s="182"/>
      <c r="P30" s="182"/>
      <c r="Q30" s="182"/>
      <c r="R30" s="182"/>
      <c r="S30" s="182"/>
      <c r="T30" s="182"/>
    </row>
    <row r="31" spans="2:20" x14ac:dyDescent="0.3">
      <c r="B31" s="124"/>
      <c r="D31" s="182"/>
      <c r="E31" s="182"/>
      <c r="F31" s="182"/>
      <c r="G31" s="182"/>
      <c r="H31" s="182"/>
      <c r="I31" s="182"/>
      <c r="J31" s="182"/>
      <c r="K31" s="182"/>
      <c r="L31" s="182"/>
      <c r="M31" s="182"/>
      <c r="N31" s="182"/>
      <c r="O31" s="182"/>
      <c r="P31" s="182"/>
      <c r="Q31" s="182"/>
      <c r="R31" s="182"/>
      <c r="S31" s="182"/>
      <c r="T31" s="182"/>
    </row>
    <row r="32" spans="2:20" ht="14.25" x14ac:dyDescent="0.2">
      <c r="B32" s="124"/>
      <c r="C32" s="182"/>
      <c r="D32" s="182"/>
      <c r="E32" s="182"/>
      <c r="F32" s="182"/>
      <c r="G32" s="182"/>
      <c r="H32" s="182"/>
      <c r="I32" s="182"/>
      <c r="J32" s="182"/>
      <c r="K32" s="182"/>
      <c r="L32" s="182"/>
      <c r="M32" s="182"/>
      <c r="N32" s="182"/>
      <c r="O32" s="182"/>
      <c r="P32" s="182"/>
      <c r="Q32" s="182"/>
      <c r="R32" s="182"/>
      <c r="S32" s="182"/>
      <c r="T32" s="182"/>
    </row>
    <row r="33" spans="2:22" ht="14.25" x14ac:dyDescent="0.2">
      <c r="B33" s="124"/>
      <c r="C33" s="182"/>
      <c r="D33" s="182"/>
      <c r="E33" s="182"/>
      <c r="F33" s="182"/>
      <c r="G33" s="182"/>
      <c r="H33" s="182"/>
      <c r="I33" s="182"/>
      <c r="J33" s="182"/>
      <c r="K33" s="182"/>
      <c r="L33" s="182"/>
      <c r="M33" s="182"/>
      <c r="N33" s="182"/>
      <c r="O33" s="182"/>
      <c r="P33" s="182"/>
      <c r="Q33" s="182"/>
      <c r="R33" s="182"/>
      <c r="S33" s="182"/>
      <c r="T33" s="182"/>
      <c r="U33" s="182"/>
      <c r="V33" s="182"/>
    </row>
    <row r="34" spans="2:22" ht="14.25" x14ac:dyDescent="0.2">
      <c r="B34" s="124"/>
      <c r="C34" s="182"/>
      <c r="D34" s="182"/>
      <c r="E34" s="182"/>
      <c r="F34" s="182"/>
      <c r="G34" s="182"/>
      <c r="H34" s="182"/>
      <c r="I34" s="182"/>
      <c r="J34" s="182"/>
      <c r="K34" s="182"/>
      <c r="L34" s="182"/>
      <c r="M34" s="182"/>
      <c r="N34" s="182"/>
      <c r="O34" s="182"/>
      <c r="P34" s="182"/>
      <c r="Q34" s="182"/>
      <c r="R34" s="182"/>
      <c r="S34" s="182"/>
      <c r="T34" s="182"/>
      <c r="U34" s="182"/>
      <c r="V34" s="182"/>
    </row>
    <row r="35" spans="2:22" ht="14.25" x14ac:dyDescent="0.2">
      <c r="B35" s="124"/>
      <c r="C35" s="182"/>
      <c r="D35" s="182"/>
      <c r="E35" s="182"/>
      <c r="F35" s="182"/>
      <c r="G35" s="182"/>
      <c r="H35" s="182"/>
      <c r="I35" s="182"/>
      <c r="J35" s="182"/>
      <c r="K35" s="182"/>
      <c r="L35" s="182"/>
      <c r="M35" s="182"/>
      <c r="N35" s="182"/>
      <c r="O35" s="182"/>
      <c r="P35" s="182"/>
      <c r="Q35" s="182"/>
      <c r="R35" s="182"/>
      <c r="S35" s="182"/>
      <c r="T35" s="182"/>
      <c r="U35" s="182"/>
      <c r="V35" s="182"/>
    </row>
    <row r="36" spans="2:22" ht="14.25" x14ac:dyDescent="0.2">
      <c r="B36" s="124"/>
      <c r="C36" s="182"/>
      <c r="D36" s="182"/>
      <c r="E36" s="182"/>
      <c r="F36" s="182"/>
      <c r="G36" s="182"/>
      <c r="H36" s="182"/>
      <c r="I36" s="182"/>
      <c r="J36" s="182"/>
      <c r="K36" s="182"/>
      <c r="L36" s="182"/>
      <c r="M36" s="182"/>
      <c r="N36" s="182"/>
      <c r="O36" s="182"/>
      <c r="P36" s="182"/>
      <c r="Q36" s="182"/>
      <c r="R36" s="182"/>
      <c r="S36" s="182"/>
      <c r="T36" s="182"/>
      <c r="U36" s="182"/>
      <c r="V36" s="182"/>
    </row>
    <row r="37" spans="2:22" ht="14.25" x14ac:dyDescent="0.2">
      <c r="B37" s="124"/>
      <c r="C37" s="182"/>
      <c r="D37" s="182"/>
      <c r="E37" s="182"/>
      <c r="F37" s="182"/>
      <c r="G37" s="182"/>
      <c r="H37" s="182"/>
      <c r="I37" s="182"/>
      <c r="J37" s="182"/>
      <c r="K37" s="182"/>
      <c r="L37" s="182"/>
      <c r="M37" s="182"/>
      <c r="N37" s="182"/>
      <c r="O37" s="182"/>
      <c r="P37" s="182"/>
      <c r="Q37" s="182"/>
      <c r="R37" s="182"/>
      <c r="S37" s="182"/>
      <c r="T37" s="182"/>
      <c r="U37" s="182"/>
      <c r="V37" s="182"/>
    </row>
    <row r="38" spans="2:22" ht="14.25" x14ac:dyDescent="0.2">
      <c r="B38" s="124"/>
      <c r="C38" s="182"/>
      <c r="D38" s="182"/>
      <c r="E38" s="182"/>
      <c r="F38" s="182"/>
      <c r="G38" s="182"/>
      <c r="H38" s="182"/>
      <c r="I38" s="182"/>
      <c r="J38" s="182"/>
      <c r="K38" s="182"/>
      <c r="L38" s="182"/>
      <c r="M38" s="182"/>
      <c r="N38" s="182"/>
      <c r="O38" s="182"/>
      <c r="P38" s="182"/>
      <c r="Q38" s="182"/>
      <c r="R38" s="182"/>
      <c r="S38" s="182"/>
      <c r="T38" s="182"/>
      <c r="U38" s="182"/>
      <c r="V38" s="182"/>
    </row>
    <row r="39" spans="2:22" ht="14.25" x14ac:dyDescent="0.2">
      <c r="B39" s="124"/>
      <c r="C39" s="182"/>
      <c r="D39" s="182"/>
      <c r="E39" s="182"/>
      <c r="F39" s="182"/>
      <c r="G39" s="182"/>
      <c r="H39" s="182"/>
      <c r="I39" s="182"/>
      <c r="J39" s="182"/>
      <c r="K39" s="182"/>
      <c r="L39" s="182"/>
      <c r="M39" s="182"/>
      <c r="N39" s="182"/>
      <c r="O39" s="182"/>
      <c r="P39" s="182"/>
      <c r="Q39" s="182"/>
      <c r="R39" s="182"/>
      <c r="S39" s="182"/>
      <c r="T39" s="182"/>
      <c r="U39" s="182"/>
      <c r="V39" s="182"/>
    </row>
    <row r="40" spans="2:22" ht="14.25" x14ac:dyDescent="0.2">
      <c r="B40" s="124"/>
      <c r="C40" s="182"/>
      <c r="D40" s="182"/>
      <c r="E40" s="182"/>
      <c r="F40" s="182"/>
      <c r="G40" s="182"/>
      <c r="H40" s="182"/>
      <c r="I40" s="182"/>
      <c r="J40" s="182"/>
      <c r="K40" s="182"/>
      <c r="L40" s="182"/>
      <c r="M40" s="182"/>
      <c r="N40" s="182"/>
      <c r="O40" s="182"/>
      <c r="P40" s="182"/>
      <c r="Q40" s="182"/>
      <c r="R40" s="182"/>
      <c r="S40" s="182"/>
      <c r="T40" s="182"/>
      <c r="U40" s="182"/>
      <c r="V40" s="182"/>
    </row>
    <row r="41" spans="2:22" ht="18" x14ac:dyDescent="0.25">
      <c r="B41" s="124"/>
      <c r="C41" s="397" t="s">
        <v>64</v>
      </c>
      <c r="D41" s="398"/>
      <c r="E41" s="398"/>
      <c r="F41" s="398"/>
      <c r="G41" s="398"/>
      <c r="H41" s="398"/>
      <c r="I41" s="398"/>
      <c r="J41" s="398"/>
      <c r="K41" s="398"/>
      <c r="L41" s="398"/>
      <c r="M41" s="398"/>
      <c r="N41" s="398"/>
      <c r="O41" s="398"/>
      <c r="P41" s="398"/>
      <c r="Q41" s="398"/>
      <c r="R41" s="398"/>
      <c r="S41" s="398"/>
      <c r="T41" s="398"/>
      <c r="U41" s="182"/>
      <c r="V41" s="182"/>
    </row>
    <row r="43" spans="2:22" ht="14.25" x14ac:dyDescent="0.2">
      <c r="B43" s="182"/>
      <c r="C43" s="182"/>
      <c r="D43" s="49"/>
      <c r="E43" s="49"/>
      <c r="F43" s="49"/>
      <c r="G43" s="49"/>
      <c r="H43" s="49"/>
      <c r="I43" s="49"/>
      <c r="J43" s="49"/>
      <c r="K43" s="49"/>
      <c r="L43" s="49"/>
      <c r="M43" s="49"/>
      <c r="N43" s="49"/>
      <c r="O43" s="49"/>
      <c r="P43" s="49"/>
      <c r="Q43" s="49"/>
      <c r="R43" s="49"/>
      <c r="S43" s="49"/>
      <c r="T43" s="182"/>
      <c r="U43" s="182"/>
      <c r="V43" s="210"/>
    </row>
    <row r="44" spans="2:22" ht="14.25" x14ac:dyDescent="0.2">
      <c r="B44" s="182"/>
      <c r="C44" s="182" t="s">
        <v>30</v>
      </c>
      <c r="D44" s="49">
        <f>'Climate Metrics'!$D$7</f>
        <v>2011</v>
      </c>
      <c r="E44" s="49">
        <v>2016</v>
      </c>
      <c r="F44" s="49">
        <f t="shared" ref="F44:S44" si="2">E44+1</f>
        <v>2017</v>
      </c>
      <c r="G44" s="49">
        <f t="shared" si="2"/>
        <v>2018</v>
      </c>
      <c r="H44" s="49">
        <f t="shared" si="2"/>
        <v>2019</v>
      </c>
      <c r="I44" s="49">
        <f t="shared" si="2"/>
        <v>2020</v>
      </c>
      <c r="J44" s="49">
        <f t="shared" si="2"/>
        <v>2021</v>
      </c>
      <c r="K44" s="49">
        <f t="shared" si="2"/>
        <v>2022</v>
      </c>
      <c r="L44" s="49">
        <f t="shared" si="2"/>
        <v>2023</v>
      </c>
      <c r="M44" s="49">
        <f t="shared" si="2"/>
        <v>2024</v>
      </c>
      <c r="N44" s="49">
        <f t="shared" si="2"/>
        <v>2025</v>
      </c>
      <c r="O44" s="49">
        <f t="shared" si="2"/>
        <v>2026</v>
      </c>
      <c r="P44" s="49">
        <f t="shared" si="2"/>
        <v>2027</v>
      </c>
      <c r="Q44" s="49">
        <f t="shared" si="2"/>
        <v>2028</v>
      </c>
      <c r="R44" s="49">
        <f t="shared" si="2"/>
        <v>2029</v>
      </c>
      <c r="S44" s="49">
        <f t="shared" si="2"/>
        <v>2030</v>
      </c>
      <c r="T44" s="182"/>
      <c r="U44" s="182"/>
      <c r="V44" s="210"/>
    </row>
    <row r="45" spans="2:22" x14ac:dyDescent="0.3">
      <c r="B45" s="182"/>
      <c r="C45" s="182" t="s">
        <v>264</v>
      </c>
      <c r="D45" s="49">
        <f>'Climate Metrics'!E40</f>
        <v>0</v>
      </c>
      <c r="E45" s="49">
        <f>'Climate Metrics'!F40</f>
        <v>0</v>
      </c>
      <c r="F45" s="49">
        <f>'Climate Metrics'!G40</f>
        <v>0</v>
      </c>
      <c r="G45" s="49">
        <f>'Climate Metrics'!H40</f>
        <v>0</v>
      </c>
      <c r="H45" s="49">
        <f>'Climate Metrics'!I40</f>
        <v>0</v>
      </c>
      <c r="I45" s="49">
        <f>'Climate Metrics'!J40</f>
        <v>0</v>
      </c>
      <c r="J45" s="49">
        <f>'Climate Metrics'!K40</f>
        <v>0</v>
      </c>
      <c r="K45" s="49">
        <f>'Climate Metrics'!L40</f>
        <v>0</v>
      </c>
      <c r="L45" s="49">
        <f>'Climate Metrics'!M40</f>
        <v>0</v>
      </c>
      <c r="M45" s="49">
        <f>'Climate Metrics'!N40</f>
        <v>0</v>
      </c>
      <c r="N45" s="49">
        <f>'Climate Metrics'!O40</f>
        <v>0</v>
      </c>
      <c r="O45" s="49">
        <f>'Climate Metrics'!P40</f>
        <v>0</v>
      </c>
      <c r="P45" s="49">
        <f>'Climate Metrics'!Q40</f>
        <v>0</v>
      </c>
      <c r="Q45" s="49">
        <f>'Climate Metrics'!R40</f>
        <v>0</v>
      </c>
      <c r="R45" s="49">
        <f>'Climate Metrics'!S40</f>
        <v>0</v>
      </c>
      <c r="S45" s="49">
        <f>'Climate Metrics'!T40</f>
        <v>0</v>
      </c>
      <c r="T45" s="20"/>
      <c r="U45" s="20"/>
      <c r="V45" s="210"/>
    </row>
    <row r="46" spans="2:22" ht="14.25" x14ac:dyDescent="0.2">
      <c r="B46" s="182"/>
      <c r="C46" s="49" t="s">
        <v>91</v>
      </c>
      <c r="D46" s="49">
        <f>'Climate Metrics'!E58</f>
        <v>0</v>
      </c>
      <c r="E46" s="49">
        <f>'Climate Metrics'!F58</f>
        <v>0</v>
      </c>
      <c r="F46" s="49">
        <f>'Climate Metrics'!G58</f>
        <v>0</v>
      </c>
      <c r="G46" s="49">
        <f>'Climate Metrics'!H58</f>
        <v>0</v>
      </c>
      <c r="H46" s="49">
        <f>'Climate Metrics'!I58</f>
        <v>0</v>
      </c>
      <c r="I46" s="49">
        <f>'Climate Metrics'!J58</f>
        <v>0</v>
      </c>
      <c r="J46" s="49">
        <f>'Climate Metrics'!K58</f>
        <v>0</v>
      </c>
      <c r="K46" s="49">
        <f>'Climate Metrics'!L58</f>
        <v>0</v>
      </c>
      <c r="L46" s="49">
        <f>'Climate Metrics'!M58</f>
        <v>0</v>
      </c>
      <c r="M46" s="49">
        <f>'Climate Metrics'!N58</f>
        <v>0</v>
      </c>
      <c r="N46" s="49">
        <f>'Climate Metrics'!O58</f>
        <v>0</v>
      </c>
      <c r="O46" s="49">
        <f>'Climate Metrics'!P58</f>
        <v>0</v>
      </c>
      <c r="P46" s="49">
        <f>'Climate Metrics'!Q58</f>
        <v>0</v>
      </c>
      <c r="Q46" s="49">
        <f>'Climate Metrics'!R58</f>
        <v>0</v>
      </c>
      <c r="R46" s="49">
        <f>'Climate Metrics'!S58</f>
        <v>0</v>
      </c>
      <c r="S46" s="49">
        <f>'Climate Metrics'!T58</f>
        <v>0</v>
      </c>
      <c r="T46" s="182"/>
      <c r="U46" s="210"/>
      <c r="V46" s="182"/>
    </row>
    <row r="47" spans="2:22" x14ac:dyDescent="0.3">
      <c r="B47" s="182"/>
      <c r="D47" s="182"/>
      <c r="E47" s="182"/>
      <c r="F47" s="182"/>
      <c r="G47" s="182"/>
      <c r="H47" s="182"/>
      <c r="I47" s="182"/>
      <c r="J47" s="182"/>
      <c r="K47" s="182"/>
      <c r="L47" s="182"/>
      <c r="M47" s="182"/>
      <c r="N47" s="182"/>
      <c r="O47" s="182"/>
      <c r="P47" s="182"/>
      <c r="Q47" s="182"/>
      <c r="R47" s="182"/>
      <c r="S47" s="182"/>
      <c r="T47" s="182"/>
      <c r="U47" s="210"/>
      <c r="V47" s="182"/>
    </row>
    <row r="48" spans="2:22" ht="14.25" x14ac:dyDescent="0.2">
      <c r="B48" s="182"/>
      <c r="C48" s="49" t="s">
        <v>265</v>
      </c>
      <c r="D48" s="49">
        <f>'Climate Metrics'!E59</f>
        <v>0</v>
      </c>
      <c r="E48" s="49">
        <f>'Climate Metrics'!F59</f>
        <v>0</v>
      </c>
      <c r="F48" s="49">
        <f>'Climate Metrics'!G59</f>
        <v>0</v>
      </c>
      <c r="G48" s="49">
        <f>'Climate Metrics'!H59</f>
        <v>0</v>
      </c>
      <c r="H48" s="49">
        <f>'Climate Metrics'!I59</f>
        <v>0</v>
      </c>
      <c r="I48" s="49">
        <f>'Climate Metrics'!J59</f>
        <v>0</v>
      </c>
      <c r="J48" s="49">
        <f>'Climate Metrics'!K59</f>
        <v>0</v>
      </c>
      <c r="K48" s="49">
        <f>'Climate Metrics'!L59</f>
        <v>0</v>
      </c>
      <c r="L48" s="49">
        <f>'Climate Metrics'!M59</f>
        <v>0</v>
      </c>
      <c r="M48" s="49">
        <f>'Climate Metrics'!N59</f>
        <v>0</v>
      </c>
      <c r="N48" s="49">
        <f>'Climate Metrics'!O59</f>
        <v>0</v>
      </c>
      <c r="O48" s="49">
        <f>'Climate Metrics'!P59</f>
        <v>0</v>
      </c>
      <c r="P48" s="49">
        <f>'Climate Metrics'!Q59</f>
        <v>0</v>
      </c>
      <c r="Q48" s="49">
        <f>'Climate Metrics'!R59</f>
        <v>0</v>
      </c>
      <c r="R48" s="49">
        <f>'Climate Metrics'!S59</f>
        <v>0</v>
      </c>
      <c r="S48" s="49">
        <f>'Climate Metrics'!T59</f>
        <v>0</v>
      </c>
      <c r="T48" s="182"/>
      <c r="U48" s="210"/>
      <c r="V48" s="182"/>
    </row>
    <row r="49" spans="3:21" ht="14.25" x14ac:dyDescent="0.2">
      <c r="C49" s="49" t="s">
        <v>266</v>
      </c>
      <c r="D49" s="49">
        <f>'Climate Metrics'!E60</f>
        <v>0</v>
      </c>
      <c r="E49" s="49">
        <f>'Climate Metrics'!F60</f>
        <v>0</v>
      </c>
      <c r="F49" s="49">
        <f>'Climate Metrics'!G60</f>
        <v>0</v>
      </c>
      <c r="G49" s="49">
        <f>'Climate Metrics'!H60</f>
        <v>0</v>
      </c>
      <c r="H49" s="49">
        <f>'Climate Metrics'!I60</f>
        <v>0</v>
      </c>
      <c r="I49" s="49">
        <f>'Climate Metrics'!J60</f>
        <v>0</v>
      </c>
      <c r="J49" s="49">
        <f>'Climate Metrics'!K60</f>
        <v>0</v>
      </c>
      <c r="K49" s="49">
        <f>'Climate Metrics'!L60</f>
        <v>0</v>
      </c>
      <c r="L49" s="49">
        <f>'Climate Metrics'!M60</f>
        <v>0</v>
      </c>
      <c r="M49" s="49">
        <f>'Climate Metrics'!N60</f>
        <v>0</v>
      </c>
      <c r="N49" s="49">
        <f>'Climate Metrics'!O60</f>
        <v>0</v>
      </c>
      <c r="O49" s="49">
        <f>'Climate Metrics'!P60</f>
        <v>0</v>
      </c>
      <c r="P49" s="49">
        <f>'Climate Metrics'!Q60</f>
        <v>0</v>
      </c>
      <c r="Q49" s="49">
        <f>'Climate Metrics'!R60</f>
        <v>0</v>
      </c>
      <c r="R49" s="49">
        <f>'Climate Metrics'!S60</f>
        <v>0</v>
      </c>
      <c r="S49" s="49">
        <f>'Climate Metrics'!T60</f>
        <v>0</v>
      </c>
      <c r="T49" s="182"/>
      <c r="U49" s="210"/>
    </row>
    <row r="50" spans="3:21" ht="14.25" x14ac:dyDescent="0.2">
      <c r="C50" s="49" t="s">
        <v>267</v>
      </c>
      <c r="D50" s="49">
        <f>'Climate Metrics'!E61</f>
        <v>0</v>
      </c>
      <c r="E50" s="49">
        <f>'Climate Metrics'!F61</f>
        <v>0</v>
      </c>
      <c r="F50" s="49">
        <f>'Climate Metrics'!G61</f>
        <v>0</v>
      </c>
      <c r="G50" s="49">
        <f>'Climate Metrics'!H61</f>
        <v>0</v>
      </c>
      <c r="H50" s="49">
        <f>'Climate Metrics'!I61</f>
        <v>0</v>
      </c>
      <c r="I50" s="49">
        <f>'Climate Metrics'!J61</f>
        <v>0</v>
      </c>
      <c r="J50" s="49">
        <f>'Climate Metrics'!K61</f>
        <v>0</v>
      </c>
      <c r="K50" s="49">
        <f>'Climate Metrics'!L61</f>
        <v>0</v>
      </c>
      <c r="L50" s="49">
        <f>'Climate Metrics'!M61</f>
        <v>0</v>
      </c>
      <c r="M50" s="49">
        <f>'Climate Metrics'!N61</f>
        <v>0</v>
      </c>
      <c r="N50" s="49">
        <f>'Climate Metrics'!O61</f>
        <v>0</v>
      </c>
      <c r="O50" s="49">
        <f>'Climate Metrics'!P61</f>
        <v>0</v>
      </c>
      <c r="P50" s="49">
        <f>'Climate Metrics'!Q61</f>
        <v>0</v>
      </c>
      <c r="Q50" s="49">
        <f>'Climate Metrics'!R61</f>
        <v>0</v>
      </c>
      <c r="R50" s="49">
        <f>'Climate Metrics'!S61</f>
        <v>0</v>
      </c>
      <c r="S50" s="49">
        <f>'Climate Metrics'!T61</f>
        <v>0</v>
      </c>
      <c r="T50" s="182"/>
      <c r="U50" s="210"/>
    </row>
    <row r="51" spans="3:21" ht="14.25" x14ac:dyDescent="0.2">
      <c r="C51" s="49" t="s">
        <v>268</v>
      </c>
      <c r="D51" s="87">
        <f>'Climate Metrics'!E54</f>
        <v>0</v>
      </c>
      <c r="E51" s="87">
        <f>'Climate Metrics'!F54</f>
        <v>0</v>
      </c>
      <c r="F51" s="87">
        <f>'Climate Metrics'!G54</f>
        <v>0</v>
      </c>
      <c r="G51" s="87">
        <f>'Climate Metrics'!H54</f>
        <v>0</v>
      </c>
      <c r="H51" s="87">
        <f>'Climate Metrics'!I54</f>
        <v>0</v>
      </c>
      <c r="I51" s="87">
        <f>'Climate Metrics'!J54</f>
        <v>0</v>
      </c>
      <c r="J51" s="87">
        <f>'Climate Metrics'!K54</f>
        <v>0</v>
      </c>
      <c r="K51" s="87">
        <f>'Climate Metrics'!L54</f>
        <v>0</v>
      </c>
      <c r="L51" s="87">
        <f>'Climate Metrics'!M54</f>
        <v>0</v>
      </c>
      <c r="M51" s="87">
        <f>'Climate Metrics'!N54</f>
        <v>0</v>
      </c>
      <c r="N51" s="87">
        <f>'Climate Metrics'!O54</f>
        <v>0</v>
      </c>
      <c r="O51" s="87">
        <f>'Climate Metrics'!P54</f>
        <v>0</v>
      </c>
      <c r="P51" s="87">
        <f>'Climate Metrics'!Q54</f>
        <v>0</v>
      </c>
      <c r="Q51" s="87">
        <f>'Climate Metrics'!R54</f>
        <v>0</v>
      </c>
      <c r="R51" s="87">
        <f>'Climate Metrics'!S54</f>
        <v>0</v>
      </c>
      <c r="S51" s="87">
        <f>'Climate Metrics'!T54</f>
        <v>0</v>
      </c>
      <c r="T51" s="87" t="e">
        <f>'Climate Metrics'!#REF!</f>
        <v>#REF!</v>
      </c>
      <c r="U51" s="210"/>
    </row>
    <row r="52" spans="3:21" x14ac:dyDescent="0.3">
      <c r="D52" s="182"/>
      <c r="E52" s="182"/>
      <c r="F52" s="182"/>
      <c r="G52" s="182"/>
      <c r="H52" s="182"/>
      <c r="I52" s="182"/>
      <c r="J52" s="182"/>
      <c r="K52" s="182"/>
      <c r="L52" s="182"/>
      <c r="M52" s="182"/>
      <c r="N52" s="182"/>
      <c r="O52" s="182"/>
      <c r="P52" s="182"/>
      <c r="Q52" s="182"/>
      <c r="R52" s="182"/>
      <c r="S52" s="182"/>
      <c r="T52" s="182"/>
      <c r="U52" s="210"/>
    </row>
    <row r="53" spans="3:21" x14ac:dyDescent="0.3">
      <c r="D53" s="182"/>
      <c r="E53" s="182"/>
      <c r="F53" s="182"/>
      <c r="G53" s="182"/>
      <c r="H53" s="182"/>
      <c r="I53" s="182"/>
      <c r="J53" s="182"/>
      <c r="K53" s="182"/>
      <c r="L53" s="182"/>
      <c r="M53" s="182"/>
      <c r="N53" s="182"/>
      <c r="O53" s="182"/>
      <c r="P53" s="182"/>
      <c r="Q53" s="182"/>
      <c r="R53" s="182"/>
      <c r="S53" s="182"/>
      <c r="T53" s="182"/>
      <c r="U53" s="210"/>
    </row>
    <row r="54" spans="3:21" x14ac:dyDescent="0.3">
      <c r="D54" s="182"/>
      <c r="E54" s="182"/>
      <c r="F54" s="182"/>
      <c r="G54" s="182"/>
      <c r="H54" s="182"/>
      <c r="I54" s="182"/>
      <c r="J54" s="182"/>
      <c r="K54" s="182"/>
      <c r="L54" s="182"/>
      <c r="M54" s="182"/>
      <c r="N54" s="182"/>
      <c r="O54" s="182"/>
      <c r="P54" s="182"/>
      <c r="Q54" s="182"/>
      <c r="R54" s="182"/>
      <c r="S54" s="182"/>
      <c r="T54" s="182"/>
      <c r="U54" s="124"/>
    </row>
    <row r="55" spans="3:21" x14ac:dyDescent="0.3">
      <c r="D55" s="182"/>
      <c r="E55" s="182"/>
      <c r="F55" s="182"/>
      <c r="G55" s="182"/>
      <c r="H55" s="182"/>
      <c r="I55" s="182"/>
      <c r="J55" s="182"/>
      <c r="K55" s="182"/>
      <c r="L55" s="182"/>
      <c r="M55" s="182"/>
      <c r="N55" s="182"/>
      <c r="O55" s="182"/>
      <c r="P55" s="182"/>
      <c r="Q55" s="182"/>
      <c r="R55" s="182"/>
      <c r="S55" s="182"/>
      <c r="T55" s="182"/>
      <c r="U55" s="217"/>
    </row>
    <row r="56" spans="3:21" x14ac:dyDescent="0.3">
      <c r="D56" s="182"/>
      <c r="E56" s="182"/>
      <c r="F56" s="182"/>
      <c r="G56" s="182"/>
      <c r="H56" s="182"/>
      <c r="I56" s="182"/>
      <c r="J56" s="182"/>
      <c r="K56" s="182"/>
      <c r="L56" s="182"/>
      <c r="M56" s="182"/>
      <c r="N56" s="182"/>
      <c r="O56" s="182"/>
      <c r="P56" s="182"/>
      <c r="Q56" s="182"/>
      <c r="R56" s="182"/>
      <c r="S56" s="182"/>
      <c r="T56" s="182"/>
      <c r="U56" s="217"/>
    </row>
    <row r="57" spans="3:21" x14ac:dyDescent="0.3">
      <c r="D57" s="182" t="s">
        <v>247</v>
      </c>
      <c r="E57" s="182">
        <v>2016</v>
      </c>
      <c r="F57" s="182">
        <f>E57+1</f>
        <v>2017</v>
      </c>
      <c r="G57" s="182">
        <f t="shared" ref="G57:S57" si="3">F57+1</f>
        <v>2018</v>
      </c>
      <c r="H57" s="182">
        <f t="shared" si="3"/>
        <v>2019</v>
      </c>
      <c r="I57" s="182">
        <f t="shared" si="3"/>
        <v>2020</v>
      </c>
      <c r="J57" s="182">
        <f t="shared" si="3"/>
        <v>2021</v>
      </c>
      <c r="K57" s="182">
        <f t="shared" si="3"/>
        <v>2022</v>
      </c>
      <c r="L57" s="182">
        <f t="shared" si="3"/>
        <v>2023</v>
      </c>
      <c r="M57" s="182">
        <f t="shared" si="3"/>
        <v>2024</v>
      </c>
      <c r="N57" s="182">
        <f t="shared" si="3"/>
        <v>2025</v>
      </c>
      <c r="O57" s="182">
        <f t="shared" si="3"/>
        <v>2026</v>
      </c>
      <c r="P57" s="182">
        <f t="shared" si="3"/>
        <v>2027</v>
      </c>
      <c r="Q57" s="182">
        <f t="shared" si="3"/>
        <v>2028</v>
      </c>
      <c r="R57" s="182">
        <f t="shared" si="3"/>
        <v>2029</v>
      </c>
      <c r="S57" s="182">
        <f t="shared" si="3"/>
        <v>2030</v>
      </c>
      <c r="T57" s="182"/>
      <c r="U57" s="217"/>
    </row>
    <row r="58" spans="3:21" ht="14.25" x14ac:dyDescent="0.2">
      <c r="C58" s="182" t="str">
        <f>CONCATENATE(TEXT('Climate Metrics'!D15,"0%")," Energy Consumption Reduction Goal"," by ",'Climate Metrics'!F14)</f>
        <v>30% Energy Consumption Reduction Goal by 2030</v>
      </c>
      <c r="D58" s="221">
        <f>'Climate Metrics'!$T$53</f>
        <v>0</v>
      </c>
      <c r="E58" s="221">
        <f>'Climate Metrics'!$T$53</f>
        <v>0</v>
      </c>
      <c r="F58" s="221">
        <f>'Climate Metrics'!$T$53</f>
        <v>0</v>
      </c>
      <c r="G58" s="221">
        <f>'Climate Metrics'!$T$53</f>
        <v>0</v>
      </c>
      <c r="H58" s="221">
        <f>'Climate Metrics'!$T$53</f>
        <v>0</v>
      </c>
      <c r="I58" s="221">
        <f>'Climate Metrics'!$T$53</f>
        <v>0</v>
      </c>
      <c r="J58" s="221">
        <f>'Climate Metrics'!$T$53</f>
        <v>0</v>
      </c>
      <c r="K58" s="221">
        <f>'Climate Metrics'!$T$53</f>
        <v>0</v>
      </c>
      <c r="L58" s="221">
        <f>'Climate Metrics'!$T$53</f>
        <v>0</v>
      </c>
      <c r="M58" s="221">
        <f>'Climate Metrics'!$T$53</f>
        <v>0</v>
      </c>
      <c r="N58" s="221">
        <f>'Climate Metrics'!$T$53</f>
        <v>0</v>
      </c>
      <c r="O58" s="221">
        <f>'Climate Metrics'!$T$53</f>
        <v>0</v>
      </c>
      <c r="P58" s="221">
        <f>'Climate Metrics'!$T$53</f>
        <v>0</v>
      </c>
      <c r="Q58" s="221">
        <f>'Climate Metrics'!$T$53</f>
        <v>0</v>
      </c>
      <c r="R58" s="221">
        <f>'Climate Metrics'!$T$53</f>
        <v>0</v>
      </c>
      <c r="S58" s="221">
        <f>'Climate Metrics'!$T$53</f>
        <v>0</v>
      </c>
      <c r="T58" s="182"/>
      <c r="U58" s="217"/>
    </row>
    <row r="59" spans="3:21" ht="14.25" x14ac:dyDescent="0.2">
      <c r="C59" s="182" t="s">
        <v>269</v>
      </c>
      <c r="D59" s="221">
        <f>'Climate Metrics'!E43</f>
        <v>0</v>
      </c>
      <c r="E59" s="221">
        <f>'Climate Metrics'!F43</f>
        <v>0</v>
      </c>
      <c r="F59" s="221">
        <f>'Climate Metrics'!G43</f>
        <v>0</v>
      </c>
      <c r="G59" s="221">
        <f>'Climate Metrics'!H43</f>
        <v>0</v>
      </c>
      <c r="H59" s="221">
        <f>'Climate Metrics'!I43</f>
        <v>0</v>
      </c>
      <c r="I59" s="221">
        <f>'Climate Metrics'!J43</f>
        <v>0</v>
      </c>
      <c r="J59" s="221">
        <f>'Climate Metrics'!K43</f>
        <v>0</v>
      </c>
      <c r="K59" s="221">
        <f>'Climate Metrics'!L43</f>
        <v>0</v>
      </c>
      <c r="L59" s="221">
        <f>'Climate Metrics'!M43</f>
        <v>0</v>
      </c>
      <c r="M59" s="221">
        <f>'Climate Metrics'!N43</f>
        <v>0</v>
      </c>
      <c r="N59" s="221">
        <f>'Climate Metrics'!O43</f>
        <v>0</v>
      </c>
      <c r="O59" s="221">
        <f>'Climate Metrics'!P43</f>
        <v>0</v>
      </c>
      <c r="P59" s="221">
        <f>'Climate Metrics'!Q43</f>
        <v>0</v>
      </c>
      <c r="Q59" s="221">
        <f>'Climate Metrics'!R43</f>
        <v>0</v>
      </c>
      <c r="R59" s="221">
        <f>'Climate Metrics'!S43</f>
        <v>0</v>
      </c>
      <c r="S59" s="221">
        <f>'Climate Metrics'!T43</f>
        <v>0</v>
      </c>
      <c r="T59" s="182"/>
      <c r="U59" s="217"/>
    </row>
    <row r="60" spans="3:21" ht="14.25" x14ac:dyDescent="0.2">
      <c r="C60" s="182" t="s">
        <v>270</v>
      </c>
      <c r="D60" s="221">
        <f>'Climate Metrics'!E46</f>
        <v>0</v>
      </c>
      <c r="E60" s="221">
        <f>'Climate Metrics'!F46</f>
        <v>0</v>
      </c>
      <c r="F60" s="221">
        <f>'Climate Metrics'!G46</f>
        <v>0</v>
      </c>
      <c r="G60" s="221">
        <f>'Climate Metrics'!H46</f>
        <v>0</v>
      </c>
      <c r="H60" s="221">
        <f>'Climate Metrics'!I46</f>
        <v>0</v>
      </c>
      <c r="I60" s="221">
        <f>'Climate Metrics'!J46</f>
        <v>0</v>
      </c>
      <c r="J60" s="221">
        <f>'Climate Metrics'!K46</f>
        <v>0</v>
      </c>
      <c r="K60" s="221">
        <f>'Climate Metrics'!L46</f>
        <v>0</v>
      </c>
      <c r="L60" s="221">
        <f>'Climate Metrics'!M46</f>
        <v>0</v>
      </c>
      <c r="M60" s="221">
        <f>'Climate Metrics'!N46</f>
        <v>0</v>
      </c>
      <c r="N60" s="221">
        <f>'Climate Metrics'!O46</f>
        <v>0</v>
      </c>
      <c r="O60" s="221">
        <f>'Climate Metrics'!P46</f>
        <v>0</v>
      </c>
      <c r="P60" s="221">
        <f>'Climate Metrics'!Q46</f>
        <v>0</v>
      </c>
      <c r="Q60" s="221">
        <f>'Climate Metrics'!R46</f>
        <v>0</v>
      </c>
      <c r="R60" s="221">
        <f>'Climate Metrics'!S46</f>
        <v>0</v>
      </c>
      <c r="S60" s="221">
        <f>'Climate Metrics'!T46</f>
        <v>0</v>
      </c>
      <c r="T60" s="182"/>
      <c r="U60" s="217"/>
    </row>
    <row r="61" spans="3:21" ht="14.25" x14ac:dyDescent="0.2">
      <c r="C61" s="182"/>
      <c r="D61" s="182"/>
      <c r="E61" s="182"/>
      <c r="F61" s="182"/>
      <c r="G61" s="182"/>
      <c r="H61" s="182"/>
      <c r="I61" s="182"/>
      <c r="J61" s="182"/>
      <c r="K61" s="182"/>
      <c r="L61" s="182"/>
      <c r="M61" s="182"/>
      <c r="N61" s="182"/>
      <c r="O61" s="182"/>
      <c r="P61" s="182"/>
      <c r="Q61" s="182"/>
      <c r="R61" s="182"/>
      <c r="S61" s="182"/>
      <c r="T61" s="182"/>
      <c r="U61" s="217"/>
    </row>
    <row r="62" spans="3:21" ht="14.25" x14ac:dyDescent="0.2">
      <c r="C62" s="182"/>
      <c r="D62" s="182"/>
      <c r="E62" s="182"/>
      <c r="F62" s="182"/>
      <c r="G62" s="182"/>
      <c r="H62" s="182"/>
      <c r="I62" s="182"/>
      <c r="J62" s="182"/>
      <c r="K62" s="182"/>
      <c r="L62" s="182"/>
      <c r="M62" s="182"/>
      <c r="N62" s="182"/>
      <c r="O62" s="182"/>
      <c r="P62" s="182"/>
      <c r="Q62" s="182"/>
      <c r="R62" s="182"/>
      <c r="S62" s="182"/>
      <c r="T62" s="182"/>
      <c r="U62" s="217"/>
    </row>
    <row r="63" spans="3:21" ht="14.25" x14ac:dyDescent="0.2">
      <c r="C63" s="182"/>
      <c r="D63" s="182"/>
      <c r="E63" s="182"/>
      <c r="F63" s="182"/>
      <c r="G63" s="182"/>
      <c r="H63" s="182"/>
      <c r="I63" s="182"/>
      <c r="J63" s="182"/>
      <c r="K63" s="182"/>
      <c r="L63" s="182"/>
      <c r="M63" s="182"/>
      <c r="N63" s="182"/>
      <c r="O63" s="182"/>
      <c r="P63" s="182"/>
      <c r="Q63" s="182"/>
      <c r="R63" s="182"/>
      <c r="S63" s="182"/>
      <c r="T63" s="182"/>
      <c r="U63" s="217"/>
    </row>
    <row r="64" spans="3:21" ht="14.25" x14ac:dyDescent="0.2">
      <c r="C64" s="182"/>
      <c r="D64" s="182"/>
      <c r="E64" s="182"/>
      <c r="F64" s="182"/>
      <c r="G64" s="182"/>
      <c r="H64" s="182"/>
      <c r="I64" s="182"/>
      <c r="J64" s="182"/>
      <c r="K64" s="182"/>
      <c r="L64" s="182"/>
      <c r="M64" s="182"/>
      <c r="N64" s="182"/>
      <c r="O64" s="182"/>
      <c r="P64" s="182"/>
      <c r="Q64" s="182"/>
      <c r="R64" s="182"/>
      <c r="S64" s="182"/>
      <c r="T64" s="182"/>
      <c r="U64" s="217"/>
    </row>
    <row r="65" spans="2:22" x14ac:dyDescent="0.3">
      <c r="B65" s="182"/>
      <c r="D65" s="182"/>
      <c r="E65" s="182"/>
      <c r="F65" s="182"/>
      <c r="G65" s="182"/>
      <c r="H65" s="182"/>
      <c r="I65" s="182"/>
      <c r="J65" s="182"/>
      <c r="K65" s="182"/>
      <c r="L65" s="182"/>
      <c r="M65" s="182"/>
      <c r="N65" s="182"/>
      <c r="O65" s="182"/>
      <c r="P65" s="182"/>
      <c r="Q65" s="182"/>
      <c r="R65" s="182"/>
      <c r="S65" s="182"/>
      <c r="T65" s="182"/>
      <c r="U65" s="217"/>
      <c r="V65" s="182"/>
    </row>
    <row r="66" spans="2:22" x14ac:dyDescent="0.3">
      <c r="B66" s="182"/>
      <c r="D66" s="182"/>
      <c r="E66" s="182"/>
      <c r="F66" s="182"/>
      <c r="G66" s="182"/>
      <c r="H66" s="182"/>
      <c r="I66" s="182"/>
      <c r="J66" s="182"/>
      <c r="K66" s="182"/>
      <c r="L66" s="182"/>
      <c r="M66" s="182"/>
      <c r="N66" s="182"/>
      <c r="O66" s="182"/>
      <c r="P66" s="182"/>
      <c r="Q66" s="182"/>
      <c r="R66" s="182"/>
      <c r="S66" s="182"/>
      <c r="T66" s="182"/>
      <c r="U66" s="217"/>
      <c r="V66" s="182"/>
    </row>
    <row r="67" spans="2:22" x14ac:dyDescent="0.3">
      <c r="B67" s="182"/>
      <c r="D67" s="182"/>
      <c r="E67" s="182"/>
      <c r="F67" s="182"/>
      <c r="G67" s="182"/>
      <c r="H67" s="182"/>
      <c r="I67" s="182"/>
      <c r="J67" s="182"/>
      <c r="K67" s="182"/>
      <c r="L67" s="182"/>
      <c r="M67" s="182"/>
      <c r="N67" s="182"/>
      <c r="O67" s="182"/>
      <c r="P67" s="182"/>
      <c r="Q67" s="182"/>
      <c r="R67" s="182"/>
      <c r="S67" s="182"/>
      <c r="T67" s="182"/>
      <c r="U67" s="217"/>
      <c r="V67" s="182"/>
    </row>
    <row r="68" spans="2:22" ht="18" x14ac:dyDescent="0.25">
      <c r="B68" s="124"/>
      <c r="C68" s="399" t="s">
        <v>97</v>
      </c>
      <c r="D68" s="400"/>
      <c r="E68" s="400"/>
      <c r="F68" s="400"/>
      <c r="G68" s="400"/>
      <c r="H68" s="400"/>
      <c r="I68" s="400"/>
      <c r="J68" s="400"/>
      <c r="K68" s="400"/>
      <c r="L68" s="400"/>
      <c r="M68" s="400"/>
      <c r="N68" s="400"/>
      <c r="O68" s="400"/>
      <c r="P68" s="400"/>
      <c r="Q68" s="400"/>
      <c r="R68" s="400"/>
      <c r="S68" s="400"/>
      <c r="T68" s="400"/>
      <c r="U68" s="182"/>
      <c r="V68" s="182"/>
    </row>
    <row r="70" spans="2:22" ht="14.25" x14ac:dyDescent="0.2">
      <c r="B70" s="182"/>
      <c r="C70" s="182" t="s">
        <v>30</v>
      </c>
      <c r="D70" s="49">
        <f>'Climate Metrics'!$D$7</f>
        <v>2011</v>
      </c>
      <c r="E70" s="49">
        <v>2016</v>
      </c>
      <c r="F70" s="49">
        <f t="shared" ref="F70:S70" si="4">E70+1</f>
        <v>2017</v>
      </c>
      <c r="G70" s="49">
        <f t="shared" si="4"/>
        <v>2018</v>
      </c>
      <c r="H70" s="49">
        <f t="shared" si="4"/>
        <v>2019</v>
      </c>
      <c r="I70" s="49">
        <f t="shared" si="4"/>
        <v>2020</v>
      </c>
      <c r="J70" s="49">
        <f t="shared" si="4"/>
        <v>2021</v>
      </c>
      <c r="K70" s="49">
        <f t="shared" si="4"/>
        <v>2022</v>
      </c>
      <c r="L70" s="49">
        <f t="shared" si="4"/>
        <v>2023</v>
      </c>
      <c r="M70" s="49">
        <f t="shared" si="4"/>
        <v>2024</v>
      </c>
      <c r="N70" s="49">
        <f t="shared" si="4"/>
        <v>2025</v>
      </c>
      <c r="O70" s="49">
        <f t="shared" si="4"/>
        <v>2026</v>
      </c>
      <c r="P70" s="49">
        <f t="shared" si="4"/>
        <v>2027</v>
      </c>
      <c r="Q70" s="49">
        <f t="shared" si="4"/>
        <v>2028</v>
      </c>
      <c r="R70" s="49">
        <f t="shared" si="4"/>
        <v>2029</v>
      </c>
      <c r="S70" s="49">
        <f t="shared" si="4"/>
        <v>2030</v>
      </c>
      <c r="T70" s="182"/>
      <c r="U70" s="182"/>
      <c r="V70" s="182"/>
    </row>
    <row r="71" spans="2:22" ht="14.25" x14ac:dyDescent="0.2">
      <c r="B71" s="182"/>
      <c r="C71" s="182" t="s">
        <v>264</v>
      </c>
      <c r="D71" s="49" t="e">
        <f>'Climate Metrics'!#REF!</f>
        <v>#REF!</v>
      </c>
      <c r="E71" s="49" t="e">
        <f>'Climate Metrics'!#REF!</f>
        <v>#REF!</v>
      </c>
      <c r="F71" s="49" t="e">
        <f>'Climate Metrics'!#REF!</f>
        <v>#REF!</v>
      </c>
      <c r="G71" s="49" t="e">
        <f>'Climate Metrics'!#REF!</f>
        <v>#REF!</v>
      </c>
      <c r="H71" s="49" t="e">
        <f>'Climate Metrics'!#REF!</f>
        <v>#REF!</v>
      </c>
      <c r="I71" s="49" t="e">
        <f>'Climate Metrics'!#REF!</f>
        <v>#REF!</v>
      </c>
      <c r="J71" s="49" t="e">
        <f>'Climate Metrics'!#REF!</f>
        <v>#REF!</v>
      </c>
      <c r="K71" s="49" t="e">
        <f>'Climate Metrics'!#REF!</f>
        <v>#REF!</v>
      </c>
      <c r="L71" s="49" t="e">
        <f>'Climate Metrics'!#REF!</f>
        <v>#REF!</v>
      </c>
      <c r="M71" s="49" t="e">
        <f>'Climate Metrics'!#REF!</f>
        <v>#REF!</v>
      </c>
      <c r="N71" s="49" t="e">
        <f>'Climate Metrics'!#REF!</f>
        <v>#REF!</v>
      </c>
      <c r="O71" s="49" t="e">
        <f>'Climate Metrics'!#REF!</f>
        <v>#REF!</v>
      </c>
      <c r="P71" s="49" t="e">
        <f>'Climate Metrics'!#REF!</f>
        <v>#REF!</v>
      </c>
      <c r="Q71" s="49" t="e">
        <f>'Climate Metrics'!#REF!</f>
        <v>#REF!</v>
      </c>
      <c r="R71" s="49" t="e">
        <f>'Climate Metrics'!#REF!</f>
        <v>#REF!</v>
      </c>
      <c r="S71" s="49" t="e">
        <f>'Climate Metrics'!#REF!</f>
        <v>#REF!</v>
      </c>
      <c r="T71" s="182"/>
      <c r="U71" s="182"/>
      <c r="V71" s="182"/>
    </row>
    <row r="72" spans="2:22" ht="14.25" x14ac:dyDescent="0.2">
      <c r="B72" s="182"/>
      <c r="C72" s="49" t="s">
        <v>91</v>
      </c>
      <c r="D72" s="49" t="e">
        <f>'Climate Metrics'!#REF!</f>
        <v>#REF!</v>
      </c>
      <c r="E72" s="49" t="e">
        <f>'Climate Metrics'!#REF!</f>
        <v>#REF!</v>
      </c>
      <c r="F72" s="49" t="e">
        <f>'Climate Metrics'!#REF!</f>
        <v>#REF!</v>
      </c>
      <c r="G72" s="49" t="e">
        <f>'Climate Metrics'!#REF!</f>
        <v>#REF!</v>
      </c>
      <c r="H72" s="49" t="e">
        <f>'Climate Metrics'!#REF!</f>
        <v>#REF!</v>
      </c>
      <c r="I72" s="49" t="e">
        <f>'Climate Metrics'!#REF!</f>
        <v>#REF!</v>
      </c>
      <c r="J72" s="49" t="e">
        <f>'Climate Metrics'!#REF!</f>
        <v>#REF!</v>
      </c>
      <c r="K72" s="49" t="e">
        <f>'Climate Metrics'!#REF!</f>
        <v>#REF!</v>
      </c>
      <c r="L72" s="49" t="e">
        <f>'Climate Metrics'!#REF!</f>
        <v>#REF!</v>
      </c>
      <c r="M72" s="49" t="e">
        <f>'Climate Metrics'!#REF!</f>
        <v>#REF!</v>
      </c>
      <c r="N72" s="49" t="e">
        <f>'Climate Metrics'!#REF!</f>
        <v>#REF!</v>
      </c>
      <c r="O72" s="49" t="e">
        <f>'Climate Metrics'!#REF!</f>
        <v>#REF!</v>
      </c>
      <c r="P72" s="49" t="e">
        <f>'Climate Metrics'!#REF!</f>
        <v>#REF!</v>
      </c>
      <c r="Q72" s="49" t="e">
        <f>'Climate Metrics'!#REF!</f>
        <v>#REF!</v>
      </c>
      <c r="R72" s="49" t="e">
        <f>'Climate Metrics'!#REF!</f>
        <v>#REF!</v>
      </c>
      <c r="S72" s="49" t="e">
        <f>'Climate Metrics'!#REF!</f>
        <v>#REF!</v>
      </c>
      <c r="T72" s="182"/>
      <c r="U72" s="182"/>
      <c r="V72" s="182"/>
    </row>
    <row r="74" spans="2:22" ht="14.25" x14ac:dyDescent="0.2">
      <c r="B74" s="182"/>
      <c r="C74" s="49" t="s">
        <v>265</v>
      </c>
      <c r="D74" s="49" t="e">
        <f>'Climate Metrics'!#REF!</f>
        <v>#REF!</v>
      </c>
      <c r="E74" s="49" t="e">
        <f>'Climate Metrics'!#REF!</f>
        <v>#REF!</v>
      </c>
      <c r="F74" s="49" t="e">
        <f>'Climate Metrics'!#REF!</f>
        <v>#REF!</v>
      </c>
      <c r="G74" s="49" t="e">
        <f>'Climate Metrics'!#REF!</f>
        <v>#REF!</v>
      </c>
      <c r="H74" s="49" t="e">
        <f>'Climate Metrics'!#REF!</f>
        <v>#REF!</v>
      </c>
      <c r="I74" s="49" t="e">
        <f>'Climate Metrics'!#REF!</f>
        <v>#REF!</v>
      </c>
      <c r="J74" s="49" t="e">
        <f>'Climate Metrics'!#REF!</f>
        <v>#REF!</v>
      </c>
      <c r="K74" s="49" t="e">
        <f>'Climate Metrics'!#REF!</f>
        <v>#REF!</v>
      </c>
      <c r="L74" s="49" t="e">
        <f>'Climate Metrics'!#REF!</f>
        <v>#REF!</v>
      </c>
      <c r="M74" s="49" t="e">
        <f>'Climate Metrics'!#REF!</f>
        <v>#REF!</v>
      </c>
      <c r="N74" s="49" t="e">
        <f>'Climate Metrics'!#REF!</f>
        <v>#REF!</v>
      </c>
      <c r="O74" s="49" t="e">
        <f>'Climate Metrics'!#REF!</f>
        <v>#REF!</v>
      </c>
      <c r="P74" s="49" t="e">
        <f>'Climate Metrics'!#REF!</f>
        <v>#REF!</v>
      </c>
      <c r="Q74" s="49" t="e">
        <f>'Climate Metrics'!#REF!</f>
        <v>#REF!</v>
      </c>
      <c r="R74" s="49" t="e">
        <f>'Climate Metrics'!#REF!</f>
        <v>#REF!</v>
      </c>
      <c r="S74" s="49" t="e">
        <f>'Climate Metrics'!#REF!</f>
        <v>#REF!</v>
      </c>
      <c r="T74" s="182"/>
      <c r="U74" s="182"/>
      <c r="V74" s="182"/>
    </row>
    <row r="75" spans="2:22" ht="14.25" x14ac:dyDescent="0.2">
      <c r="B75" s="182"/>
      <c r="C75" s="49" t="s">
        <v>271</v>
      </c>
      <c r="D75" s="49" t="e">
        <f>'Climate Metrics'!#REF!</f>
        <v>#REF!</v>
      </c>
      <c r="E75" s="49" t="e">
        <f>'Climate Metrics'!#REF!</f>
        <v>#REF!</v>
      </c>
      <c r="F75" s="49" t="e">
        <f>'Climate Metrics'!#REF!</f>
        <v>#REF!</v>
      </c>
      <c r="G75" s="49" t="e">
        <f>'Climate Metrics'!#REF!</f>
        <v>#REF!</v>
      </c>
      <c r="H75" s="49" t="e">
        <f>'Climate Metrics'!#REF!</f>
        <v>#REF!</v>
      </c>
      <c r="I75" s="49" t="e">
        <f>'Climate Metrics'!#REF!</f>
        <v>#REF!</v>
      </c>
      <c r="J75" s="49" t="e">
        <f>'Climate Metrics'!#REF!</f>
        <v>#REF!</v>
      </c>
      <c r="K75" s="49" t="e">
        <f>'Climate Metrics'!#REF!</f>
        <v>#REF!</v>
      </c>
      <c r="L75" s="49" t="e">
        <f>'Climate Metrics'!#REF!</f>
        <v>#REF!</v>
      </c>
      <c r="M75" s="49" t="e">
        <f>'Climate Metrics'!#REF!</f>
        <v>#REF!</v>
      </c>
      <c r="N75" s="49" t="e">
        <f>'Climate Metrics'!#REF!</f>
        <v>#REF!</v>
      </c>
      <c r="O75" s="49" t="e">
        <f>'Climate Metrics'!#REF!</f>
        <v>#REF!</v>
      </c>
      <c r="P75" s="49" t="e">
        <f>'Climate Metrics'!#REF!</f>
        <v>#REF!</v>
      </c>
      <c r="Q75" s="49" t="e">
        <f>'Climate Metrics'!#REF!</f>
        <v>#REF!</v>
      </c>
      <c r="R75" s="49" t="e">
        <f>'Climate Metrics'!#REF!</f>
        <v>#REF!</v>
      </c>
      <c r="S75" s="49" t="e">
        <f>'Climate Metrics'!#REF!</f>
        <v>#REF!</v>
      </c>
      <c r="T75" s="182"/>
      <c r="U75" s="182"/>
      <c r="V75" s="182"/>
    </row>
    <row r="76" spans="2:22" ht="14.25" x14ac:dyDescent="0.2">
      <c r="B76" s="182"/>
      <c r="C76" s="49" t="s">
        <v>267</v>
      </c>
      <c r="D76" s="49" t="e">
        <f>'Climate Metrics'!#REF!</f>
        <v>#REF!</v>
      </c>
      <c r="E76" s="49" t="e">
        <f>'Climate Metrics'!#REF!</f>
        <v>#REF!</v>
      </c>
      <c r="F76" s="49" t="e">
        <f>'Climate Metrics'!#REF!</f>
        <v>#REF!</v>
      </c>
      <c r="G76" s="49" t="e">
        <f>'Climate Metrics'!#REF!</f>
        <v>#REF!</v>
      </c>
      <c r="H76" s="49" t="e">
        <f>'Climate Metrics'!#REF!</f>
        <v>#REF!</v>
      </c>
      <c r="I76" s="49" t="e">
        <f>'Climate Metrics'!#REF!</f>
        <v>#REF!</v>
      </c>
      <c r="J76" s="49" t="e">
        <f>'Climate Metrics'!#REF!</f>
        <v>#REF!</v>
      </c>
      <c r="K76" s="49" t="e">
        <f>'Climate Metrics'!#REF!</f>
        <v>#REF!</v>
      </c>
      <c r="L76" s="49" t="e">
        <f>'Climate Metrics'!#REF!</f>
        <v>#REF!</v>
      </c>
      <c r="M76" s="49" t="e">
        <f>'Climate Metrics'!#REF!</f>
        <v>#REF!</v>
      </c>
      <c r="N76" s="49" t="e">
        <f>'Climate Metrics'!#REF!</f>
        <v>#REF!</v>
      </c>
      <c r="O76" s="49" t="e">
        <f>'Climate Metrics'!#REF!</f>
        <v>#REF!</v>
      </c>
      <c r="P76" s="49" t="e">
        <f>'Climate Metrics'!#REF!</f>
        <v>#REF!</v>
      </c>
      <c r="Q76" s="49" t="e">
        <f>'Climate Metrics'!#REF!</f>
        <v>#REF!</v>
      </c>
      <c r="R76" s="49" t="e">
        <f>'Climate Metrics'!#REF!</f>
        <v>#REF!</v>
      </c>
      <c r="S76" s="49" t="e">
        <f>'Climate Metrics'!#REF!</f>
        <v>#REF!</v>
      </c>
      <c r="T76" s="182"/>
      <c r="U76" s="182"/>
      <c r="V76" s="182"/>
    </row>
    <row r="77" spans="2:22" ht="14.25" x14ac:dyDescent="0.2">
      <c r="B77" s="182"/>
      <c r="C77" s="49" t="s">
        <v>272</v>
      </c>
      <c r="D77" s="221" t="e">
        <f>'Climate Metrics'!#REF!</f>
        <v>#REF!</v>
      </c>
      <c r="E77" s="221" t="e">
        <f>'Climate Metrics'!#REF!</f>
        <v>#REF!</v>
      </c>
      <c r="F77" s="221" t="e">
        <f>'Climate Metrics'!#REF!</f>
        <v>#REF!</v>
      </c>
      <c r="G77" s="221" t="e">
        <f>'Climate Metrics'!#REF!</f>
        <v>#REF!</v>
      </c>
      <c r="H77" s="221" t="e">
        <f>'Climate Metrics'!#REF!</f>
        <v>#REF!</v>
      </c>
      <c r="I77" s="221" t="e">
        <f>'Climate Metrics'!#REF!</f>
        <v>#REF!</v>
      </c>
      <c r="J77" s="221" t="e">
        <f>'Climate Metrics'!#REF!</f>
        <v>#REF!</v>
      </c>
      <c r="K77" s="221" t="e">
        <f>'Climate Metrics'!#REF!</f>
        <v>#REF!</v>
      </c>
      <c r="L77" s="221" t="e">
        <f>'Climate Metrics'!#REF!</f>
        <v>#REF!</v>
      </c>
      <c r="M77" s="221" t="e">
        <f>'Climate Metrics'!#REF!</f>
        <v>#REF!</v>
      </c>
      <c r="N77" s="221" t="e">
        <f>'Climate Metrics'!#REF!</f>
        <v>#REF!</v>
      </c>
      <c r="O77" s="221" t="e">
        <f>'Climate Metrics'!#REF!</f>
        <v>#REF!</v>
      </c>
      <c r="P77" s="221" t="e">
        <f>'Climate Metrics'!#REF!</f>
        <v>#REF!</v>
      </c>
      <c r="Q77" s="221" t="e">
        <f>'Climate Metrics'!#REF!</f>
        <v>#REF!</v>
      </c>
      <c r="R77" s="221" t="e">
        <f>'Climate Metrics'!#REF!</f>
        <v>#REF!</v>
      </c>
      <c r="S77" s="221" t="e">
        <f>'Climate Metrics'!#REF!</f>
        <v>#REF!</v>
      </c>
      <c r="T77" s="182"/>
      <c r="U77" s="182"/>
      <c r="V77" s="182"/>
    </row>
    <row r="80" spans="2:22" x14ac:dyDescent="0.3">
      <c r="B80" s="182"/>
      <c r="D80" s="182"/>
      <c r="E80" s="182"/>
      <c r="F80" s="182"/>
      <c r="G80" s="182"/>
      <c r="H80" s="182"/>
      <c r="I80" s="182"/>
      <c r="J80" s="182"/>
      <c r="K80" s="182"/>
      <c r="L80" s="182"/>
      <c r="M80" s="182"/>
      <c r="N80" s="182"/>
      <c r="O80" s="182"/>
      <c r="P80" s="182"/>
      <c r="Q80" s="182"/>
      <c r="R80" s="182"/>
      <c r="S80" s="182"/>
      <c r="T80" s="182"/>
      <c r="U80" s="182"/>
      <c r="V80" s="14"/>
    </row>
    <row r="83" spans="2:21" x14ac:dyDescent="0.3">
      <c r="B83" s="182"/>
      <c r="D83" s="182"/>
      <c r="E83" s="182"/>
      <c r="F83" s="182"/>
      <c r="G83" s="182"/>
      <c r="H83" s="182"/>
      <c r="I83" s="182"/>
      <c r="J83" s="182"/>
      <c r="K83" s="182"/>
      <c r="L83" s="182"/>
      <c r="M83" s="182"/>
      <c r="N83" s="182"/>
      <c r="O83" s="182"/>
      <c r="P83" s="182"/>
      <c r="Q83" s="182"/>
      <c r="R83" s="182"/>
      <c r="S83" s="182"/>
      <c r="T83" s="182"/>
      <c r="U83" s="217"/>
    </row>
    <row r="84" spans="2:21" x14ac:dyDescent="0.3">
      <c r="B84" s="182"/>
      <c r="D84" s="182" t="s">
        <v>247</v>
      </c>
      <c r="E84" s="182">
        <v>2016</v>
      </c>
      <c r="F84" s="182">
        <f>E84+1</f>
        <v>2017</v>
      </c>
      <c r="G84" s="182">
        <f t="shared" ref="G84" si="5">F84+1</f>
        <v>2018</v>
      </c>
      <c r="H84" s="182">
        <f t="shared" ref="H84" si="6">G84+1</f>
        <v>2019</v>
      </c>
      <c r="I84" s="182">
        <f t="shared" ref="I84" si="7">H84+1</f>
        <v>2020</v>
      </c>
      <c r="J84" s="182">
        <f t="shared" ref="J84" si="8">I84+1</f>
        <v>2021</v>
      </c>
      <c r="K84" s="182">
        <f t="shared" ref="K84" si="9">J84+1</f>
        <v>2022</v>
      </c>
      <c r="L84" s="182">
        <f t="shared" ref="L84" si="10">K84+1</f>
        <v>2023</v>
      </c>
      <c r="M84" s="182">
        <f t="shared" ref="M84" si="11">L84+1</f>
        <v>2024</v>
      </c>
      <c r="N84" s="182">
        <f t="shared" ref="N84" si="12">M84+1</f>
        <v>2025</v>
      </c>
      <c r="O84" s="182">
        <f t="shared" ref="O84" si="13">N84+1</f>
        <v>2026</v>
      </c>
      <c r="P84" s="182">
        <f t="shared" ref="P84" si="14">O84+1</f>
        <v>2027</v>
      </c>
      <c r="Q84" s="182">
        <f t="shared" ref="Q84" si="15">P84+1</f>
        <v>2028</v>
      </c>
      <c r="R84" s="182">
        <f t="shared" ref="R84" si="16">Q84+1</f>
        <v>2029</v>
      </c>
      <c r="S84" s="182">
        <f t="shared" ref="S84" si="17">R84+1</f>
        <v>2030</v>
      </c>
      <c r="T84" s="182"/>
      <c r="U84" s="217"/>
    </row>
    <row r="85" spans="2:21" ht="14.25" x14ac:dyDescent="0.2">
      <c r="B85" s="182"/>
      <c r="C85" s="182" t="s">
        <v>273</v>
      </c>
      <c r="D85" s="221" t="e">
        <f>'Climate Metrics'!#REF!</f>
        <v>#REF!</v>
      </c>
      <c r="E85" s="221" t="e">
        <f>'Climate Metrics'!#REF!</f>
        <v>#REF!</v>
      </c>
      <c r="F85" s="221" t="e">
        <f>'Climate Metrics'!#REF!</f>
        <v>#REF!</v>
      </c>
      <c r="G85" s="221" t="e">
        <f>'Climate Metrics'!#REF!</f>
        <v>#REF!</v>
      </c>
      <c r="H85" s="221" t="e">
        <f>'Climate Metrics'!#REF!</f>
        <v>#REF!</v>
      </c>
      <c r="I85" s="221" t="e">
        <f>'Climate Metrics'!#REF!</f>
        <v>#REF!</v>
      </c>
      <c r="J85" s="221" t="e">
        <f>'Climate Metrics'!#REF!</f>
        <v>#REF!</v>
      </c>
      <c r="K85" s="221" t="e">
        <f>'Climate Metrics'!#REF!</f>
        <v>#REF!</v>
      </c>
      <c r="L85" s="221" t="e">
        <f>'Climate Metrics'!#REF!</f>
        <v>#REF!</v>
      </c>
      <c r="M85" s="221" t="e">
        <f>'Climate Metrics'!#REF!</f>
        <v>#REF!</v>
      </c>
      <c r="N85" s="221" t="e">
        <f>'Climate Metrics'!#REF!</f>
        <v>#REF!</v>
      </c>
      <c r="O85" s="221" t="e">
        <f>'Climate Metrics'!#REF!</f>
        <v>#REF!</v>
      </c>
      <c r="P85" s="221" t="e">
        <f>'Climate Metrics'!#REF!</f>
        <v>#REF!</v>
      </c>
      <c r="Q85" s="221" t="e">
        <f>'Climate Metrics'!#REF!</f>
        <v>#REF!</v>
      </c>
      <c r="R85" s="221" t="e">
        <f>'Climate Metrics'!#REF!</f>
        <v>#REF!</v>
      </c>
      <c r="S85" s="221" t="e">
        <f>'Climate Metrics'!#REF!</f>
        <v>#REF!</v>
      </c>
      <c r="T85" s="182"/>
      <c r="U85" s="217"/>
    </row>
    <row r="86" spans="2:21" ht="14.25" x14ac:dyDescent="0.2">
      <c r="B86" s="182"/>
      <c r="C86" s="182" t="s">
        <v>274</v>
      </c>
      <c r="D86" s="221" t="e">
        <f>'Climate Metrics'!#REF!</f>
        <v>#REF!</v>
      </c>
      <c r="E86" s="221" t="e">
        <f>'Climate Metrics'!#REF!</f>
        <v>#REF!</v>
      </c>
      <c r="F86" s="221" t="e">
        <f>'Climate Metrics'!#REF!</f>
        <v>#REF!</v>
      </c>
      <c r="G86" s="221" t="e">
        <f>'Climate Metrics'!#REF!</f>
        <v>#REF!</v>
      </c>
      <c r="H86" s="221" t="e">
        <f>'Climate Metrics'!#REF!</f>
        <v>#REF!</v>
      </c>
      <c r="I86" s="221" t="e">
        <f>'Climate Metrics'!#REF!</f>
        <v>#REF!</v>
      </c>
      <c r="J86" s="221" t="e">
        <f>'Climate Metrics'!#REF!</f>
        <v>#REF!</v>
      </c>
      <c r="K86" s="221" t="e">
        <f>'Climate Metrics'!#REF!</f>
        <v>#REF!</v>
      </c>
      <c r="L86" s="221" t="e">
        <f>'Climate Metrics'!#REF!</f>
        <v>#REF!</v>
      </c>
      <c r="M86" s="221" t="e">
        <f>'Climate Metrics'!#REF!</f>
        <v>#REF!</v>
      </c>
      <c r="N86" s="221" t="e">
        <f>'Climate Metrics'!#REF!</f>
        <v>#REF!</v>
      </c>
      <c r="O86" s="221" t="e">
        <f>'Climate Metrics'!#REF!</f>
        <v>#REF!</v>
      </c>
      <c r="P86" s="221" t="e">
        <f>'Climate Metrics'!#REF!</f>
        <v>#REF!</v>
      </c>
      <c r="Q86" s="221" t="e">
        <f>'Climate Metrics'!#REF!</f>
        <v>#REF!</v>
      </c>
      <c r="R86" s="221" t="e">
        <f>'Climate Metrics'!#REF!</f>
        <v>#REF!</v>
      </c>
      <c r="S86" s="221" t="e">
        <f>'Climate Metrics'!#REF!</f>
        <v>#REF!</v>
      </c>
      <c r="T86" s="182"/>
      <c r="U86" s="217"/>
    </row>
    <row r="87" spans="2:21" ht="14.25" x14ac:dyDescent="0.2">
      <c r="B87" s="182"/>
      <c r="C87" s="182"/>
      <c r="D87" s="221"/>
      <c r="E87" s="221"/>
      <c r="F87" s="221"/>
      <c r="G87" s="221"/>
      <c r="H87" s="221"/>
      <c r="I87" s="221"/>
      <c r="J87" s="221"/>
      <c r="K87" s="221"/>
      <c r="L87" s="221"/>
      <c r="M87" s="221"/>
      <c r="N87" s="221"/>
      <c r="O87" s="221"/>
      <c r="P87" s="221"/>
      <c r="Q87" s="221"/>
      <c r="R87" s="221"/>
      <c r="S87" s="221"/>
      <c r="T87" s="182"/>
      <c r="U87" s="217"/>
    </row>
    <row r="88" spans="2:21" x14ac:dyDescent="0.3">
      <c r="B88" s="182"/>
      <c r="D88" s="182"/>
      <c r="E88" s="182"/>
      <c r="F88" s="182"/>
      <c r="G88" s="182"/>
      <c r="H88" s="182"/>
      <c r="I88" s="182"/>
      <c r="J88" s="182"/>
      <c r="K88" s="182"/>
      <c r="L88" s="182"/>
      <c r="M88" s="182"/>
      <c r="N88" s="182"/>
      <c r="O88" s="182"/>
      <c r="P88" s="182"/>
      <c r="Q88" s="182"/>
      <c r="R88" s="182"/>
      <c r="S88" s="182"/>
      <c r="T88" s="182"/>
      <c r="U88" s="217"/>
    </row>
    <row r="89" spans="2:21" x14ac:dyDescent="0.3">
      <c r="B89" s="182"/>
      <c r="D89" s="182" t="s">
        <v>247</v>
      </c>
      <c r="E89" s="182">
        <v>2016</v>
      </c>
      <c r="F89" s="182">
        <f>E89+1</f>
        <v>2017</v>
      </c>
      <c r="G89" s="182">
        <f t="shared" ref="G89:S89" si="18">F89+1</f>
        <v>2018</v>
      </c>
      <c r="H89" s="182">
        <f t="shared" si="18"/>
        <v>2019</v>
      </c>
      <c r="I89" s="182">
        <f t="shared" si="18"/>
        <v>2020</v>
      </c>
      <c r="J89" s="182">
        <f t="shared" si="18"/>
        <v>2021</v>
      </c>
      <c r="K89" s="182">
        <f t="shared" si="18"/>
        <v>2022</v>
      </c>
      <c r="L89" s="182">
        <f t="shared" si="18"/>
        <v>2023</v>
      </c>
      <c r="M89" s="182">
        <f t="shared" si="18"/>
        <v>2024</v>
      </c>
      <c r="N89" s="182">
        <f t="shared" si="18"/>
        <v>2025</v>
      </c>
      <c r="O89" s="182">
        <f t="shared" si="18"/>
        <v>2026</v>
      </c>
      <c r="P89" s="182">
        <f t="shared" si="18"/>
        <v>2027</v>
      </c>
      <c r="Q89" s="182">
        <f t="shared" si="18"/>
        <v>2028</v>
      </c>
      <c r="R89" s="182">
        <f t="shared" si="18"/>
        <v>2029</v>
      </c>
      <c r="S89" s="182">
        <f t="shared" si="18"/>
        <v>2030</v>
      </c>
      <c r="T89" s="182"/>
      <c r="U89" s="182"/>
    </row>
    <row r="90" spans="2:21" ht="14.25" x14ac:dyDescent="0.2">
      <c r="B90" s="124"/>
      <c r="C90" s="182" t="str">
        <f>CONCATENATE(TEXT('Climate Metrics'!D15,"0%")," Energy Consumption Reduction Goal"," by ",'Climate Metrics'!F14)</f>
        <v>30% Energy Consumption Reduction Goal by 2030</v>
      </c>
      <c r="D90" s="221">
        <f>'Climate Metrics'!$T$85</f>
        <v>0</v>
      </c>
      <c r="E90" s="221">
        <f>'Climate Metrics'!$T$85</f>
        <v>0</v>
      </c>
      <c r="F90" s="221">
        <f>'Climate Metrics'!$T$85</f>
        <v>0</v>
      </c>
      <c r="G90" s="221">
        <f>'Climate Metrics'!$T$85</f>
        <v>0</v>
      </c>
      <c r="H90" s="221">
        <f>'Climate Metrics'!$T$85</f>
        <v>0</v>
      </c>
      <c r="I90" s="221">
        <f>'Climate Metrics'!$T$85</f>
        <v>0</v>
      </c>
      <c r="J90" s="221">
        <f>'Climate Metrics'!$T$85</f>
        <v>0</v>
      </c>
      <c r="K90" s="221">
        <f>'Climate Metrics'!$T$85</f>
        <v>0</v>
      </c>
      <c r="L90" s="221">
        <f>'Climate Metrics'!$T$85</f>
        <v>0</v>
      </c>
      <c r="M90" s="221">
        <f>'Climate Metrics'!$T$85</f>
        <v>0</v>
      </c>
      <c r="N90" s="221">
        <f>'Climate Metrics'!$T$85</f>
        <v>0</v>
      </c>
      <c r="O90" s="221">
        <f>'Climate Metrics'!$T$85</f>
        <v>0</v>
      </c>
      <c r="P90" s="221">
        <f>'Climate Metrics'!$T$85</f>
        <v>0</v>
      </c>
      <c r="Q90" s="221">
        <f>'Climate Metrics'!$T$85</f>
        <v>0</v>
      </c>
      <c r="R90" s="221">
        <f>'Climate Metrics'!$T$85</f>
        <v>0</v>
      </c>
      <c r="S90" s="221">
        <f>'Climate Metrics'!$T$85</f>
        <v>0</v>
      </c>
      <c r="T90" s="182"/>
      <c r="U90" s="182"/>
    </row>
    <row r="91" spans="2:21" ht="14.25" x14ac:dyDescent="0.2">
      <c r="B91" s="124"/>
      <c r="C91" s="182" t="s">
        <v>275</v>
      </c>
      <c r="D91" s="221">
        <f>'Climate Metrics'!E70</f>
        <v>0</v>
      </c>
      <c r="E91" s="221">
        <f>'Climate Metrics'!F70</f>
        <v>0</v>
      </c>
      <c r="F91" s="221">
        <f>'Climate Metrics'!G70</f>
        <v>0</v>
      </c>
      <c r="G91" s="221">
        <f>'Climate Metrics'!H70</f>
        <v>0</v>
      </c>
      <c r="H91" s="221">
        <f>'Climate Metrics'!I70</f>
        <v>0</v>
      </c>
      <c r="I91" s="221">
        <f>'Climate Metrics'!J70</f>
        <v>0</v>
      </c>
      <c r="J91" s="221">
        <f>'Climate Metrics'!K70</f>
        <v>0</v>
      </c>
      <c r="K91" s="221">
        <f>'Climate Metrics'!L70</f>
        <v>0</v>
      </c>
      <c r="L91" s="221">
        <f>'Climate Metrics'!M70</f>
        <v>0</v>
      </c>
      <c r="M91" s="221">
        <f>'Climate Metrics'!N70</f>
        <v>0</v>
      </c>
      <c r="N91" s="221">
        <f>'Climate Metrics'!O70</f>
        <v>0</v>
      </c>
      <c r="O91" s="221">
        <f>'Climate Metrics'!P70</f>
        <v>0</v>
      </c>
      <c r="P91" s="221">
        <f>'Climate Metrics'!Q70</f>
        <v>0</v>
      </c>
      <c r="Q91" s="221">
        <f>'Climate Metrics'!R70</f>
        <v>0</v>
      </c>
      <c r="R91" s="221">
        <f>'Climate Metrics'!S70</f>
        <v>0</v>
      </c>
      <c r="S91" s="221">
        <f>'Climate Metrics'!T70</f>
        <v>0</v>
      </c>
      <c r="T91" s="182"/>
      <c r="U91" s="182"/>
    </row>
    <row r="92" spans="2:21" ht="14.25" x14ac:dyDescent="0.2">
      <c r="B92" s="124"/>
      <c r="C92" s="182" t="s">
        <v>276</v>
      </c>
      <c r="D92" s="221">
        <f>'Climate Metrics'!E74</f>
        <v>0</v>
      </c>
      <c r="E92" s="221">
        <f>'Climate Metrics'!F74</f>
        <v>0</v>
      </c>
      <c r="F92" s="221">
        <f>'Climate Metrics'!G74</f>
        <v>0</v>
      </c>
      <c r="G92" s="221">
        <f>'Climate Metrics'!H74</f>
        <v>0</v>
      </c>
      <c r="H92" s="221">
        <f>'Climate Metrics'!I74</f>
        <v>0</v>
      </c>
      <c r="I92" s="221">
        <f>'Climate Metrics'!J74</f>
        <v>0</v>
      </c>
      <c r="J92" s="221">
        <f>'Climate Metrics'!K74</f>
        <v>0</v>
      </c>
      <c r="K92" s="221">
        <f>'Climate Metrics'!L74</f>
        <v>0</v>
      </c>
      <c r="L92" s="221">
        <f>'Climate Metrics'!M74</f>
        <v>0</v>
      </c>
      <c r="M92" s="221">
        <f>'Climate Metrics'!N74</f>
        <v>0</v>
      </c>
      <c r="N92" s="221">
        <f>'Climate Metrics'!O74</f>
        <v>0</v>
      </c>
      <c r="O92" s="221">
        <f>'Climate Metrics'!P74</f>
        <v>0</v>
      </c>
      <c r="P92" s="221">
        <f>'Climate Metrics'!Q74</f>
        <v>0</v>
      </c>
      <c r="Q92" s="221">
        <f>'Climate Metrics'!R74</f>
        <v>0</v>
      </c>
      <c r="R92" s="221">
        <f>'Climate Metrics'!S74</f>
        <v>0</v>
      </c>
      <c r="S92" s="221">
        <f>'Climate Metrics'!T74</f>
        <v>0</v>
      </c>
      <c r="T92" s="182"/>
      <c r="U92" s="182"/>
    </row>
    <row r="93" spans="2:21" ht="14.25" x14ac:dyDescent="0.2">
      <c r="B93" s="124"/>
      <c r="C93" s="182"/>
      <c r="D93" s="182"/>
      <c r="E93" s="182"/>
      <c r="F93" s="182"/>
      <c r="G93" s="182"/>
      <c r="H93" s="182"/>
      <c r="I93" s="182"/>
      <c r="J93" s="182"/>
      <c r="K93" s="182"/>
      <c r="L93" s="182"/>
      <c r="M93" s="182"/>
      <c r="N93" s="182"/>
      <c r="O93" s="182"/>
      <c r="P93" s="182"/>
      <c r="Q93" s="182"/>
      <c r="R93" s="182"/>
      <c r="S93" s="182"/>
      <c r="T93" s="182"/>
      <c r="U93" s="182"/>
    </row>
    <row r="94" spans="2:21" ht="14.25" x14ac:dyDescent="0.2">
      <c r="B94" s="124"/>
      <c r="C94" s="182"/>
      <c r="D94" s="182"/>
      <c r="E94" s="182"/>
      <c r="F94" s="182"/>
      <c r="G94" s="182"/>
      <c r="H94" s="182"/>
      <c r="I94" s="182"/>
      <c r="J94" s="182"/>
      <c r="K94" s="182"/>
      <c r="L94" s="182"/>
      <c r="M94" s="182"/>
      <c r="N94" s="182"/>
      <c r="O94" s="182"/>
      <c r="P94" s="182"/>
      <c r="Q94" s="182"/>
      <c r="R94" s="182"/>
      <c r="S94" s="182"/>
      <c r="T94" s="182"/>
      <c r="U94" s="182"/>
    </row>
    <row r="95" spans="2:21" ht="14.25" x14ac:dyDescent="0.2">
      <c r="B95" s="124"/>
      <c r="C95" s="182"/>
      <c r="D95" s="182"/>
      <c r="E95" s="182"/>
      <c r="F95" s="182"/>
      <c r="G95" s="182"/>
      <c r="H95" s="182"/>
      <c r="I95" s="182"/>
      <c r="J95" s="182"/>
      <c r="K95" s="182"/>
      <c r="L95" s="182"/>
      <c r="M95" s="182"/>
      <c r="N95" s="182"/>
      <c r="O95" s="182"/>
      <c r="P95" s="182"/>
      <c r="Q95" s="182"/>
      <c r="R95" s="182"/>
      <c r="S95" s="182"/>
      <c r="T95" s="182"/>
      <c r="U95" s="182"/>
    </row>
    <row r="96" spans="2:21" ht="14.25" x14ac:dyDescent="0.2">
      <c r="B96" s="124"/>
      <c r="C96" s="182"/>
      <c r="D96" s="182"/>
      <c r="E96" s="182"/>
      <c r="F96" s="182"/>
      <c r="G96" s="182"/>
      <c r="H96" s="182"/>
      <c r="I96" s="182"/>
      <c r="J96" s="182"/>
      <c r="K96" s="182"/>
      <c r="L96" s="182"/>
      <c r="M96" s="182"/>
      <c r="N96" s="182"/>
      <c r="O96" s="182"/>
      <c r="P96" s="182"/>
      <c r="Q96" s="182"/>
      <c r="R96" s="182"/>
      <c r="S96" s="182"/>
      <c r="T96" s="182"/>
      <c r="U96" s="182"/>
    </row>
    <row r="97" spans="2:20" ht="14.25" x14ac:dyDescent="0.2">
      <c r="B97" s="124"/>
      <c r="C97" s="182"/>
      <c r="D97" s="182"/>
      <c r="E97" s="182"/>
      <c r="F97" s="182"/>
      <c r="G97" s="182"/>
      <c r="H97" s="182"/>
      <c r="I97" s="182"/>
      <c r="J97" s="182"/>
      <c r="K97" s="182"/>
      <c r="L97" s="182"/>
      <c r="M97" s="182"/>
      <c r="N97" s="182"/>
      <c r="O97" s="182"/>
      <c r="P97" s="182"/>
      <c r="Q97" s="182"/>
      <c r="R97" s="182"/>
      <c r="S97" s="182"/>
      <c r="T97" s="182"/>
    </row>
    <row r="98" spans="2:20" ht="14.25" x14ac:dyDescent="0.2">
      <c r="B98" s="124"/>
      <c r="C98" s="182"/>
      <c r="D98" s="182"/>
      <c r="E98" s="182"/>
      <c r="F98" s="182"/>
      <c r="G98" s="182"/>
      <c r="H98" s="182"/>
      <c r="I98" s="182"/>
      <c r="J98" s="182"/>
      <c r="K98" s="182"/>
      <c r="L98" s="182"/>
      <c r="M98" s="182"/>
      <c r="N98" s="182"/>
      <c r="O98" s="182"/>
      <c r="P98" s="182"/>
      <c r="Q98" s="182"/>
      <c r="R98" s="182"/>
      <c r="S98" s="182"/>
      <c r="T98" s="182"/>
    </row>
    <row r="99" spans="2:20" ht="14.25" x14ac:dyDescent="0.2">
      <c r="B99" s="124"/>
      <c r="C99" s="182"/>
      <c r="D99" s="182"/>
      <c r="E99" s="182"/>
      <c r="F99" s="182"/>
      <c r="G99" s="182"/>
      <c r="H99" s="182"/>
      <c r="I99" s="182"/>
      <c r="J99" s="182"/>
      <c r="K99" s="182"/>
      <c r="L99" s="182"/>
      <c r="M99" s="182"/>
      <c r="N99" s="182"/>
      <c r="O99" s="182"/>
      <c r="P99" s="182"/>
      <c r="Q99" s="182"/>
      <c r="R99" s="182"/>
      <c r="S99" s="182"/>
      <c r="T99" s="182"/>
    </row>
    <row r="100" spans="2:20" ht="18" x14ac:dyDescent="0.25">
      <c r="B100" s="124"/>
      <c r="C100" s="401" t="s">
        <v>52</v>
      </c>
      <c r="D100" s="402"/>
      <c r="E100" s="402"/>
      <c r="F100" s="402"/>
      <c r="G100" s="402"/>
      <c r="H100" s="402"/>
      <c r="I100" s="402"/>
      <c r="J100" s="402"/>
      <c r="K100" s="402"/>
      <c r="L100" s="402"/>
      <c r="M100" s="402"/>
      <c r="N100" s="402"/>
      <c r="O100" s="402"/>
      <c r="P100" s="402"/>
      <c r="Q100" s="402"/>
      <c r="R100" s="402"/>
      <c r="S100" s="402"/>
      <c r="T100" s="402"/>
    </row>
    <row r="102" spans="2:20" x14ac:dyDescent="0.3">
      <c r="B102" s="182"/>
      <c r="D102" s="182" t="s">
        <v>247</v>
      </c>
      <c r="E102" s="182">
        <v>2016</v>
      </c>
      <c r="F102" s="182">
        <f>E102+1</f>
        <v>2017</v>
      </c>
      <c r="G102" s="182">
        <f t="shared" ref="G102:S102" si="19">F102+1</f>
        <v>2018</v>
      </c>
      <c r="H102" s="182">
        <f t="shared" si="19"/>
        <v>2019</v>
      </c>
      <c r="I102" s="182">
        <f t="shared" si="19"/>
        <v>2020</v>
      </c>
      <c r="J102" s="182">
        <f t="shared" si="19"/>
        <v>2021</v>
      </c>
      <c r="K102" s="182">
        <f t="shared" si="19"/>
        <v>2022</v>
      </c>
      <c r="L102" s="182">
        <f t="shared" si="19"/>
        <v>2023</v>
      </c>
      <c r="M102" s="182">
        <f t="shared" si="19"/>
        <v>2024</v>
      </c>
      <c r="N102" s="182">
        <f t="shared" si="19"/>
        <v>2025</v>
      </c>
      <c r="O102" s="182">
        <f t="shared" si="19"/>
        <v>2026</v>
      </c>
      <c r="P102" s="182">
        <f t="shared" si="19"/>
        <v>2027</v>
      </c>
      <c r="Q102" s="182">
        <f t="shared" si="19"/>
        <v>2028</v>
      </c>
      <c r="R102" s="182">
        <f t="shared" si="19"/>
        <v>2029</v>
      </c>
      <c r="S102" s="182">
        <f t="shared" si="19"/>
        <v>2030</v>
      </c>
      <c r="T102" s="182"/>
    </row>
    <row r="103" spans="2:20" ht="14.25" x14ac:dyDescent="0.2">
      <c r="B103" s="182"/>
      <c r="C103" s="182" t="s">
        <v>277</v>
      </c>
      <c r="D103" s="221">
        <f>'Climate Metrics'!E124</f>
        <v>0</v>
      </c>
      <c r="E103" s="221">
        <f>'Climate Metrics'!F124</f>
        <v>0</v>
      </c>
      <c r="F103" s="221">
        <f>'Climate Metrics'!G124</f>
        <v>0</v>
      </c>
      <c r="G103" s="221">
        <f>'Climate Metrics'!H124</f>
        <v>0</v>
      </c>
      <c r="H103" s="221">
        <f>'Climate Metrics'!I124</f>
        <v>0</v>
      </c>
      <c r="I103" s="221">
        <f>'Climate Metrics'!J124</f>
        <v>0</v>
      </c>
      <c r="J103" s="221">
        <f>'Climate Metrics'!K124</f>
        <v>0</v>
      </c>
      <c r="K103" s="221">
        <f>'Climate Metrics'!L124</f>
        <v>0</v>
      </c>
      <c r="L103" s="221">
        <f>'Climate Metrics'!M124</f>
        <v>0</v>
      </c>
      <c r="M103" s="221">
        <f>'Climate Metrics'!N124</f>
        <v>0</v>
      </c>
      <c r="N103" s="221">
        <f>'Climate Metrics'!O124</f>
        <v>0</v>
      </c>
      <c r="O103" s="221">
        <f>'Climate Metrics'!P124</f>
        <v>0</v>
      </c>
      <c r="P103" s="221">
        <f>'Climate Metrics'!Q124</f>
        <v>0</v>
      </c>
      <c r="Q103" s="221">
        <f>'Climate Metrics'!R124</f>
        <v>0</v>
      </c>
      <c r="R103" s="221">
        <f>'Climate Metrics'!S124</f>
        <v>0</v>
      </c>
      <c r="S103" s="221">
        <f>'Climate Metrics'!T124</f>
        <v>0</v>
      </c>
      <c r="T103" s="182"/>
    </row>
    <row r="104" spans="2:20" ht="14.25" x14ac:dyDescent="0.2">
      <c r="B104" s="182"/>
      <c r="C104" s="182" t="s">
        <v>164</v>
      </c>
      <c r="D104" s="221">
        <f>'Climate Metrics'!E141</f>
        <v>0</v>
      </c>
      <c r="E104" s="221">
        <f>'Climate Metrics'!F141</f>
        <v>0</v>
      </c>
      <c r="F104" s="221">
        <f>'Climate Metrics'!G141</f>
        <v>0</v>
      </c>
      <c r="G104" s="221">
        <f>'Climate Metrics'!H141</f>
        <v>0</v>
      </c>
      <c r="H104" s="221">
        <f>'Climate Metrics'!I141</f>
        <v>0</v>
      </c>
      <c r="I104" s="221">
        <f>'Climate Metrics'!J141</f>
        <v>0</v>
      </c>
      <c r="J104" s="221">
        <f>'Climate Metrics'!K141</f>
        <v>0</v>
      </c>
      <c r="K104" s="221">
        <f>'Climate Metrics'!L141</f>
        <v>0</v>
      </c>
      <c r="L104" s="221">
        <f>'Climate Metrics'!M141</f>
        <v>0</v>
      </c>
      <c r="M104" s="221">
        <f>'Climate Metrics'!N141</f>
        <v>0</v>
      </c>
      <c r="N104" s="221">
        <f>'Climate Metrics'!O141</f>
        <v>0</v>
      </c>
      <c r="O104" s="221">
        <f>'Climate Metrics'!P141</f>
        <v>0</v>
      </c>
      <c r="P104" s="221">
        <f>'Climate Metrics'!Q141</f>
        <v>0</v>
      </c>
      <c r="Q104" s="221">
        <f>'Climate Metrics'!R141</f>
        <v>0</v>
      </c>
      <c r="R104" s="221">
        <f>'Climate Metrics'!S141</f>
        <v>0</v>
      </c>
      <c r="S104" s="221">
        <f>'Climate Metrics'!T141</f>
        <v>0</v>
      </c>
      <c r="T104" s="182"/>
    </row>
    <row r="105" spans="2:20" ht="14.25" x14ac:dyDescent="0.2">
      <c r="B105" s="182"/>
      <c r="C105" s="182" t="s">
        <v>278</v>
      </c>
      <c r="D105" s="221">
        <f>'Climate Metrics'!E126</f>
        <v>0</v>
      </c>
      <c r="E105" s="221">
        <f>'Climate Metrics'!F126</f>
        <v>0</v>
      </c>
      <c r="F105" s="221">
        <f>'Climate Metrics'!G126</f>
        <v>0</v>
      </c>
      <c r="G105" s="221">
        <f>'Climate Metrics'!H126</f>
        <v>0</v>
      </c>
      <c r="H105" s="221">
        <f>'Climate Metrics'!I126</f>
        <v>0</v>
      </c>
      <c r="I105" s="221">
        <f>'Climate Metrics'!J126</f>
        <v>0</v>
      </c>
      <c r="J105" s="221">
        <f>'Climate Metrics'!K126</f>
        <v>0</v>
      </c>
      <c r="K105" s="221">
        <f>'Climate Metrics'!L126</f>
        <v>0</v>
      </c>
      <c r="L105" s="221">
        <f>'Climate Metrics'!M126</f>
        <v>0</v>
      </c>
      <c r="M105" s="221">
        <f>'Climate Metrics'!N126</f>
        <v>0</v>
      </c>
      <c r="N105" s="221">
        <f>'Climate Metrics'!O126</f>
        <v>0</v>
      </c>
      <c r="O105" s="221">
        <f>'Climate Metrics'!P126</f>
        <v>0</v>
      </c>
      <c r="P105" s="221">
        <f>'Climate Metrics'!Q126</f>
        <v>0</v>
      </c>
      <c r="Q105" s="221">
        <f>'Climate Metrics'!R126</f>
        <v>0</v>
      </c>
      <c r="R105" s="221">
        <f>'Climate Metrics'!S126</f>
        <v>0</v>
      </c>
      <c r="S105" s="221">
        <f>'Climate Metrics'!T126</f>
        <v>0</v>
      </c>
      <c r="T105" s="182"/>
    </row>
    <row r="106" spans="2:20" ht="14.25" x14ac:dyDescent="0.2">
      <c r="B106" s="182"/>
      <c r="C106" s="182"/>
      <c r="D106" s="221"/>
      <c r="E106" s="221"/>
      <c r="F106" s="221"/>
      <c r="G106" s="221"/>
      <c r="H106" s="221"/>
      <c r="I106" s="221"/>
      <c r="J106" s="221"/>
      <c r="K106" s="221"/>
      <c r="L106" s="221"/>
      <c r="M106" s="221"/>
      <c r="N106" s="221"/>
      <c r="O106" s="221"/>
      <c r="P106" s="221"/>
      <c r="Q106" s="221"/>
      <c r="R106" s="221"/>
      <c r="S106" s="221"/>
      <c r="T106" s="182"/>
    </row>
    <row r="107" spans="2:20" ht="14.25" x14ac:dyDescent="0.2">
      <c r="B107" s="182"/>
      <c r="C107" s="182"/>
      <c r="D107" s="182" t="s">
        <v>247</v>
      </c>
      <c r="E107" s="182">
        <v>2016</v>
      </c>
      <c r="F107" s="182">
        <f>E107+1</f>
        <v>2017</v>
      </c>
      <c r="G107" s="182">
        <f t="shared" ref="G107:S107" si="20">F107+1</f>
        <v>2018</v>
      </c>
      <c r="H107" s="182">
        <f t="shared" si="20"/>
        <v>2019</v>
      </c>
      <c r="I107" s="182">
        <f t="shared" si="20"/>
        <v>2020</v>
      </c>
      <c r="J107" s="182">
        <f t="shared" si="20"/>
        <v>2021</v>
      </c>
      <c r="K107" s="182">
        <f t="shared" si="20"/>
        <v>2022</v>
      </c>
      <c r="L107" s="182">
        <f t="shared" si="20"/>
        <v>2023</v>
      </c>
      <c r="M107" s="182">
        <f t="shared" si="20"/>
        <v>2024</v>
      </c>
      <c r="N107" s="182">
        <f t="shared" si="20"/>
        <v>2025</v>
      </c>
      <c r="O107" s="182">
        <f t="shared" si="20"/>
        <v>2026</v>
      </c>
      <c r="P107" s="182">
        <f t="shared" si="20"/>
        <v>2027</v>
      </c>
      <c r="Q107" s="182">
        <f t="shared" si="20"/>
        <v>2028</v>
      </c>
      <c r="R107" s="182">
        <f t="shared" si="20"/>
        <v>2029</v>
      </c>
      <c r="S107" s="182">
        <f t="shared" si="20"/>
        <v>2030</v>
      </c>
      <c r="T107" s="182"/>
    </row>
    <row r="108" spans="2:20" ht="14.25" x14ac:dyDescent="0.2">
      <c r="B108" s="182"/>
      <c r="C108" s="182" t="s">
        <v>145</v>
      </c>
      <c r="D108" s="221">
        <f>'Climate Metrics'!E127</f>
        <v>0</v>
      </c>
      <c r="E108" s="221">
        <f>'Climate Metrics'!F127</f>
        <v>0</v>
      </c>
      <c r="F108" s="221">
        <f>'Climate Metrics'!G127</f>
        <v>0</v>
      </c>
      <c r="G108" s="221">
        <f>'Climate Metrics'!H127</f>
        <v>0</v>
      </c>
      <c r="H108" s="221">
        <f>'Climate Metrics'!I127</f>
        <v>0</v>
      </c>
      <c r="I108" s="221">
        <f>'Climate Metrics'!J127</f>
        <v>0</v>
      </c>
      <c r="J108" s="221">
        <f>'Climate Metrics'!K127</f>
        <v>0</v>
      </c>
      <c r="K108" s="221">
        <f>'Climate Metrics'!L127</f>
        <v>0</v>
      </c>
      <c r="L108" s="221">
        <f>'Climate Metrics'!M127</f>
        <v>0</v>
      </c>
      <c r="M108" s="221">
        <f>'Climate Metrics'!N127</f>
        <v>0</v>
      </c>
      <c r="N108" s="221">
        <f>'Climate Metrics'!O127</f>
        <v>0</v>
      </c>
      <c r="O108" s="221">
        <f>'Climate Metrics'!P127</f>
        <v>0</v>
      </c>
      <c r="P108" s="221">
        <f>'Climate Metrics'!Q127</f>
        <v>0</v>
      </c>
      <c r="Q108" s="221">
        <f>'Climate Metrics'!R127</f>
        <v>0</v>
      </c>
      <c r="R108" s="221">
        <f>'Climate Metrics'!S127</f>
        <v>0</v>
      </c>
      <c r="S108" s="221">
        <f>'Climate Metrics'!T127</f>
        <v>0</v>
      </c>
      <c r="T108" s="182"/>
    </row>
    <row r="109" spans="2:20" ht="14.25" x14ac:dyDescent="0.2">
      <c r="B109" s="182"/>
      <c r="C109" s="182" t="s">
        <v>279</v>
      </c>
      <c r="D109" s="221">
        <f>'Climate Metrics'!E125</f>
        <v>0</v>
      </c>
      <c r="E109" s="221">
        <f>'Climate Metrics'!F125</f>
        <v>0</v>
      </c>
      <c r="F109" s="221">
        <f>'Climate Metrics'!G125</f>
        <v>0</v>
      </c>
      <c r="G109" s="221">
        <f>'Climate Metrics'!H125</f>
        <v>0</v>
      </c>
      <c r="H109" s="221">
        <f>'Climate Metrics'!I125</f>
        <v>0</v>
      </c>
      <c r="I109" s="221">
        <f>'Climate Metrics'!J125</f>
        <v>0</v>
      </c>
      <c r="J109" s="221">
        <f>'Climate Metrics'!K125</f>
        <v>0</v>
      </c>
      <c r="K109" s="221">
        <f>'Climate Metrics'!L125</f>
        <v>0</v>
      </c>
      <c r="L109" s="221">
        <f>'Climate Metrics'!M125</f>
        <v>0</v>
      </c>
      <c r="M109" s="221">
        <f>'Climate Metrics'!N125</f>
        <v>0</v>
      </c>
      <c r="N109" s="221">
        <f>'Climate Metrics'!O125</f>
        <v>0</v>
      </c>
      <c r="O109" s="221">
        <f>'Climate Metrics'!P125</f>
        <v>0</v>
      </c>
      <c r="P109" s="221">
        <f>'Climate Metrics'!Q125</f>
        <v>0</v>
      </c>
      <c r="Q109" s="221">
        <f>'Climate Metrics'!R125</f>
        <v>0</v>
      </c>
      <c r="R109" s="221">
        <f>'Climate Metrics'!S125</f>
        <v>0</v>
      </c>
      <c r="S109" s="221">
        <f>'Climate Metrics'!T125</f>
        <v>0</v>
      </c>
      <c r="T109" s="182"/>
    </row>
    <row r="115" spans="1:35" s="100" customFormat="1" x14ac:dyDescent="0.3">
      <c r="A115" s="182"/>
      <c r="B115" s="182"/>
      <c r="C115" s="99"/>
      <c r="D115" s="100" t="s">
        <v>247</v>
      </c>
      <c r="F115" s="100">
        <v>2016</v>
      </c>
      <c r="H115" s="100">
        <v>2017</v>
      </c>
      <c r="J115" s="100">
        <f>H115+1</f>
        <v>2018</v>
      </c>
      <c r="L115" s="100">
        <f>J115+1</f>
        <v>2019</v>
      </c>
      <c r="N115" s="100">
        <f>L115+1</f>
        <v>2020</v>
      </c>
      <c r="P115" s="100">
        <f>N115+1</f>
        <v>2021</v>
      </c>
      <c r="R115" s="100">
        <f>P115+1</f>
        <v>2022</v>
      </c>
      <c r="T115" s="100">
        <v>2023</v>
      </c>
      <c r="V115" s="100">
        <v>2024</v>
      </c>
      <c r="X115" s="100">
        <f>V115+1</f>
        <v>2025</v>
      </c>
      <c r="Z115" s="100">
        <f>X115+1</f>
        <v>2026</v>
      </c>
      <c r="AB115" s="100">
        <f>Z115+1</f>
        <v>2027</v>
      </c>
      <c r="AD115" s="100">
        <f>AB115+1</f>
        <v>2028</v>
      </c>
      <c r="AF115" s="100">
        <f>AD115+1</f>
        <v>2029</v>
      </c>
      <c r="AH115" s="100">
        <f>AF115+1</f>
        <v>2030</v>
      </c>
    </row>
    <row r="116" spans="1:35" s="100" customFormat="1" ht="15" x14ac:dyDescent="0.2">
      <c r="A116" s="182"/>
      <c r="B116" s="182"/>
      <c r="C116" s="101" t="s">
        <v>156</v>
      </c>
      <c r="D116" s="102">
        <f>'Climate Metrics'!E135</f>
        <v>0</v>
      </c>
      <c r="E116" s="102"/>
      <c r="F116" s="102">
        <f>'Climate Metrics'!F135</f>
        <v>0</v>
      </c>
      <c r="G116" s="102"/>
      <c r="H116" s="102">
        <f>'Climate Metrics'!G135</f>
        <v>0</v>
      </c>
      <c r="I116" s="102"/>
      <c r="J116" s="102">
        <f>'Climate Metrics'!H135</f>
        <v>0</v>
      </c>
      <c r="K116" s="102"/>
      <c r="L116" s="102">
        <f>'Climate Metrics'!I135</f>
        <v>0</v>
      </c>
      <c r="M116" s="102"/>
      <c r="N116" s="102">
        <f>'Climate Metrics'!J135</f>
        <v>0</v>
      </c>
      <c r="O116" s="102"/>
      <c r="P116" s="102">
        <f>'Climate Metrics'!K135</f>
        <v>0</v>
      </c>
      <c r="Q116" s="102"/>
      <c r="R116" s="102">
        <f>'Climate Metrics'!L135</f>
        <v>0</v>
      </c>
      <c r="S116" s="102"/>
      <c r="T116" s="102">
        <f>'Climate Metrics'!M135</f>
        <v>0</v>
      </c>
      <c r="U116" s="102"/>
      <c r="V116" s="102">
        <f>'Climate Metrics'!N135</f>
        <v>0</v>
      </c>
      <c r="W116" s="102"/>
      <c r="X116" s="102">
        <f>'Climate Metrics'!O135</f>
        <v>0</v>
      </c>
      <c r="Y116" s="102"/>
      <c r="Z116" s="102">
        <f>'Climate Metrics'!P135</f>
        <v>0</v>
      </c>
      <c r="AA116" s="102"/>
      <c r="AB116" s="102">
        <f>'Climate Metrics'!Q135</f>
        <v>0</v>
      </c>
      <c r="AC116" s="102"/>
      <c r="AD116" s="102">
        <f>'Climate Metrics'!R135</f>
        <v>0</v>
      </c>
      <c r="AE116" s="102"/>
      <c r="AF116" s="102">
        <f>'Climate Metrics'!S135</f>
        <v>0</v>
      </c>
      <c r="AH116" s="102">
        <f>'Climate Metrics'!T135</f>
        <v>0</v>
      </c>
    </row>
    <row r="117" spans="1:35" s="100" customFormat="1" ht="15" x14ac:dyDescent="0.2">
      <c r="A117" s="182"/>
      <c r="B117" s="34"/>
      <c r="C117" s="101" t="s">
        <v>280</v>
      </c>
      <c r="D117" s="102"/>
      <c r="E117" s="102">
        <f>'Climate Metrics'!E132</f>
        <v>0</v>
      </c>
      <c r="F117" s="102"/>
      <c r="G117" s="102">
        <f>'Climate Metrics'!F132</f>
        <v>0</v>
      </c>
      <c r="H117" s="102"/>
      <c r="I117" s="102">
        <f>'Climate Metrics'!G132</f>
        <v>0</v>
      </c>
      <c r="J117" s="102"/>
      <c r="K117" s="102">
        <f>'Climate Metrics'!H132</f>
        <v>0</v>
      </c>
      <c r="L117" s="102"/>
      <c r="M117" s="102">
        <f>'Climate Metrics'!I132</f>
        <v>0</v>
      </c>
      <c r="N117" s="102"/>
      <c r="O117" s="102">
        <f>'Climate Metrics'!J132</f>
        <v>0</v>
      </c>
      <c r="P117" s="102"/>
      <c r="Q117" s="102">
        <f>'Climate Metrics'!K132</f>
        <v>0</v>
      </c>
      <c r="R117" s="102"/>
      <c r="S117" s="102">
        <f>'Climate Metrics'!L132</f>
        <v>0</v>
      </c>
      <c r="T117" s="102"/>
      <c r="U117" s="102">
        <f>'Climate Metrics'!M132</f>
        <v>0</v>
      </c>
      <c r="V117" s="102"/>
      <c r="W117" s="102">
        <f>'Climate Metrics'!N132</f>
        <v>0</v>
      </c>
      <c r="X117" s="102"/>
      <c r="Y117" s="102">
        <f>'Climate Metrics'!O132</f>
        <v>0</v>
      </c>
      <c r="Z117" s="102"/>
      <c r="AA117" s="102">
        <f>'Climate Metrics'!P132</f>
        <v>0</v>
      </c>
      <c r="AB117" s="102"/>
      <c r="AC117" s="102">
        <f>'Climate Metrics'!Q132</f>
        <v>0</v>
      </c>
      <c r="AD117" s="102"/>
      <c r="AE117" s="102">
        <f>'Climate Metrics'!R132</f>
        <v>0</v>
      </c>
      <c r="AF117" s="102"/>
      <c r="AG117" s="102">
        <f>'Climate Metrics'!S132</f>
        <v>0</v>
      </c>
      <c r="AH117" s="102"/>
      <c r="AI117" s="102">
        <f>'Climate Metrics'!T132</f>
        <v>0</v>
      </c>
    </row>
    <row r="118" spans="1:35" s="100" customFormat="1" ht="15" x14ac:dyDescent="0.2">
      <c r="A118" s="182"/>
      <c r="B118" s="182"/>
      <c r="C118" s="101" t="s">
        <v>281</v>
      </c>
      <c r="E118" s="102">
        <f>'Climate Metrics'!E133</f>
        <v>0</v>
      </c>
      <c r="G118" s="102">
        <f>'Climate Metrics'!F133</f>
        <v>0</v>
      </c>
      <c r="I118" s="102">
        <f>'Climate Metrics'!G133</f>
        <v>0</v>
      </c>
      <c r="K118" s="102">
        <f>'Climate Metrics'!H133</f>
        <v>0</v>
      </c>
      <c r="M118" s="102">
        <f>'Climate Metrics'!I133</f>
        <v>0</v>
      </c>
      <c r="O118" s="102">
        <f>'Climate Metrics'!J133</f>
        <v>0</v>
      </c>
      <c r="Q118" s="102">
        <f>'Climate Metrics'!K133</f>
        <v>0</v>
      </c>
      <c r="S118" s="102">
        <f>'Climate Metrics'!L133</f>
        <v>0</v>
      </c>
      <c r="U118" s="102">
        <f>'Climate Metrics'!M133</f>
        <v>0</v>
      </c>
      <c r="W118" s="102">
        <f>'Climate Metrics'!N133</f>
        <v>0</v>
      </c>
      <c r="Y118" s="102">
        <f>'Climate Metrics'!O133</f>
        <v>0</v>
      </c>
      <c r="AA118" s="102">
        <f>'Climate Metrics'!P133</f>
        <v>0</v>
      </c>
      <c r="AC118" s="102">
        <f>'Climate Metrics'!Q133</f>
        <v>0</v>
      </c>
      <c r="AE118" s="102">
        <f>'Climate Metrics'!R133</f>
        <v>0</v>
      </c>
      <c r="AG118" s="102">
        <f>'Climate Metrics'!S133</f>
        <v>0</v>
      </c>
      <c r="AI118" s="102">
        <f>'Climate Metrics'!T133</f>
        <v>0</v>
      </c>
    </row>
    <row r="119" spans="1:35" s="100" customFormat="1" ht="15" x14ac:dyDescent="0.2">
      <c r="A119" s="182"/>
      <c r="B119" s="182"/>
      <c r="C119" s="101" t="s">
        <v>282</v>
      </c>
      <c r="E119" s="102">
        <f>'Climate Metrics'!E134</f>
        <v>0</v>
      </c>
      <c r="G119" s="102">
        <f>'Climate Metrics'!F134</f>
        <v>0</v>
      </c>
      <c r="I119" s="102">
        <f>'Climate Metrics'!G134</f>
        <v>0</v>
      </c>
      <c r="K119" s="102">
        <f>'Climate Metrics'!H134</f>
        <v>0</v>
      </c>
      <c r="M119" s="102">
        <f>'Climate Metrics'!I134</f>
        <v>0</v>
      </c>
      <c r="O119" s="102">
        <f>'Climate Metrics'!J134</f>
        <v>0</v>
      </c>
      <c r="Q119" s="102">
        <f>'Climate Metrics'!K134</f>
        <v>0</v>
      </c>
      <c r="S119" s="102">
        <f>'Climate Metrics'!L134</f>
        <v>0</v>
      </c>
      <c r="U119" s="102">
        <f>'Climate Metrics'!M134</f>
        <v>0</v>
      </c>
      <c r="W119" s="102">
        <f>'Climate Metrics'!N134</f>
        <v>0</v>
      </c>
      <c r="Y119" s="102">
        <f>'Climate Metrics'!O134</f>
        <v>0</v>
      </c>
      <c r="AA119" s="102">
        <f>'Climate Metrics'!P134</f>
        <v>0</v>
      </c>
      <c r="AC119" s="102">
        <f>'Climate Metrics'!Q134</f>
        <v>0</v>
      </c>
      <c r="AE119" s="102">
        <f>'Climate Metrics'!R134</f>
        <v>0</v>
      </c>
      <c r="AG119" s="102">
        <f>'Climate Metrics'!S134</f>
        <v>0</v>
      </c>
      <c r="AI119" s="102">
        <f>'Climate Metrics'!T134</f>
        <v>0</v>
      </c>
    </row>
    <row r="123" spans="1:35" ht="14.25" x14ac:dyDescent="0.2">
      <c r="A123" s="182"/>
      <c r="B123" s="124"/>
      <c r="C123" s="182"/>
      <c r="D123" s="182" t="s">
        <v>247</v>
      </c>
      <c r="E123" s="182">
        <v>2016</v>
      </c>
      <c r="F123" s="182">
        <f>E123+1</f>
        <v>2017</v>
      </c>
      <c r="G123" s="182">
        <f t="shared" ref="G123:S123" si="21">F123+1</f>
        <v>2018</v>
      </c>
      <c r="H123" s="182">
        <f t="shared" si="21"/>
        <v>2019</v>
      </c>
      <c r="I123" s="182">
        <f t="shared" si="21"/>
        <v>2020</v>
      </c>
      <c r="J123" s="182">
        <f t="shared" si="21"/>
        <v>2021</v>
      </c>
      <c r="K123" s="182">
        <f t="shared" si="21"/>
        <v>2022</v>
      </c>
      <c r="L123" s="182">
        <f t="shared" si="21"/>
        <v>2023</v>
      </c>
      <c r="M123" s="182">
        <f t="shared" si="21"/>
        <v>2024</v>
      </c>
      <c r="N123" s="182">
        <f t="shared" si="21"/>
        <v>2025</v>
      </c>
      <c r="O123" s="182">
        <f t="shared" si="21"/>
        <v>2026</v>
      </c>
      <c r="P123" s="182">
        <f t="shared" si="21"/>
        <v>2027</v>
      </c>
      <c r="Q123" s="182">
        <f t="shared" si="21"/>
        <v>2028</v>
      </c>
      <c r="R123" s="182">
        <f t="shared" si="21"/>
        <v>2029</v>
      </c>
      <c r="S123" s="182">
        <f t="shared" si="21"/>
        <v>2030</v>
      </c>
      <c r="T123" s="182"/>
      <c r="U123" s="182"/>
      <c r="V123" s="182"/>
      <c r="W123" s="182"/>
      <c r="X123" s="182"/>
      <c r="Y123" s="182"/>
      <c r="Z123" s="182"/>
      <c r="AA123" s="182"/>
      <c r="AB123" s="182"/>
      <c r="AC123" s="182"/>
      <c r="AD123" s="182"/>
      <c r="AE123" s="182"/>
      <c r="AF123" s="182"/>
      <c r="AG123" s="182"/>
      <c r="AH123" s="182"/>
      <c r="AI123" s="182"/>
    </row>
    <row r="124" spans="1:35" ht="14.25" x14ac:dyDescent="0.2">
      <c r="A124" s="182"/>
      <c r="B124" s="124"/>
      <c r="C124" s="15" t="s">
        <v>170</v>
      </c>
      <c r="D124" s="221">
        <f>'Climate Metrics'!E147</f>
        <v>0</v>
      </c>
      <c r="E124" s="221">
        <f>'Climate Metrics'!F147</f>
        <v>0</v>
      </c>
      <c r="F124" s="221">
        <f>'Climate Metrics'!G147</f>
        <v>0</v>
      </c>
      <c r="G124" s="221">
        <f>'Climate Metrics'!H147</f>
        <v>0</v>
      </c>
      <c r="H124" s="221">
        <f>'Climate Metrics'!I147</f>
        <v>0</v>
      </c>
      <c r="I124" s="221">
        <f>'Climate Metrics'!J147</f>
        <v>0</v>
      </c>
      <c r="J124" s="221">
        <f>'Climate Metrics'!K147</f>
        <v>0</v>
      </c>
      <c r="K124" s="221">
        <f>'Climate Metrics'!L147</f>
        <v>0</v>
      </c>
      <c r="L124" s="221">
        <f>'Climate Metrics'!M147</f>
        <v>0</v>
      </c>
      <c r="M124" s="221">
        <f>'Climate Metrics'!N147</f>
        <v>0</v>
      </c>
      <c r="N124" s="221">
        <f>'Climate Metrics'!O147</f>
        <v>0</v>
      </c>
      <c r="O124" s="221">
        <f>'Climate Metrics'!P147</f>
        <v>0</v>
      </c>
      <c r="P124" s="221">
        <f>'Climate Metrics'!Q147</f>
        <v>0</v>
      </c>
      <c r="Q124" s="221">
        <f>'Climate Metrics'!R147</f>
        <v>0</v>
      </c>
      <c r="R124" s="221">
        <f>'Climate Metrics'!S147</f>
        <v>0</v>
      </c>
      <c r="S124" s="221">
        <f>'Climate Metrics'!T147</f>
        <v>0</v>
      </c>
      <c r="T124" s="182"/>
      <c r="U124" s="182"/>
      <c r="V124" s="182"/>
      <c r="W124" s="182"/>
      <c r="X124" s="182"/>
      <c r="Y124" s="182"/>
      <c r="Z124" s="182"/>
      <c r="AA124" s="182"/>
      <c r="AB124" s="182"/>
      <c r="AC124" s="182"/>
      <c r="AD124" s="182"/>
      <c r="AE124" s="182"/>
      <c r="AF124" s="182"/>
      <c r="AG124" s="182"/>
      <c r="AH124" s="182"/>
      <c r="AI124" s="182"/>
    </row>
    <row r="125" spans="1:35" ht="14.25" x14ac:dyDescent="0.2">
      <c r="A125" s="182"/>
      <c r="B125" s="124"/>
      <c r="C125" s="15" t="s">
        <v>172</v>
      </c>
      <c r="D125" s="221">
        <f>'Climate Metrics'!E148</f>
        <v>0</v>
      </c>
      <c r="E125" s="221">
        <f>'Climate Metrics'!F148</f>
        <v>0</v>
      </c>
      <c r="F125" s="221">
        <f>'Climate Metrics'!G148</f>
        <v>0</v>
      </c>
      <c r="G125" s="221">
        <f>'Climate Metrics'!H148</f>
        <v>0</v>
      </c>
      <c r="H125" s="221">
        <f>'Climate Metrics'!I148</f>
        <v>0</v>
      </c>
      <c r="I125" s="221">
        <f>'Climate Metrics'!J148</f>
        <v>0</v>
      </c>
      <c r="J125" s="221">
        <f>'Climate Metrics'!K148</f>
        <v>0</v>
      </c>
      <c r="K125" s="221">
        <f>'Climate Metrics'!L148</f>
        <v>0</v>
      </c>
      <c r="L125" s="221">
        <f>'Climate Metrics'!M148</f>
        <v>0</v>
      </c>
      <c r="M125" s="221">
        <f>'Climate Metrics'!N148</f>
        <v>0</v>
      </c>
      <c r="N125" s="221">
        <f>'Climate Metrics'!O148</f>
        <v>0</v>
      </c>
      <c r="O125" s="221">
        <f>'Climate Metrics'!P148</f>
        <v>0</v>
      </c>
      <c r="P125" s="221">
        <f>'Climate Metrics'!Q148</f>
        <v>0</v>
      </c>
      <c r="Q125" s="221">
        <f>'Climate Metrics'!R148</f>
        <v>0</v>
      </c>
      <c r="R125" s="221">
        <f>'Climate Metrics'!S148</f>
        <v>0</v>
      </c>
      <c r="S125" s="221">
        <f>'Climate Metrics'!T148</f>
        <v>0</v>
      </c>
      <c r="T125" s="182"/>
      <c r="U125" s="182"/>
      <c r="V125" s="182"/>
      <c r="W125" s="182"/>
      <c r="X125" s="182"/>
      <c r="Y125" s="182"/>
      <c r="Z125" s="182"/>
      <c r="AA125" s="182"/>
      <c r="AB125" s="182"/>
      <c r="AC125" s="182"/>
      <c r="AD125" s="182"/>
      <c r="AE125" s="182"/>
      <c r="AF125" s="182"/>
      <c r="AG125" s="182"/>
      <c r="AH125" s="182"/>
      <c r="AI125" s="182"/>
    </row>
    <row r="126" spans="1:35" ht="14.25" x14ac:dyDescent="0.2">
      <c r="A126" s="182"/>
      <c r="B126" s="124"/>
      <c r="C126" s="15" t="s">
        <v>173</v>
      </c>
      <c r="D126" s="221">
        <f>'Climate Metrics'!E149</f>
        <v>0</v>
      </c>
      <c r="E126" s="221">
        <f>'Climate Metrics'!F149</f>
        <v>0</v>
      </c>
      <c r="F126" s="221">
        <f>'Climate Metrics'!G149</f>
        <v>0</v>
      </c>
      <c r="G126" s="221">
        <f>'Climate Metrics'!H149</f>
        <v>0</v>
      </c>
      <c r="H126" s="221">
        <f>'Climate Metrics'!I149</f>
        <v>0</v>
      </c>
      <c r="I126" s="221">
        <f>'Climate Metrics'!J149</f>
        <v>0</v>
      </c>
      <c r="J126" s="221">
        <f>'Climate Metrics'!K149</f>
        <v>0</v>
      </c>
      <c r="K126" s="221">
        <f>'Climate Metrics'!L149</f>
        <v>0</v>
      </c>
      <c r="L126" s="221">
        <f>'Climate Metrics'!M149</f>
        <v>0</v>
      </c>
      <c r="M126" s="221">
        <f>'Climate Metrics'!N149</f>
        <v>0</v>
      </c>
      <c r="N126" s="221">
        <f>'Climate Metrics'!O149</f>
        <v>0</v>
      </c>
      <c r="O126" s="221">
        <f>'Climate Metrics'!P149</f>
        <v>0</v>
      </c>
      <c r="P126" s="221">
        <f>'Climate Metrics'!Q149</f>
        <v>0</v>
      </c>
      <c r="Q126" s="221">
        <f>'Climate Metrics'!R149</f>
        <v>0</v>
      </c>
      <c r="R126" s="221">
        <f>'Climate Metrics'!S149</f>
        <v>0</v>
      </c>
      <c r="S126" s="221">
        <f>'Climate Metrics'!T149</f>
        <v>0</v>
      </c>
      <c r="T126" s="182"/>
      <c r="U126" s="182"/>
      <c r="V126" s="182"/>
      <c r="W126" s="182"/>
      <c r="X126" s="182"/>
      <c r="Y126" s="182"/>
      <c r="Z126" s="182"/>
      <c r="AA126" s="182"/>
      <c r="AB126" s="182"/>
      <c r="AC126" s="182"/>
      <c r="AD126" s="182"/>
      <c r="AE126" s="182"/>
      <c r="AF126" s="182"/>
      <c r="AG126" s="182"/>
      <c r="AH126" s="182"/>
      <c r="AI126" s="182"/>
    </row>
    <row r="127" spans="1:35" ht="14.25" x14ac:dyDescent="0.2">
      <c r="A127" s="182"/>
      <c r="B127" s="124"/>
      <c r="C127" s="15" t="s">
        <v>156</v>
      </c>
      <c r="D127" s="221">
        <f>'Climate Metrics'!E150</f>
        <v>0</v>
      </c>
      <c r="E127" s="221">
        <f>'Climate Metrics'!F150</f>
        <v>0</v>
      </c>
      <c r="F127" s="221">
        <f>'Climate Metrics'!G150</f>
        <v>0</v>
      </c>
      <c r="G127" s="221">
        <f>'Climate Metrics'!H150</f>
        <v>0</v>
      </c>
      <c r="H127" s="221">
        <f>'Climate Metrics'!I150</f>
        <v>0</v>
      </c>
      <c r="I127" s="221">
        <f>'Climate Metrics'!J150</f>
        <v>0</v>
      </c>
      <c r="J127" s="221">
        <f>'Climate Metrics'!K150</f>
        <v>0</v>
      </c>
      <c r="K127" s="221">
        <f>'Climate Metrics'!L150</f>
        <v>0</v>
      </c>
      <c r="L127" s="221">
        <f>'Climate Metrics'!M150</f>
        <v>0</v>
      </c>
      <c r="M127" s="221">
        <f>'Climate Metrics'!N150</f>
        <v>0</v>
      </c>
      <c r="N127" s="221">
        <f>'Climate Metrics'!O150</f>
        <v>0</v>
      </c>
      <c r="O127" s="221">
        <f>'Climate Metrics'!P150</f>
        <v>0</v>
      </c>
      <c r="P127" s="221">
        <f>'Climate Metrics'!Q150</f>
        <v>0</v>
      </c>
      <c r="Q127" s="221">
        <f>'Climate Metrics'!R150</f>
        <v>0</v>
      </c>
      <c r="R127" s="221">
        <f>'Climate Metrics'!S150</f>
        <v>0</v>
      </c>
      <c r="S127" s="221">
        <f>'Climate Metrics'!T150</f>
        <v>0</v>
      </c>
      <c r="T127" s="182"/>
      <c r="U127" s="182"/>
      <c r="V127" s="182"/>
      <c r="W127" s="182"/>
      <c r="X127" s="182"/>
      <c r="Y127" s="182"/>
      <c r="Z127" s="182"/>
      <c r="AA127" s="182"/>
      <c r="AB127" s="182"/>
      <c r="AC127" s="182"/>
      <c r="AD127" s="182"/>
      <c r="AE127" s="182"/>
      <c r="AF127" s="182"/>
      <c r="AG127" s="182"/>
      <c r="AH127" s="182"/>
      <c r="AI127" s="182"/>
    </row>
    <row r="128" spans="1:35" ht="14.25" x14ac:dyDescent="0.2">
      <c r="A128" s="182"/>
      <c r="B128" s="124"/>
      <c r="C128" s="182"/>
      <c r="D128" s="182"/>
      <c r="E128" s="182"/>
      <c r="F128" s="182"/>
      <c r="G128" s="182"/>
      <c r="H128" s="182"/>
      <c r="I128" s="182"/>
      <c r="J128" s="182"/>
      <c r="K128" s="182"/>
      <c r="L128" s="182"/>
      <c r="M128" s="182"/>
      <c r="N128" s="182"/>
      <c r="O128" s="182"/>
      <c r="P128" s="182"/>
      <c r="Q128" s="182"/>
      <c r="R128" s="182"/>
      <c r="S128" s="182"/>
      <c r="T128" s="182"/>
      <c r="U128" s="182"/>
      <c r="V128" s="182"/>
      <c r="W128" s="182"/>
      <c r="X128" s="182"/>
      <c r="Y128" s="182"/>
      <c r="Z128" s="182"/>
      <c r="AA128" s="182"/>
      <c r="AB128" s="182"/>
      <c r="AC128" s="182"/>
      <c r="AD128" s="182"/>
      <c r="AE128" s="182"/>
      <c r="AF128" s="182"/>
      <c r="AG128" s="182"/>
      <c r="AH128" s="182"/>
      <c r="AI128" s="182"/>
    </row>
    <row r="129" spans="2:20" ht="14.25" x14ac:dyDescent="0.2">
      <c r="B129" s="124"/>
      <c r="C129" s="13" t="s">
        <v>175</v>
      </c>
      <c r="D129" s="221" t="e">
        <f>'Climate Metrics'!#REF!</f>
        <v>#REF!</v>
      </c>
      <c r="E129" s="221" t="e">
        <f>'Climate Metrics'!#REF!</f>
        <v>#REF!</v>
      </c>
      <c r="F129" s="221" t="e">
        <f>'Climate Metrics'!#REF!</f>
        <v>#REF!</v>
      </c>
      <c r="G129" s="221" t="e">
        <f>'Climate Metrics'!#REF!</f>
        <v>#REF!</v>
      </c>
      <c r="H129" s="221" t="e">
        <f>'Climate Metrics'!#REF!</f>
        <v>#REF!</v>
      </c>
      <c r="I129" s="221" t="e">
        <f>'Climate Metrics'!#REF!</f>
        <v>#REF!</v>
      </c>
      <c r="J129" s="221" t="e">
        <f>'Climate Metrics'!#REF!</f>
        <v>#REF!</v>
      </c>
      <c r="K129" s="221" t="e">
        <f>'Climate Metrics'!#REF!</f>
        <v>#REF!</v>
      </c>
      <c r="L129" s="221" t="e">
        <f>'Climate Metrics'!#REF!</f>
        <v>#REF!</v>
      </c>
      <c r="M129" s="221" t="e">
        <f>'Climate Metrics'!#REF!</f>
        <v>#REF!</v>
      </c>
      <c r="N129" s="221" t="e">
        <f>'Climate Metrics'!#REF!</f>
        <v>#REF!</v>
      </c>
      <c r="O129" s="221" t="e">
        <f>'Climate Metrics'!#REF!</f>
        <v>#REF!</v>
      </c>
      <c r="P129" s="221" t="e">
        <f>'Climate Metrics'!#REF!</f>
        <v>#REF!</v>
      </c>
      <c r="Q129" s="221" t="e">
        <f>'Climate Metrics'!#REF!</f>
        <v>#REF!</v>
      </c>
      <c r="R129" s="221" t="e">
        <f>'Climate Metrics'!#REF!</f>
        <v>#REF!</v>
      </c>
      <c r="S129" s="221" t="e">
        <f>'Climate Metrics'!#REF!</f>
        <v>#REF!</v>
      </c>
      <c r="T129" s="182"/>
    </row>
    <row r="130" spans="2:20" ht="14.25" x14ac:dyDescent="0.2">
      <c r="B130" s="124"/>
      <c r="C130" s="13" t="s">
        <v>177</v>
      </c>
      <c r="D130" s="221" t="e">
        <f>'Climate Metrics'!#REF!</f>
        <v>#REF!</v>
      </c>
      <c r="E130" s="221" t="e">
        <f>'Climate Metrics'!#REF!</f>
        <v>#REF!</v>
      </c>
      <c r="F130" s="221" t="e">
        <f>'Climate Metrics'!#REF!</f>
        <v>#REF!</v>
      </c>
      <c r="G130" s="221" t="e">
        <f>'Climate Metrics'!#REF!</f>
        <v>#REF!</v>
      </c>
      <c r="H130" s="221" t="e">
        <f>'Climate Metrics'!#REF!</f>
        <v>#REF!</v>
      </c>
      <c r="I130" s="221" t="e">
        <f>'Climate Metrics'!#REF!</f>
        <v>#REF!</v>
      </c>
      <c r="J130" s="221" t="e">
        <f>'Climate Metrics'!#REF!</f>
        <v>#REF!</v>
      </c>
      <c r="K130" s="221" t="e">
        <f>'Climate Metrics'!#REF!</f>
        <v>#REF!</v>
      </c>
      <c r="L130" s="221" t="e">
        <f>'Climate Metrics'!#REF!</f>
        <v>#REF!</v>
      </c>
      <c r="M130" s="221" t="e">
        <f>'Climate Metrics'!#REF!</f>
        <v>#REF!</v>
      </c>
      <c r="N130" s="221" t="e">
        <f>'Climate Metrics'!#REF!</f>
        <v>#REF!</v>
      </c>
      <c r="O130" s="221" t="e">
        <f>'Climate Metrics'!#REF!</f>
        <v>#REF!</v>
      </c>
      <c r="P130" s="221" t="e">
        <f>'Climate Metrics'!#REF!</f>
        <v>#REF!</v>
      </c>
      <c r="Q130" s="221" t="e">
        <f>'Climate Metrics'!#REF!</f>
        <v>#REF!</v>
      </c>
      <c r="R130" s="221" t="e">
        <f>'Climate Metrics'!#REF!</f>
        <v>#REF!</v>
      </c>
      <c r="S130" s="221" t="e">
        <f>'Climate Metrics'!#REF!</f>
        <v>#REF!</v>
      </c>
      <c r="T130" s="182"/>
    </row>
    <row r="131" spans="2:20" ht="14.25" x14ac:dyDescent="0.2">
      <c r="B131" s="124"/>
      <c r="C131" s="13" t="s">
        <v>178</v>
      </c>
      <c r="D131" s="221" t="e">
        <f>'Climate Metrics'!#REF!</f>
        <v>#REF!</v>
      </c>
      <c r="E131" s="221" t="e">
        <f>'Climate Metrics'!#REF!</f>
        <v>#REF!</v>
      </c>
      <c r="F131" s="221" t="e">
        <f>'Climate Metrics'!#REF!</f>
        <v>#REF!</v>
      </c>
      <c r="G131" s="221" t="e">
        <f>'Climate Metrics'!#REF!</f>
        <v>#REF!</v>
      </c>
      <c r="H131" s="221" t="e">
        <f>'Climate Metrics'!#REF!</f>
        <v>#REF!</v>
      </c>
      <c r="I131" s="221" t="e">
        <f>'Climate Metrics'!#REF!</f>
        <v>#REF!</v>
      </c>
      <c r="J131" s="221" t="e">
        <f>'Climate Metrics'!#REF!</f>
        <v>#REF!</v>
      </c>
      <c r="K131" s="221" t="e">
        <f>'Climate Metrics'!#REF!</f>
        <v>#REF!</v>
      </c>
      <c r="L131" s="221" t="e">
        <f>'Climate Metrics'!#REF!</f>
        <v>#REF!</v>
      </c>
      <c r="M131" s="221" t="e">
        <f>'Climate Metrics'!#REF!</f>
        <v>#REF!</v>
      </c>
      <c r="N131" s="221" t="e">
        <f>'Climate Metrics'!#REF!</f>
        <v>#REF!</v>
      </c>
      <c r="O131" s="221" t="e">
        <f>'Climate Metrics'!#REF!</f>
        <v>#REF!</v>
      </c>
      <c r="P131" s="221" t="e">
        <f>'Climate Metrics'!#REF!</f>
        <v>#REF!</v>
      </c>
      <c r="Q131" s="221" t="e">
        <f>'Climate Metrics'!#REF!</f>
        <v>#REF!</v>
      </c>
      <c r="R131" s="221" t="e">
        <f>'Climate Metrics'!#REF!</f>
        <v>#REF!</v>
      </c>
      <c r="S131" s="221" t="e">
        <f>'Climate Metrics'!#REF!</f>
        <v>#REF!</v>
      </c>
      <c r="T131" s="182"/>
    </row>
    <row r="132" spans="2:20" ht="14.25" x14ac:dyDescent="0.2">
      <c r="B132" s="124"/>
      <c r="C132" s="13" t="s">
        <v>179</v>
      </c>
      <c r="D132" s="221" t="e">
        <f>'Climate Metrics'!#REF!</f>
        <v>#REF!</v>
      </c>
      <c r="E132" s="221" t="e">
        <f>'Climate Metrics'!#REF!</f>
        <v>#REF!</v>
      </c>
      <c r="F132" s="221" t="e">
        <f>'Climate Metrics'!#REF!</f>
        <v>#REF!</v>
      </c>
      <c r="G132" s="221" t="e">
        <f>'Climate Metrics'!#REF!</f>
        <v>#REF!</v>
      </c>
      <c r="H132" s="221" t="e">
        <f>'Climate Metrics'!#REF!</f>
        <v>#REF!</v>
      </c>
      <c r="I132" s="221" t="e">
        <f>'Climate Metrics'!#REF!</f>
        <v>#REF!</v>
      </c>
      <c r="J132" s="221" t="e">
        <f>'Climate Metrics'!#REF!</f>
        <v>#REF!</v>
      </c>
      <c r="K132" s="221" t="e">
        <f>'Climate Metrics'!#REF!</f>
        <v>#REF!</v>
      </c>
      <c r="L132" s="221" t="e">
        <f>'Climate Metrics'!#REF!</f>
        <v>#REF!</v>
      </c>
      <c r="M132" s="221" t="e">
        <f>'Climate Metrics'!#REF!</f>
        <v>#REF!</v>
      </c>
      <c r="N132" s="221" t="e">
        <f>'Climate Metrics'!#REF!</f>
        <v>#REF!</v>
      </c>
      <c r="O132" s="221" t="e">
        <f>'Climate Metrics'!#REF!</f>
        <v>#REF!</v>
      </c>
      <c r="P132" s="221" t="e">
        <f>'Climate Metrics'!#REF!</f>
        <v>#REF!</v>
      </c>
      <c r="Q132" s="221" t="e">
        <f>'Climate Metrics'!#REF!</f>
        <v>#REF!</v>
      </c>
      <c r="R132" s="221" t="e">
        <f>'Climate Metrics'!#REF!</f>
        <v>#REF!</v>
      </c>
      <c r="S132" s="221" t="e">
        <f>'Climate Metrics'!#REF!</f>
        <v>#REF!</v>
      </c>
      <c r="T132" s="182"/>
    </row>
    <row r="133" spans="2:20" ht="14.25" x14ac:dyDescent="0.2">
      <c r="B133" s="124"/>
      <c r="C133" s="182"/>
      <c r="D133" s="182"/>
      <c r="E133" s="182"/>
      <c r="F133" s="182"/>
      <c r="G133" s="182"/>
      <c r="H133" s="182"/>
      <c r="I133" s="182"/>
      <c r="J133" s="182"/>
      <c r="K133" s="182"/>
      <c r="L133" s="182"/>
      <c r="M133" s="182"/>
      <c r="N133" s="182"/>
      <c r="O133" s="182"/>
      <c r="P133" s="182"/>
      <c r="Q133" s="182"/>
      <c r="R133" s="182"/>
      <c r="S133" s="182"/>
      <c r="T133" s="182"/>
    </row>
    <row r="134" spans="2:20" ht="14.25" x14ac:dyDescent="0.2">
      <c r="B134" s="124"/>
      <c r="C134" s="182"/>
      <c r="D134" s="182"/>
      <c r="E134" s="182"/>
      <c r="F134" s="182"/>
      <c r="G134" s="182"/>
      <c r="H134" s="182"/>
      <c r="I134" s="182"/>
      <c r="J134" s="182"/>
      <c r="K134" s="182"/>
      <c r="L134" s="182"/>
      <c r="M134" s="182"/>
      <c r="N134" s="182"/>
      <c r="O134" s="182"/>
      <c r="P134" s="182"/>
      <c r="Q134" s="182"/>
      <c r="R134" s="182"/>
      <c r="S134" s="182"/>
      <c r="T134" s="182"/>
    </row>
    <row r="135" spans="2:20" ht="14.25" x14ac:dyDescent="0.2">
      <c r="B135" s="124"/>
      <c r="C135" s="182"/>
      <c r="D135" s="182"/>
      <c r="E135" s="182"/>
      <c r="F135" s="182"/>
      <c r="G135" s="182"/>
      <c r="H135" s="182"/>
      <c r="I135" s="182"/>
      <c r="J135" s="182"/>
      <c r="K135" s="182"/>
      <c r="L135" s="182"/>
      <c r="M135" s="182"/>
      <c r="N135" s="182"/>
      <c r="O135" s="182"/>
      <c r="P135" s="182"/>
      <c r="Q135" s="182"/>
      <c r="R135" s="182"/>
      <c r="S135" s="182"/>
      <c r="T135" s="182"/>
    </row>
    <row r="136" spans="2:20" ht="14.25" x14ac:dyDescent="0.2">
      <c r="B136" s="124"/>
      <c r="C136" s="182"/>
      <c r="D136" s="182"/>
      <c r="E136" s="182"/>
      <c r="F136" s="182"/>
      <c r="G136" s="182"/>
      <c r="H136" s="182"/>
      <c r="I136" s="182"/>
      <c r="J136" s="182"/>
      <c r="K136" s="182"/>
      <c r="L136" s="182"/>
      <c r="M136" s="182"/>
      <c r="N136" s="182"/>
      <c r="O136" s="182"/>
      <c r="P136" s="182"/>
      <c r="Q136" s="182"/>
      <c r="R136" s="182"/>
      <c r="S136" s="182"/>
      <c r="T136" s="182"/>
    </row>
    <row r="137" spans="2:20" ht="14.25" x14ac:dyDescent="0.2">
      <c r="B137" s="124"/>
      <c r="C137" s="182"/>
      <c r="D137" s="182"/>
      <c r="E137" s="182"/>
      <c r="F137" s="182"/>
      <c r="G137" s="182"/>
      <c r="H137" s="182"/>
      <c r="I137" s="182"/>
      <c r="J137" s="182"/>
      <c r="K137" s="182"/>
      <c r="L137" s="182"/>
      <c r="M137" s="182"/>
      <c r="N137" s="182"/>
      <c r="O137" s="182"/>
      <c r="P137" s="182"/>
      <c r="Q137" s="182"/>
      <c r="R137" s="182"/>
      <c r="S137" s="182"/>
      <c r="T137" s="182"/>
    </row>
    <row r="138" spans="2:20" ht="14.25" x14ac:dyDescent="0.2">
      <c r="B138" s="124"/>
      <c r="C138" s="182"/>
      <c r="D138" s="182"/>
      <c r="E138" s="182"/>
      <c r="F138" s="182"/>
      <c r="G138" s="182"/>
      <c r="H138" s="182"/>
      <c r="I138" s="182"/>
      <c r="J138" s="182"/>
      <c r="K138" s="182"/>
      <c r="L138" s="182"/>
      <c r="M138" s="182"/>
      <c r="N138" s="182"/>
      <c r="O138" s="182"/>
      <c r="P138" s="182"/>
      <c r="Q138" s="182"/>
      <c r="R138" s="182"/>
      <c r="S138" s="182"/>
      <c r="T138" s="182"/>
    </row>
    <row r="139" spans="2:20" ht="18" x14ac:dyDescent="0.25">
      <c r="B139" s="124"/>
      <c r="C139" s="404" t="s">
        <v>53</v>
      </c>
      <c r="D139" s="405"/>
      <c r="E139" s="405"/>
      <c r="F139" s="405"/>
      <c r="G139" s="405"/>
      <c r="H139" s="405"/>
      <c r="I139" s="405"/>
      <c r="J139" s="405"/>
      <c r="K139" s="405"/>
      <c r="L139" s="405"/>
      <c r="M139" s="405"/>
      <c r="N139" s="405"/>
      <c r="O139" s="405"/>
      <c r="P139" s="405"/>
      <c r="Q139" s="405"/>
      <c r="R139" s="405"/>
      <c r="S139" s="405"/>
      <c r="T139" s="405"/>
    </row>
    <row r="141" spans="2:20" x14ac:dyDescent="0.3">
      <c r="B141" s="182"/>
      <c r="D141" s="182"/>
      <c r="E141" s="182" t="s">
        <v>247</v>
      </c>
      <c r="F141" s="182">
        <v>2016</v>
      </c>
      <c r="G141" s="182">
        <f>F141+1</f>
        <v>2017</v>
      </c>
      <c r="H141" s="182">
        <f t="shared" ref="H141:T141" si="22">G141+1</f>
        <v>2018</v>
      </c>
      <c r="I141" s="182">
        <f t="shared" si="22"/>
        <v>2019</v>
      </c>
      <c r="J141" s="182">
        <f t="shared" si="22"/>
        <v>2020</v>
      </c>
      <c r="K141" s="182">
        <f t="shared" si="22"/>
        <v>2021</v>
      </c>
      <c r="L141" s="182">
        <f t="shared" si="22"/>
        <v>2022</v>
      </c>
      <c r="M141" s="182">
        <f t="shared" si="22"/>
        <v>2023</v>
      </c>
      <c r="N141" s="182">
        <f t="shared" si="22"/>
        <v>2024</v>
      </c>
      <c r="O141" s="182">
        <f t="shared" si="22"/>
        <v>2025</v>
      </c>
      <c r="P141" s="182">
        <f t="shared" si="22"/>
        <v>2026</v>
      </c>
      <c r="Q141" s="182">
        <f t="shared" si="22"/>
        <v>2027</v>
      </c>
      <c r="R141" s="182">
        <f t="shared" si="22"/>
        <v>2028</v>
      </c>
      <c r="S141" s="182">
        <f t="shared" si="22"/>
        <v>2029</v>
      </c>
      <c r="T141" s="182">
        <f t="shared" si="22"/>
        <v>2030</v>
      </c>
    </row>
    <row r="142" spans="2:20" x14ac:dyDescent="0.3">
      <c r="B142" s="182"/>
      <c r="D142" s="182" t="s">
        <v>283</v>
      </c>
      <c r="E142" s="221">
        <f>'Climate Metrics'!E159</f>
        <v>0</v>
      </c>
      <c r="F142" s="221">
        <f>'Climate Metrics'!F159</f>
        <v>0</v>
      </c>
      <c r="G142" s="221">
        <f>'Climate Metrics'!G159</f>
        <v>0</v>
      </c>
      <c r="H142" s="221">
        <f>'Climate Metrics'!H159</f>
        <v>0</v>
      </c>
      <c r="I142" s="221">
        <f>'Climate Metrics'!I159</f>
        <v>0</v>
      </c>
      <c r="J142" s="221">
        <f>'Climate Metrics'!J159</f>
        <v>0</v>
      </c>
      <c r="K142" s="221">
        <f>'Climate Metrics'!K159</f>
        <v>0</v>
      </c>
      <c r="L142" s="221">
        <f>'Climate Metrics'!L159</f>
        <v>0</v>
      </c>
      <c r="M142" s="221">
        <f>'Climate Metrics'!M159</f>
        <v>0</v>
      </c>
      <c r="N142" s="221">
        <f>'Climate Metrics'!N159</f>
        <v>0</v>
      </c>
      <c r="O142" s="221">
        <f>'Climate Metrics'!O159</f>
        <v>0</v>
      </c>
      <c r="P142" s="221">
        <f>'Climate Metrics'!P159</f>
        <v>0</v>
      </c>
      <c r="Q142" s="221">
        <f>'Climate Metrics'!Q159</f>
        <v>0</v>
      </c>
      <c r="R142" s="221">
        <f>'Climate Metrics'!R159</f>
        <v>0</v>
      </c>
      <c r="S142" s="221">
        <f>'Climate Metrics'!S159</f>
        <v>0</v>
      </c>
      <c r="T142" s="221">
        <f>'Climate Metrics'!T159</f>
        <v>0</v>
      </c>
    </row>
    <row r="143" spans="2:20" x14ac:dyDescent="0.3">
      <c r="B143" s="182"/>
      <c r="D143" s="182" t="s">
        <v>284</v>
      </c>
      <c r="E143" s="221">
        <f>'Climate Metrics'!E165</f>
        <v>0</v>
      </c>
      <c r="F143" s="221">
        <f>'Climate Metrics'!F165</f>
        <v>0</v>
      </c>
      <c r="G143" s="221">
        <f>'Climate Metrics'!G165</f>
        <v>0</v>
      </c>
      <c r="H143" s="221">
        <f>'Climate Metrics'!H165</f>
        <v>0</v>
      </c>
      <c r="I143" s="221">
        <f>'Climate Metrics'!I165</f>
        <v>0</v>
      </c>
      <c r="J143" s="221">
        <f>'Climate Metrics'!J165</f>
        <v>0</v>
      </c>
      <c r="K143" s="221">
        <f>'Climate Metrics'!K165</f>
        <v>0</v>
      </c>
      <c r="L143" s="221">
        <f>'Climate Metrics'!L165</f>
        <v>0</v>
      </c>
      <c r="M143" s="221">
        <f>'Climate Metrics'!M165</f>
        <v>0</v>
      </c>
      <c r="N143" s="221">
        <f>'Climate Metrics'!N165</f>
        <v>0</v>
      </c>
      <c r="O143" s="221">
        <f>'Climate Metrics'!O165</f>
        <v>0</v>
      </c>
      <c r="P143" s="221">
        <f>'Climate Metrics'!P165</f>
        <v>0</v>
      </c>
      <c r="Q143" s="221">
        <f>'Climate Metrics'!Q165</f>
        <v>0</v>
      </c>
      <c r="R143" s="221">
        <f>'Climate Metrics'!R165</f>
        <v>0</v>
      </c>
      <c r="S143" s="221">
        <f>'Climate Metrics'!S165</f>
        <v>0</v>
      </c>
      <c r="T143" s="221">
        <f>'Climate Metrics'!T165</f>
        <v>0</v>
      </c>
    </row>
    <row r="144" spans="2:20" x14ac:dyDescent="0.3">
      <c r="B144" s="182"/>
      <c r="D144" s="182" t="s">
        <v>285</v>
      </c>
      <c r="E144" s="221">
        <f>'Climate Metrics'!E168</f>
        <v>0</v>
      </c>
      <c r="F144" s="221">
        <f>'Climate Metrics'!F168</f>
        <v>0</v>
      </c>
      <c r="G144" s="221">
        <f>'Climate Metrics'!G168</f>
        <v>0</v>
      </c>
      <c r="H144" s="221">
        <f>'Climate Metrics'!H168</f>
        <v>0</v>
      </c>
      <c r="I144" s="221">
        <f>'Climate Metrics'!I168</f>
        <v>0</v>
      </c>
      <c r="J144" s="221">
        <f>'Climate Metrics'!J168</f>
        <v>0</v>
      </c>
      <c r="K144" s="221">
        <f>'Climate Metrics'!K168</f>
        <v>0</v>
      </c>
      <c r="L144" s="221">
        <f>'Climate Metrics'!L168</f>
        <v>0</v>
      </c>
      <c r="M144" s="221">
        <f>'Climate Metrics'!M168</f>
        <v>0</v>
      </c>
      <c r="N144" s="221">
        <f>'Climate Metrics'!N168</f>
        <v>0</v>
      </c>
      <c r="O144" s="221">
        <f>'Climate Metrics'!O168</f>
        <v>0</v>
      </c>
      <c r="P144" s="221">
        <f>'Climate Metrics'!P168</f>
        <v>0</v>
      </c>
      <c r="Q144" s="221">
        <f>'Climate Metrics'!Q168</f>
        <v>0</v>
      </c>
      <c r="R144" s="221">
        <f>'Climate Metrics'!R168</f>
        <v>0</v>
      </c>
      <c r="S144" s="221">
        <f>'Climate Metrics'!S168</f>
        <v>0</v>
      </c>
      <c r="T144" s="221">
        <f>'Climate Metrics'!T168</f>
        <v>0</v>
      </c>
    </row>
    <row r="145" spans="2:20" x14ac:dyDescent="0.3">
      <c r="B145" s="182"/>
      <c r="D145" s="182" t="s">
        <v>286</v>
      </c>
      <c r="E145" s="221">
        <f>'Climate Metrics'!E162</f>
        <v>0</v>
      </c>
      <c r="F145" s="221">
        <f>'Climate Metrics'!F162</f>
        <v>0</v>
      </c>
      <c r="G145" s="221">
        <f>'Climate Metrics'!G162</f>
        <v>0</v>
      </c>
      <c r="H145" s="221">
        <f>'Climate Metrics'!H162</f>
        <v>0</v>
      </c>
      <c r="I145" s="221">
        <f>'Climate Metrics'!I162</f>
        <v>0</v>
      </c>
      <c r="J145" s="221">
        <f>'Climate Metrics'!J162</f>
        <v>0</v>
      </c>
      <c r="K145" s="221">
        <f>'Climate Metrics'!K162</f>
        <v>0</v>
      </c>
      <c r="L145" s="221">
        <f>'Climate Metrics'!L162</f>
        <v>0</v>
      </c>
      <c r="M145" s="221">
        <f>'Climate Metrics'!M162</f>
        <v>0</v>
      </c>
      <c r="N145" s="221">
        <f>'Climate Metrics'!N162</f>
        <v>0</v>
      </c>
      <c r="O145" s="221">
        <f>'Climate Metrics'!O162</f>
        <v>0</v>
      </c>
      <c r="P145" s="221">
        <f>'Climate Metrics'!P162</f>
        <v>0</v>
      </c>
      <c r="Q145" s="221">
        <f>'Climate Metrics'!Q162</f>
        <v>0</v>
      </c>
      <c r="R145" s="221">
        <f>'Climate Metrics'!R162</f>
        <v>0</v>
      </c>
      <c r="S145" s="221">
        <f>'Climate Metrics'!S162</f>
        <v>0</v>
      </c>
      <c r="T145" s="221">
        <f>'Climate Metrics'!T162</f>
        <v>0</v>
      </c>
    </row>
    <row r="147" spans="2:20" x14ac:dyDescent="0.3">
      <c r="B147" s="182"/>
      <c r="D147" s="182"/>
      <c r="E147" s="182" t="s">
        <v>247</v>
      </c>
      <c r="F147" s="182">
        <v>2016</v>
      </c>
      <c r="G147" s="182">
        <f>F147+1</f>
        <v>2017</v>
      </c>
      <c r="H147" s="182">
        <f t="shared" ref="H147:T147" si="23">G147+1</f>
        <v>2018</v>
      </c>
      <c r="I147" s="182">
        <f t="shared" si="23"/>
        <v>2019</v>
      </c>
      <c r="J147" s="182">
        <f t="shared" si="23"/>
        <v>2020</v>
      </c>
      <c r="K147" s="182">
        <f t="shared" si="23"/>
        <v>2021</v>
      </c>
      <c r="L147" s="182">
        <f t="shared" si="23"/>
        <v>2022</v>
      </c>
      <c r="M147" s="182">
        <f t="shared" si="23"/>
        <v>2023</v>
      </c>
      <c r="N147" s="182">
        <f t="shared" si="23"/>
        <v>2024</v>
      </c>
      <c r="O147" s="182">
        <f t="shared" si="23"/>
        <v>2025</v>
      </c>
      <c r="P147" s="182">
        <f t="shared" si="23"/>
        <v>2026</v>
      </c>
      <c r="Q147" s="182">
        <f t="shared" si="23"/>
        <v>2027</v>
      </c>
      <c r="R147" s="182">
        <f t="shared" si="23"/>
        <v>2028</v>
      </c>
      <c r="S147" s="182">
        <f t="shared" si="23"/>
        <v>2029</v>
      </c>
      <c r="T147" s="182">
        <f t="shared" si="23"/>
        <v>2030</v>
      </c>
    </row>
    <row r="148" spans="2:20" x14ac:dyDescent="0.3">
      <c r="B148" s="182"/>
      <c r="D148" s="182" t="s">
        <v>287</v>
      </c>
      <c r="E148" s="221">
        <f>'Climate Metrics'!E157</f>
        <v>0</v>
      </c>
      <c r="F148" s="221">
        <f>'Climate Metrics'!F157</f>
        <v>0</v>
      </c>
      <c r="G148" s="221">
        <f>'Climate Metrics'!G157</f>
        <v>0</v>
      </c>
      <c r="H148" s="221">
        <f>'Climate Metrics'!H157</f>
        <v>0</v>
      </c>
      <c r="I148" s="221">
        <f>'Climate Metrics'!I157</f>
        <v>0</v>
      </c>
      <c r="J148" s="221">
        <f>'Climate Metrics'!J157</f>
        <v>0</v>
      </c>
      <c r="K148" s="221">
        <f>'Climate Metrics'!K157</f>
        <v>0</v>
      </c>
      <c r="L148" s="221">
        <f>'Climate Metrics'!L157</f>
        <v>0</v>
      </c>
      <c r="M148" s="221">
        <f>'Climate Metrics'!M157</f>
        <v>0</v>
      </c>
      <c r="N148" s="221">
        <f>'Climate Metrics'!N157</f>
        <v>0</v>
      </c>
      <c r="O148" s="221">
        <f>'Climate Metrics'!O157</f>
        <v>0</v>
      </c>
      <c r="P148" s="221">
        <f>'Climate Metrics'!P157</f>
        <v>0</v>
      </c>
      <c r="Q148" s="221">
        <f>'Climate Metrics'!Q157</f>
        <v>0</v>
      </c>
      <c r="R148" s="221">
        <f>'Climate Metrics'!R157</f>
        <v>0</v>
      </c>
      <c r="S148" s="221">
        <f>'Climate Metrics'!S157</f>
        <v>0</v>
      </c>
      <c r="T148" s="221">
        <f>'Climate Metrics'!T157</f>
        <v>0</v>
      </c>
    </row>
    <row r="149" spans="2:20" x14ac:dyDescent="0.3">
      <c r="B149" s="182"/>
      <c r="D149" s="182" t="s">
        <v>288</v>
      </c>
      <c r="E149" s="221">
        <f>'Climate Metrics'!E171</f>
        <v>0</v>
      </c>
      <c r="F149" s="221">
        <f>'Climate Metrics'!F171</f>
        <v>0</v>
      </c>
      <c r="G149" s="221">
        <f>'Climate Metrics'!G171</f>
        <v>0</v>
      </c>
      <c r="H149" s="221">
        <f>'Climate Metrics'!H171</f>
        <v>0</v>
      </c>
      <c r="I149" s="221">
        <f>'Climate Metrics'!I171</f>
        <v>0</v>
      </c>
      <c r="J149" s="221">
        <f>'Climate Metrics'!J171</f>
        <v>0</v>
      </c>
      <c r="K149" s="221">
        <f>'Climate Metrics'!K171</f>
        <v>0</v>
      </c>
      <c r="L149" s="221">
        <f>'Climate Metrics'!L171</f>
        <v>0</v>
      </c>
      <c r="M149" s="221">
        <f>'Climate Metrics'!M171</f>
        <v>0</v>
      </c>
      <c r="N149" s="221">
        <f>'Climate Metrics'!N171</f>
        <v>0</v>
      </c>
      <c r="O149" s="221">
        <f>'Climate Metrics'!O171</f>
        <v>0</v>
      </c>
      <c r="P149" s="221">
        <f>'Climate Metrics'!P171</f>
        <v>0</v>
      </c>
      <c r="Q149" s="221">
        <f>'Climate Metrics'!Q171</f>
        <v>0</v>
      </c>
      <c r="R149" s="221">
        <f>'Climate Metrics'!R171</f>
        <v>0</v>
      </c>
      <c r="S149" s="221">
        <f>'Climate Metrics'!S171</f>
        <v>0</v>
      </c>
      <c r="T149" s="221">
        <f>'Climate Metrics'!T171</f>
        <v>0</v>
      </c>
    </row>
    <row r="150" spans="2:20" x14ac:dyDescent="0.3">
      <c r="B150" s="182"/>
      <c r="D150" s="182"/>
      <c r="E150" s="182"/>
      <c r="F150" s="182"/>
      <c r="G150" s="182"/>
      <c r="H150" s="182"/>
      <c r="I150" s="182"/>
      <c r="J150" s="182"/>
      <c r="K150" s="182"/>
      <c r="L150" s="182"/>
      <c r="M150" s="182"/>
      <c r="N150" s="182"/>
      <c r="O150" s="182"/>
      <c r="P150" s="182"/>
      <c r="Q150" s="182"/>
      <c r="R150" s="182"/>
      <c r="S150" s="182"/>
      <c r="T150" s="182"/>
    </row>
    <row r="154" spans="2:20" x14ac:dyDescent="0.3">
      <c r="B154" s="182"/>
      <c r="D154" s="182"/>
      <c r="E154" s="175"/>
      <c r="F154" s="175"/>
      <c r="G154" s="175"/>
      <c r="H154" s="175"/>
      <c r="I154" s="175"/>
      <c r="J154" s="175"/>
      <c r="K154" s="182"/>
      <c r="L154" s="182"/>
      <c r="M154" s="182"/>
      <c r="N154" s="182"/>
      <c r="O154" s="182"/>
      <c r="P154" s="182"/>
      <c r="Q154" s="182"/>
      <c r="R154" s="182"/>
      <c r="S154" s="182"/>
      <c r="T154" s="182"/>
    </row>
    <row r="155" spans="2:20" ht="18" x14ac:dyDescent="0.25">
      <c r="B155" s="124"/>
      <c r="C155" s="406" t="s">
        <v>200</v>
      </c>
      <c r="D155" s="407"/>
      <c r="E155" s="407"/>
      <c r="F155" s="407"/>
      <c r="G155" s="407"/>
      <c r="H155" s="407"/>
      <c r="I155" s="407"/>
      <c r="J155" s="407"/>
      <c r="K155" s="407"/>
      <c r="L155" s="407"/>
      <c r="M155" s="407"/>
      <c r="N155" s="407"/>
      <c r="O155" s="407"/>
      <c r="P155" s="407"/>
      <c r="Q155" s="407"/>
      <c r="R155" s="407"/>
      <c r="S155" s="407"/>
      <c r="T155" s="407"/>
    </row>
    <row r="157" spans="2:20" x14ac:dyDescent="0.3">
      <c r="B157" s="182"/>
      <c r="D157" s="182" t="s">
        <v>247</v>
      </c>
      <c r="E157" s="182">
        <v>2016</v>
      </c>
      <c r="F157" s="182">
        <f>E157+1</f>
        <v>2017</v>
      </c>
      <c r="G157" s="182">
        <f t="shared" ref="G157:S157" si="24">F157+1</f>
        <v>2018</v>
      </c>
      <c r="H157" s="182">
        <f t="shared" si="24"/>
        <v>2019</v>
      </c>
      <c r="I157" s="182">
        <f t="shared" si="24"/>
        <v>2020</v>
      </c>
      <c r="J157" s="182">
        <f t="shared" si="24"/>
        <v>2021</v>
      </c>
      <c r="K157" s="182">
        <f t="shared" si="24"/>
        <v>2022</v>
      </c>
      <c r="L157" s="182">
        <f t="shared" si="24"/>
        <v>2023</v>
      </c>
      <c r="M157" s="182">
        <f t="shared" si="24"/>
        <v>2024</v>
      </c>
      <c r="N157" s="182">
        <f t="shared" si="24"/>
        <v>2025</v>
      </c>
      <c r="O157" s="182">
        <f t="shared" si="24"/>
        <v>2026</v>
      </c>
      <c r="P157" s="182">
        <f t="shared" si="24"/>
        <v>2027</v>
      </c>
      <c r="Q157" s="182">
        <f t="shared" si="24"/>
        <v>2028</v>
      </c>
      <c r="R157" s="182">
        <f t="shared" si="24"/>
        <v>2029</v>
      </c>
      <c r="S157" s="182">
        <f t="shared" si="24"/>
        <v>2030</v>
      </c>
      <c r="T157" s="182"/>
    </row>
    <row r="158" spans="2:20" ht="14.25" x14ac:dyDescent="0.2">
      <c r="B158" s="182"/>
      <c r="C158" s="182" t="s">
        <v>289</v>
      </c>
      <c r="D158" s="221">
        <f>'Climate Metrics'!E176/1000</f>
        <v>0</v>
      </c>
      <c r="E158" s="221">
        <f>D158+('Climate Metrics'!F177/1000)</f>
        <v>0</v>
      </c>
      <c r="F158" s="221">
        <f>E158+('Climate Metrics'!G177/1000)</f>
        <v>0</v>
      </c>
      <c r="G158" s="221">
        <f>F158+('Climate Metrics'!H177/1000)</f>
        <v>0</v>
      </c>
      <c r="H158" s="221">
        <f>G158+('Climate Metrics'!I177/1000)</f>
        <v>0</v>
      </c>
      <c r="I158" s="221">
        <f>H158+('Climate Metrics'!J177/1000)</f>
        <v>0</v>
      </c>
      <c r="J158" s="221">
        <f>I158+('Climate Metrics'!K177/1000)</f>
        <v>0</v>
      </c>
      <c r="K158" s="221">
        <f>J158+('Climate Metrics'!L177/1000)</f>
        <v>0</v>
      </c>
      <c r="L158" s="221">
        <f>K158+('Climate Metrics'!M177/1000)</f>
        <v>0</v>
      </c>
      <c r="M158" s="221">
        <f>L158+('Climate Metrics'!N177/1000)</f>
        <v>0</v>
      </c>
      <c r="N158" s="221">
        <f>M158+('Climate Metrics'!O177/1000)</f>
        <v>0</v>
      </c>
      <c r="O158" s="221">
        <f>N158+('Climate Metrics'!P177/1000)</f>
        <v>0</v>
      </c>
      <c r="P158" s="221">
        <f>O158+('Climate Metrics'!Q177/1000)</f>
        <v>0</v>
      </c>
      <c r="Q158" s="221">
        <f>P158+('Climate Metrics'!R177/1000)</f>
        <v>0</v>
      </c>
      <c r="R158" s="221">
        <f>Q158+('Climate Metrics'!S177/1000)</f>
        <v>0</v>
      </c>
      <c r="S158" s="221">
        <f>R158+('Climate Metrics'!T177/1000)</f>
        <v>0</v>
      </c>
      <c r="T158" s="182"/>
    </row>
    <row r="159" spans="2:20" ht="14.25" x14ac:dyDescent="0.2">
      <c r="B159" s="182"/>
      <c r="C159" s="182" t="s">
        <v>290</v>
      </c>
      <c r="D159" s="221">
        <f>'Climate Metrics'!E184</f>
        <v>0</v>
      </c>
      <c r="E159" s="221">
        <f>'Climate Metrics'!F184</f>
        <v>0</v>
      </c>
      <c r="F159" s="221">
        <f>'Climate Metrics'!G184</f>
        <v>0</v>
      </c>
      <c r="G159" s="221">
        <f>'Climate Metrics'!H184</f>
        <v>0</v>
      </c>
      <c r="H159" s="221">
        <f>'Climate Metrics'!I184</f>
        <v>0</v>
      </c>
      <c r="I159" s="221">
        <f>'Climate Metrics'!J184</f>
        <v>0</v>
      </c>
      <c r="J159" s="221">
        <f>'Climate Metrics'!K184</f>
        <v>0</v>
      </c>
      <c r="K159" s="221">
        <f>'Climate Metrics'!L184</f>
        <v>0</v>
      </c>
      <c r="L159" s="221">
        <f>'Climate Metrics'!M184</f>
        <v>0</v>
      </c>
      <c r="M159" s="221">
        <f>'Climate Metrics'!N184</f>
        <v>0</v>
      </c>
      <c r="N159" s="221">
        <f>'Climate Metrics'!O184</f>
        <v>0</v>
      </c>
      <c r="O159" s="221">
        <f>'Climate Metrics'!P184</f>
        <v>0</v>
      </c>
      <c r="P159" s="221">
        <f>'Climate Metrics'!Q184</f>
        <v>0</v>
      </c>
      <c r="Q159" s="221">
        <f>'Climate Metrics'!R184</f>
        <v>0</v>
      </c>
      <c r="R159" s="221">
        <f>'Climate Metrics'!S184</f>
        <v>0</v>
      </c>
      <c r="S159" s="221">
        <f>'Climate Metrics'!T184</f>
        <v>0</v>
      </c>
      <c r="T159" s="182"/>
    </row>
    <row r="169" spans="3:19" x14ac:dyDescent="0.3">
      <c r="D169" s="182" t="s">
        <v>247</v>
      </c>
      <c r="E169" s="182">
        <v>2016</v>
      </c>
      <c r="F169" s="182">
        <f>E169+1</f>
        <v>2017</v>
      </c>
      <c r="G169" s="182">
        <f t="shared" ref="G169:S169" si="25">F169+1</f>
        <v>2018</v>
      </c>
      <c r="H169" s="182">
        <f t="shared" si="25"/>
        <v>2019</v>
      </c>
      <c r="I169" s="182">
        <f t="shared" si="25"/>
        <v>2020</v>
      </c>
      <c r="J169" s="182">
        <f t="shared" si="25"/>
        <v>2021</v>
      </c>
      <c r="K169" s="182">
        <f t="shared" si="25"/>
        <v>2022</v>
      </c>
      <c r="L169" s="182">
        <f t="shared" si="25"/>
        <v>2023</v>
      </c>
      <c r="M169" s="182">
        <f t="shared" si="25"/>
        <v>2024</v>
      </c>
      <c r="N169" s="182">
        <f t="shared" si="25"/>
        <v>2025</v>
      </c>
      <c r="O169" s="182">
        <f t="shared" si="25"/>
        <v>2026</v>
      </c>
      <c r="P169" s="182">
        <f t="shared" si="25"/>
        <v>2027</v>
      </c>
      <c r="Q169" s="182">
        <f t="shared" si="25"/>
        <v>2028</v>
      </c>
      <c r="R169" s="182">
        <f t="shared" si="25"/>
        <v>2029</v>
      </c>
      <c r="S169" s="182">
        <f t="shared" si="25"/>
        <v>2030</v>
      </c>
    </row>
    <row r="170" spans="3:19" x14ac:dyDescent="0.3">
      <c r="C170" s="20" t="s">
        <v>291</v>
      </c>
      <c r="D170" s="221">
        <f>'Climate Metrics'!E178/1000</f>
        <v>0</v>
      </c>
      <c r="E170" s="221">
        <f>'Climate Metrics'!F178/1000</f>
        <v>0</v>
      </c>
      <c r="F170" s="221">
        <f>'Climate Metrics'!G178/1000</f>
        <v>0</v>
      </c>
      <c r="G170" s="221">
        <f>'Climate Metrics'!H178/1000</f>
        <v>0</v>
      </c>
      <c r="H170" s="221">
        <f>'Climate Metrics'!I178/1000</f>
        <v>0</v>
      </c>
      <c r="I170" s="221">
        <f>'Climate Metrics'!J178/1000</f>
        <v>0</v>
      </c>
      <c r="J170" s="221">
        <f>'Climate Metrics'!K178/1000</f>
        <v>0</v>
      </c>
      <c r="K170" s="221">
        <f>'Climate Metrics'!L178/1000</f>
        <v>0</v>
      </c>
      <c r="L170" s="221">
        <f>'Climate Metrics'!M178/1000</f>
        <v>0</v>
      </c>
      <c r="M170" s="221">
        <f>'Climate Metrics'!N178/1000</f>
        <v>0</v>
      </c>
      <c r="N170" s="221">
        <f>'Climate Metrics'!O178/1000</f>
        <v>0</v>
      </c>
      <c r="O170" s="221">
        <f>'Climate Metrics'!P178/1000</f>
        <v>0</v>
      </c>
      <c r="P170" s="221">
        <f>'Climate Metrics'!Q178/1000</f>
        <v>0</v>
      </c>
      <c r="Q170" s="221">
        <f>'Climate Metrics'!R178/1000</f>
        <v>0</v>
      </c>
      <c r="R170" s="221">
        <f>'Climate Metrics'!S178/1000</f>
        <v>0</v>
      </c>
      <c r="S170" s="221">
        <f>'Climate Metrics'!T178/1000</f>
        <v>0</v>
      </c>
    </row>
    <row r="171" spans="3:19" x14ac:dyDescent="0.3">
      <c r="C171" s="20" t="s">
        <v>292</v>
      </c>
      <c r="D171" s="221">
        <f>'Climate Metrics'!E180/1000</f>
        <v>0</v>
      </c>
      <c r="E171" s="221">
        <f>'Climate Metrics'!F180/1000</f>
        <v>0</v>
      </c>
      <c r="F171" s="221">
        <f>'Climate Metrics'!G180/1000</f>
        <v>0</v>
      </c>
      <c r="G171" s="221">
        <f>'Climate Metrics'!H180/1000</f>
        <v>0</v>
      </c>
      <c r="H171" s="221">
        <f>'Climate Metrics'!I180/1000</f>
        <v>0</v>
      </c>
      <c r="I171" s="221">
        <f>'Climate Metrics'!J180/1000</f>
        <v>0</v>
      </c>
      <c r="J171" s="221">
        <f>'Climate Metrics'!K180/1000</f>
        <v>0</v>
      </c>
      <c r="K171" s="221">
        <f>'Climate Metrics'!L180/1000</f>
        <v>0</v>
      </c>
      <c r="L171" s="221">
        <f>'Climate Metrics'!M180/1000</f>
        <v>0</v>
      </c>
      <c r="M171" s="221">
        <f>'Climate Metrics'!N180/1000</f>
        <v>0</v>
      </c>
      <c r="N171" s="221">
        <f>'Climate Metrics'!O180/1000</f>
        <v>0</v>
      </c>
      <c r="O171" s="221">
        <f>'Climate Metrics'!P180/1000</f>
        <v>0</v>
      </c>
      <c r="P171" s="221">
        <f>'Climate Metrics'!Q180/1000</f>
        <v>0</v>
      </c>
      <c r="Q171" s="221">
        <f>'Climate Metrics'!R180/1000</f>
        <v>0</v>
      </c>
      <c r="R171" s="221">
        <f>'Climate Metrics'!S180/1000</f>
        <v>0</v>
      </c>
      <c r="S171" s="221">
        <f>'Climate Metrics'!T180/1000</f>
        <v>0</v>
      </c>
    </row>
    <row r="172" spans="3:19" x14ac:dyDescent="0.3">
      <c r="C172" s="20" t="s">
        <v>290</v>
      </c>
      <c r="D172" s="221">
        <f>'Climate Metrics'!E184</f>
        <v>0</v>
      </c>
      <c r="E172" s="221">
        <f>'Climate Metrics'!F184</f>
        <v>0</v>
      </c>
      <c r="F172" s="221">
        <f>'Climate Metrics'!G184</f>
        <v>0</v>
      </c>
      <c r="G172" s="221">
        <f>'Climate Metrics'!H184</f>
        <v>0</v>
      </c>
      <c r="H172" s="221">
        <f>'Climate Metrics'!I184</f>
        <v>0</v>
      </c>
      <c r="I172" s="221">
        <f>'Climate Metrics'!J184</f>
        <v>0</v>
      </c>
      <c r="J172" s="221">
        <f>'Climate Metrics'!K184</f>
        <v>0</v>
      </c>
      <c r="K172" s="221">
        <f>'Climate Metrics'!L184</f>
        <v>0</v>
      </c>
      <c r="L172" s="221">
        <f>'Climate Metrics'!M184</f>
        <v>0</v>
      </c>
      <c r="M172" s="221">
        <f>'Climate Metrics'!N184</f>
        <v>0</v>
      </c>
      <c r="N172" s="221">
        <f>'Climate Metrics'!O184</f>
        <v>0</v>
      </c>
      <c r="O172" s="221">
        <f>'Climate Metrics'!P184</f>
        <v>0</v>
      </c>
      <c r="P172" s="221">
        <f>'Climate Metrics'!Q184</f>
        <v>0</v>
      </c>
      <c r="Q172" s="221">
        <f>'Climate Metrics'!R184</f>
        <v>0</v>
      </c>
      <c r="R172" s="221">
        <f>'Climate Metrics'!S184</f>
        <v>0</v>
      </c>
      <c r="S172" s="221">
        <f>'Climate Metrics'!T184</f>
        <v>0</v>
      </c>
    </row>
    <row r="186" spans="2:20" ht="14.25" x14ac:dyDescent="0.2">
      <c r="B186" s="182"/>
      <c r="C186" s="96"/>
      <c r="D186" s="96" t="s">
        <v>247</v>
      </c>
      <c r="E186" s="96">
        <v>2016</v>
      </c>
      <c r="F186" s="96">
        <f>E186+1</f>
        <v>2017</v>
      </c>
      <c r="G186" s="96">
        <f t="shared" ref="G186:S186" si="26">F186+1</f>
        <v>2018</v>
      </c>
      <c r="H186" s="96">
        <f t="shared" si="26"/>
        <v>2019</v>
      </c>
      <c r="I186" s="96">
        <f t="shared" si="26"/>
        <v>2020</v>
      </c>
      <c r="J186" s="96">
        <f t="shared" si="26"/>
        <v>2021</v>
      </c>
      <c r="K186" s="96">
        <f t="shared" si="26"/>
        <v>2022</v>
      </c>
      <c r="L186" s="96">
        <f t="shared" si="26"/>
        <v>2023</v>
      </c>
      <c r="M186" s="96">
        <f t="shared" si="26"/>
        <v>2024</v>
      </c>
      <c r="N186" s="96">
        <f t="shared" si="26"/>
        <v>2025</v>
      </c>
      <c r="O186" s="96">
        <f t="shared" si="26"/>
        <v>2026</v>
      </c>
      <c r="P186" s="96">
        <f t="shared" si="26"/>
        <v>2027</v>
      </c>
      <c r="Q186" s="96">
        <f t="shared" si="26"/>
        <v>2028</v>
      </c>
      <c r="R186" s="96">
        <f t="shared" si="26"/>
        <v>2029</v>
      </c>
      <c r="S186" s="96">
        <f t="shared" si="26"/>
        <v>2030</v>
      </c>
      <c r="T186" s="182"/>
    </row>
    <row r="187" spans="2:20" ht="14.25" x14ac:dyDescent="0.2">
      <c r="B187" s="182"/>
      <c r="C187" s="96" t="s">
        <v>293</v>
      </c>
      <c r="D187" s="97">
        <f>'Climate Metrics'!E197</f>
        <v>0</v>
      </c>
      <c r="E187" s="97">
        <f>'Climate Metrics'!F197</f>
        <v>0</v>
      </c>
      <c r="F187" s="97">
        <f>'Climate Metrics'!G197</f>
        <v>0</v>
      </c>
      <c r="G187" s="97">
        <f>'Climate Metrics'!H197</f>
        <v>0</v>
      </c>
      <c r="H187" s="97">
        <f>'Climate Metrics'!I197</f>
        <v>0</v>
      </c>
      <c r="I187" s="97">
        <f>'Climate Metrics'!J197</f>
        <v>0</v>
      </c>
      <c r="J187" s="97">
        <f>'Climate Metrics'!K197</f>
        <v>0</v>
      </c>
      <c r="K187" s="97">
        <f>'Climate Metrics'!L197</f>
        <v>0</v>
      </c>
      <c r="L187" s="97">
        <f>'Climate Metrics'!M197</f>
        <v>0</v>
      </c>
      <c r="M187" s="97">
        <f>'Climate Metrics'!N197</f>
        <v>0</v>
      </c>
      <c r="N187" s="97">
        <f>'Climate Metrics'!O197</f>
        <v>0</v>
      </c>
      <c r="O187" s="97">
        <f>'Climate Metrics'!P197</f>
        <v>0</v>
      </c>
      <c r="P187" s="97">
        <f>'Climate Metrics'!Q197</f>
        <v>0</v>
      </c>
      <c r="Q187" s="97">
        <f>'Climate Metrics'!R197</f>
        <v>0</v>
      </c>
      <c r="R187" s="97">
        <f>'Climate Metrics'!S197</f>
        <v>0</v>
      </c>
      <c r="S187" s="97">
        <f>'Climate Metrics'!T197</f>
        <v>0</v>
      </c>
      <c r="T187" s="182"/>
    </row>
    <row r="188" spans="2:20" ht="14.25" x14ac:dyDescent="0.2">
      <c r="B188" s="182"/>
      <c r="C188" s="96" t="s">
        <v>294</v>
      </c>
      <c r="D188" s="97">
        <f>'Climate Metrics'!E201</f>
        <v>0</v>
      </c>
      <c r="E188" s="97">
        <f>'Climate Metrics'!F201</f>
        <v>0</v>
      </c>
      <c r="F188" s="97">
        <f>'Climate Metrics'!G201</f>
        <v>0</v>
      </c>
      <c r="G188" s="97">
        <f>'Climate Metrics'!H201</f>
        <v>0</v>
      </c>
      <c r="H188" s="97">
        <f>'Climate Metrics'!I201</f>
        <v>0</v>
      </c>
      <c r="I188" s="97">
        <f>'Climate Metrics'!J201</f>
        <v>0</v>
      </c>
      <c r="J188" s="97">
        <f>'Climate Metrics'!K201</f>
        <v>0</v>
      </c>
      <c r="K188" s="97">
        <f>'Climate Metrics'!L201</f>
        <v>0</v>
      </c>
      <c r="L188" s="97">
        <f>'Climate Metrics'!M201</f>
        <v>0</v>
      </c>
      <c r="M188" s="97">
        <f>'Climate Metrics'!N201</f>
        <v>0</v>
      </c>
      <c r="N188" s="97">
        <f>'Climate Metrics'!O201</f>
        <v>0</v>
      </c>
      <c r="O188" s="97">
        <f>'Climate Metrics'!P201</f>
        <v>0</v>
      </c>
      <c r="P188" s="97">
        <f>'Climate Metrics'!Q201</f>
        <v>0</v>
      </c>
      <c r="Q188" s="97">
        <f>'Climate Metrics'!R201</f>
        <v>0</v>
      </c>
      <c r="R188" s="97">
        <f>'Climate Metrics'!S201</f>
        <v>0</v>
      </c>
      <c r="S188" s="97">
        <f>'Climate Metrics'!T201</f>
        <v>0</v>
      </c>
      <c r="T188" s="182"/>
    </row>
    <row r="189" spans="2:20" ht="14.25" x14ac:dyDescent="0.2">
      <c r="B189" s="182"/>
      <c r="C189" s="96" t="s">
        <v>295</v>
      </c>
      <c r="D189" s="97">
        <f>'Climate Metrics'!E192</f>
        <v>0</v>
      </c>
      <c r="E189" s="97">
        <f>'Climate Metrics'!F192</f>
        <v>0</v>
      </c>
      <c r="F189" s="97">
        <f>'Climate Metrics'!G192</f>
        <v>0</v>
      </c>
      <c r="G189" s="97">
        <f>'Climate Metrics'!H192</f>
        <v>0</v>
      </c>
      <c r="H189" s="97">
        <f>'Climate Metrics'!I192</f>
        <v>0</v>
      </c>
      <c r="I189" s="97">
        <f>'Climate Metrics'!J192</f>
        <v>0</v>
      </c>
      <c r="J189" s="97">
        <f>'Climate Metrics'!K192</f>
        <v>0</v>
      </c>
      <c r="K189" s="97">
        <f>'Climate Metrics'!L192</f>
        <v>0</v>
      </c>
      <c r="L189" s="97">
        <f>'Climate Metrics'!M192</f>
        <v>0</v>
      </c>
      <c r="M189" s="97">
        <f>'Climate Metrics'!N192</f>
        <v>0</v>
      </c>
      <c r="N189" s="97">
        <f>'Climate Metrics'!O192</f>
        <v>0</v>
      </c>
      <c r="O189" s="97">
        <f>'Climate Metrics'!P192</f>
        <v>0</v>
      </c>
      <c r="P189" s="97">
        <f>'Climate Metrics'!Q192</f>
        <v>0</v>
      </c>
      <c r="Q189" s="97">
        <f>'Climate Metrics'!R192</f>
        <v>0</v>
      </c>
      <c r="R189" s="97">
        <f>'Climate Metrics'!S192</f>
        <v>0</v>
      </c>
      <c r="S189" s="97">
        <f>'Climate Metrics'!T192</f>
        <v>0</v>
      </c>
      <c r="T189" s="182"/>
    </row>
    <row r="190" spans="2:20" ht="14.25" x14ac:dyDescent="0.2">
      <c r="B190" s="182"/>
      <c r="C190" s="96"/>
      <c r="D190" s="97"/>
      <c r="E190" s="97"/>
      <c r="F190" s="97"/>
      <c r="G190" s="97"/>
      <c r="H190" s="97"/>
      <c r="I190" s="97"/>
      <c r="J190" s="97"/>
      <c r="K190" s="97"/>
      <c r="L190" s="97"/>
      <c r="M190" s="97"/>
      <c r="N190" s="97"/>
      <c r="O190" s="97"/>
      <c r="P190" s="97"/>
      <c r="Q190" s="97"/>
      <c r="R190" s="97"/>
      <c r="S190" s="97"/>
      <c r="T190" s="182"/>
    </row>
    <row r="191" spans="2:20" ht="14.25" x14ac:dyDescent="0.2">
      <c r="B191" s="182"/>
      <c r="C191" s="96"/>
      <c r="D191" s="97"/>
      <c r="E191" s="97"/>
      <c r="F191" s="97"/>
      <c r="G191" s="97"/>
      <c r="H191" s="97"/>
      <c r="I191" s="97"/>
      <c r="J191" s="97"/>
      <c r="K191" s="97"/>
      <c r="L191" s="97"/>
      <c r="M191" s="97"/>
      <c r="N191" s="97"/>
      <c r="O191" s="97"/>
      <c r="P191" s="97"/>
      <c r="Q191" s="97"/>
      <c r="R191" s="97"/>
      <c r="S191" s="97"/>
      <c r="T191" s="182"/>
    </row>
    <row r="192" spans="2:20" ht="14.25" x14ac:dyDescent="0.2">
      <c r="B192" s="182"/>
      <c r="C192" s="96"/>
      <c r="D192" s="96" t="s">
        <v>247</v>
      </c>
      <c r="E192" s="96">
        <v>2016</v>
      </c>
      <c r="F192" s="96">
        <f>E192+1</f>
        <v>2017</v>
      </c>
      <c r="G192" s="96">
        <f t="shared" ref="G192:S192" si="27">F192+1</f>
        <v>2018</v>
      </c>
      <c r="H192" s="96">
        <f t="shared" si="27"/>
        <v>2019</v>
      </c>
      <c r="I192" s="96">
        <f t="shared" si="27"/>
        <v>2020</v>
      </c>
      <c r="J192" s="96">
        <f t="shared" si="27"/>
        <v>2021</v>
      </c>
      <c r="K192" s="96">
        <f t="shared" si="27"/>
        <v>2022</v>
      </c>
      <c r="L192" s="96">
        <f t="shared" si="27"/>
        <v>2023</v>
      </c>
      <c r="M192" s="96">
        <f t="shared" si="27"/>
        <v>2024</v>
      </c>
      <c r="N192" s="96">
        <f t="shared" si="27"/>
        <v>2025</v>
      </c>
      <c r="O192" s="96">
        <f t="shared" si="27"/>
        <v>2026</v>
      </c>
      <c r="P192" s="96">
        <f t="shared" si="27"/>
        <v>2027</v>
      </c>
      <c r="Q192" s="96">
        <f t="shared" si="27"/>
        <v>2028</v>
      </c>
      <c r="R192" s="96">
        <f t="shared" si="27"/>
        <v>2029</v>
      </c>
      <c r="S192" s="96">
        <f t="shared" si="27"/>
        <v>2030</v>
      </c>
      <c r="T192" s="182"/>
    </row>
    <row r="193" spans="2:20" ht="14.25" x14ac:dyDescent="0.2">
      <c r="B193" s="182"/>
      <c r="C193" s="96" t="s">
        <v>296</v>
      </c>
      <c r="D193" s="97">
        <f>'Climate Metrics'!E196</f>
        <v>0</v>
      </c>
      <c r="E193" s="97">
        <f>'Climate Metrics'!F196</f>
        <v>0</v>
      </c>
      <c r="F193" s="97">
        <f>'Climate Metrics'!G196</f>
        <v>0</v>
      </c>
      <c r="G193" s="97">
        <f>'Climate Metrics'!H196</f>
        <v>0</v>
      </c>
      <c r="H193" s="97">
        <f>'Climate Metrics'!I196</f>
        <v>0</v>
      </c>
      <c r="I193" s="97">
        <f>'Climate Metrics'!J196</f>
        <v>0</v>
      </c>
      <c r="J193" s="97">
        <f>'Climate Metrics'!K196</f>
        <v>0</v>
      </c>
      <c r="K193" s="97">
        <f>'Climate Metrics'!L196</f>
        <v>0</v>
      </c>
      <c r="L193" s="97">
        <f>'Climate Metrics'!M196</f>
        <v>0</v>
      </c>
      <c r="M193" s="97">
        <f>'Climate Metrics'!N196</f>
        <v>0</v>
      </c>
      <c r="N193" s="97">
        <f>'Climate Metrics'!O196</f>
        <v>0</v>
      </c>
      <c r="O193" s="97">
        <f>'Climate Metrics'!P196</f>
        <v>0</v>
      </c>
      <c r="P193" s="97">
        <f>'Climate Metrics'!Q196</f>
        <v>0</v>
      </c>
      <c r="Q193" s="97">
        <f>'Climate Metrics'!R196</f>
        <v>0</v>
      </c>
      <c r="R193" s="97">
        <f>'Climate Metrics'!S196</f>
        <v>0</v>
      </c>
      <c r="S193" s="97">
        <f>'Climate Metrics'!T196</f>
        <v>0</v>
      </c>
      <c r="T193" s="182"/>
    </row>
    <row r="194" spans="2:20" ht="14.25" x14ac:dyDescent="0.2">
      <c r="B194" s="182"/>
      <c r="C194" s="96" t="s">
        <v>297</v>
      </c>
      <c r="D194" s="97">
        <f>'Climate Metrics'!E203</f>
        <v>0</v>
      </c>
      <c r="E194" s="97">
        <f>'Climate Metrics'!F203</f>
        <v>0</v>
      </c>
      <c r="F194" s="97">
        <f>'Climate Metrics'!G203</f>
        <v>0</v>
      </c>
      <c r="G194" s="97">
        <f>'Climate Metrics'!H203</f>
        <v>0</v>
      </c>
      <c r="H194" s="97">
        <f>'Climate Metrics'!I203</f>
        <v>0</v>
      </c>
      <c r="I194" s="97">
        <f>'Climate Metrics'!J203</f>
        <v>0</v>
      </c>
      <c r="J194" s="97">
        <f>'Climate Metrics'!K203</f>
        <v>0</v>
      </c>
      <c r="K194" s="97">
        <f>'Climate Metrics'!L203</f>
        <v>0</v>
      </c>
      <c r="L194" s="97">
        <f>'Climate Metrics'!M203</f>
        <v>0</v>
      </c>
      <c r="M194" s="97">
        <f>'Climate Metrics'!N203</f>
        <v>0</v>
      </c>
      <c r="N194" s="97">
        <f>'Climate Metrics'!O203</f>
        <v>0</v>
      </c>
      <c r="O194" s="97">
        <f>'Climate Metrics'!P203</f>
        <v>0</v>
      </c>
      <c r="P194" s="97">
        <f>'Climate Metrics'!Q203</f>
        <v>0</v>
      </c>
      <c r="Q194" s="97">
        <f>'Climate Metrics'!R203</f>
        <v>0</v>
      </c>
      <c r="R194" s="97">
        <f>'Climate Metrics'!S203</f>
        <v>0</v>
      </c>
      <c r="S194" s="97">
        <f>'Climate Metrics'!T203</f>
        <v>0</v>
      </c>
      <c r="T194" s="182"/>
    </row>
    <row r="195" spans="2:20" ht="14.25" x14ac:dyDescent="0.2">
      <c r="B195" s="182"/>
      <c r="C195" s="96" t="s">
        <v>298</v>
      </c>
      <c r="D195" s="97">
        <f>'Climate Metrics'!E194</f>
        <v>0</v>
      </c>
      <c r="E195" s="97">
        <f>'Climate Metrics'!F194</f>
        <v>0</v>
      </c>
      <c r="F195" s="97">
        <f>'Climate Metrics'!G194</f>
        <v>0</v>
      </c>
      <c r="G195" s="97">
        <f>'Climate Metrics'!H194</f>
        <v>0</v>
      </c>
      <c r="H195" s="97">
        <f>'Climate Metrics'!I194</f>
        <v>0</v>
      </c>
      <c r="I195" s="97">
        <f>'Climate Metrics'!J194</f>
        <v>0</v>
      </c>
      <c r="J195" s="97">
        <f>'Climate Metrics'!K194</f>
        <v>0</v>
      </c>
      <c r="K195" s="97">
        <f>'Climate Metrics'!L194</f>
        <v>0</v>
      </c>
      <c r="L195" s="97">
        <f>'Climate Metrics'!M194</f>
        <v>0</v>
      </c>
      <c r="M195" s="97">
        <f>'Climate Metrics'!N194</f>
        <v>0</v>
      </c>
      <c r="N195" s="97">
        <f>'Climate Metrics'!O194</f>
        <v>0</v>
      </c>
      <c r="O195" s="97">
        <f>'Climate Metrics'!P194</f>
        <v>0</v>
      </c>
      <c r="P195" s="97">
        <f>'Climate Metrics'!Q194</f>
        <v>0</v>
      </c>
      <c r="Q195" s="97">
        <f>'Climate Metrics'!R194</f>
        <v>0</v>
      </c>
      <c r="R195" s="97">
        <f>'Climate Metrics'!S194</f>
        <v>0</v>
      </c>
      <c r="S195" s="97">
        <f>'Climate Metrics'!T194</f>
        <v>0</v>
      </c>
      <c r="T195" s="182"/>
    </row>
    <row r="203" spans="2:20" ht="14.25" x14ac:dyDescent="0.2">
      <c r="B203" s="124"/>
      <c r="C203" s="182"/>
      <c r="D203" s="182"/>
      <c r="E203" s="182"/>
      <c r="F203" s="182"/>
      <c r="G203" s="182"/>
      <c r="H203" s="182"/>
      <c r="I203" s="182"/>
      <c r="J203" s="182"/>
      <c r="K203" s="182"/>
      <c r="L203" s="182"/>
      <c r="M203" s="182"/>
      <c r="N203" s="182"/>
      <c r="O203" s="182"/>
      <c r="P203" s="182"/>
      <c r="Q203" s="182"/>
      <c r="R203" s="182"/>
      <c r="S203" s="182"/>
      <c r="T203" s="182"/>
    </row>
  </sheetData>
  <mergeCells count="8">
    <mergeCell ref="C100:T100"/>
    <mergeCell ref="C139:T139"/>
    <mergeCell ref="C155:T155"/>
    <mergeCell ref="C2:N2"/>
    <mergeCell ref="C4:T4"/>
    <mergeCell ref="C28:T28"/>
    <mergeCell ref="C41:T41"/>
    <mergeCell ref="C68:T68"/>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7DAA4-C82A-410E-A1AC-B813134D19C7}">
  <sheetPr>
    <tabColor theme="0" tint="-0.34998626667073579"/>
  </sheetPr>
  <dimension ref="B1:F360"/>
  <sheetViews>
    <sheetView showGridLines="0" zoomScale="70" zoomScaleNormal="70" workbookViewId="0">
      <pane ySplit="5" topLeftCell="A101" activePane="bottomLeft" state="frozen"/>
      <selection pane="bottomLeft" activeCell="C106" sqref="C106"/>
    </sheetView>
  </sheetViews>
  <sheetFormatPr defaultRowHeight="15" x14ac:dyDescent="0.25"/>
  <cols>
    <col min="1" max="1" width="4.28515625" customWidth="1"/>
    <col min="2" max="2" width="38.42578125" style="134" customWidth="1"/>
    <col min="3" max="3" width="68.28515625" style="135" customWidth="1"/>
    <col min="4" max="4" width="153" style="232" customWidth="1"/>
  </cols>
  <sheetData>
    <row r="1" spans="2:4" ht="15.75" thickBot="1" x14ac:dyDescent="0.3"/>
    <row r="2" spans="2:4" ht="33" x14ac:dyDescent="0.45">
      <c r="B2" s="463" t="s">
        <v>299</v>
      </c>
      <c r="C2" s="464"/>
      <c r="D2" s="465"/>
    </row>
    <row r="3" spans="2:4" ht="25.5" x14ac:dyDescent="0.35">
      <c r="B3" s="466" t="s">
        <v>300</v>
      </c>
      <c r="C3" s="467"/>
      <c r="D3" s="468"/>
    </row>
    <row r="4" spans="2:4" ht="15.75" thickBot="1" x14ac:dyDescent="0.3">
      <c r="B4" s="136"/>
      <c r="C4" s="279"/>
      <c r="D4" s="280"/>
    </row>
    <row r="5" spans="2:4" ht="24" thickBot="1" x14ac:dyDescent="0.3">
      <c r="B5" s="233" t="s">
        <v>6</v>
      </c>
      <c r="C5" s="234" t="s">
        <v>8</v>
      </c>
      <c r="D5" s="234" t="s">
        <v>301</v>
      </c>
    </row>
    <row r="6" spans="2:4" ht="24" thickBot="1" x14ac:dyDescent="0.3">
      <c r="B6" s="469" t="s">
        <v>302</v>
      </c>
      <c r="C6" s="470"/>
      <c r="D6" s="471"/>
    </row>
    <row r="7" spans="2:4" ht="50.25" customHeight="1" x14ac:dyDescent="0.25">
      <c r="B7" s="472" t="s">
        <v>303</v>
      </c>
      <c r="C7" s="473" t="s">
        <v>304</v>
      </c>
      <c r="D7" s="235" t="s">
        <v>305</v>
      </c>
    </row>
    <row r="8" spans="2:4" ht="44.25" customHeight="1" x14ac:dyDescent="0.25">
      <c r="B8" s="446"/>
      <c r="C8" s="448"/>
      <c r="D8" s="138" t="s">
        <v>306</v>
      </c>
    </row>
    <row r="9" spans="2:4" ht="51" customHeight="1" x14ac:dyDescent="0.25">
      <c r="B9" s="446"/>
      <c r="C9" s="448"/>
      <c r="D9" s="138" t="s">
        <v>307</v>
      </c>
    </row>
    <row r="10" spans="2:4" ht="45" customHeight="1" x14ac:dyDescent="0.25">
      <c r="B10" s="446"/>
      <c r="C10" s="448"/>
      <c r="D10" s="138" t="s">
        <v>308</v>
      </c>
    </row>
    <row r="11" spans="2:4" x14ac:dyDescent="0.25">
      <c r="B11" s="446"/>
      <c r="C11" s="448"/>
      <c r="D11" s="138" t="s">
        <v>309</v>
      </c>
    </row>
    <row r="12" spans="2:4" x14ac:dyDescent="0.25">
      <c r="B12" s="446"/>
      <c r="C12" s="448"/>
      <c r="D12" s="140" t="s">
        <v>310</v>
      </c>
    </row>
    <row r="13" spans="2:4" ht="29.25" x14ac:dyDescent="0.25">
      <c r="B13" s="446"/>
      <c r="C13" s="448"/>
      <c r="D13" s="138" t="s">
        <v>311</v>
      </c>
    </row>
    <row r="14" spans="2:4" x14ac:dyDescent="0.25">
      <c r="B14" s="443"/>
      <c r="C14" s="449"/>
      <c r="D14" s="139" t="s">
        <v>312</v>
      </c>
    </row>
    <row r="15" spans="2:4" ht="43.5" x14ac:dyDescent="0.25">
      <c r="B15" s="442" t="s">
        <v>313</v>
      </c>
      <c r="C15" s="447" t="s">
        <v>314</v>
      </c>
      <c r="D15" s="153" t="s">
        <v>315</v>
      </c>
    </row>
    <row r="16" spans="2:4" s="236" customFormat="1" ht="57.75" x14ac:dyDescent="0.25">
      <c r="B16" s="446"/>
      <c r="C16" s="448"/>
      <c r="D16" s="138" t="s">
        <v>316</v>
      </c>
    </row>
    <row r="17" spans="2:4" ht="43.5" x14ac:dyDescent="0.25">
      <c r="B17" s="446"/>
      <c r="C17" s="448"/>
      <c r="D17" s="138" t="s">
        <v>317</v>
      </c>
    </row>
    <row r="18" spans="2:4" x14ac:dyDescent="0.25">
      <c r="B18" s="446"/>
      <c r="C18" s="448"/>
      <c r="D18" s="138" t="s">
        <v>318</v>
      </c>
    </row>
    <row r="19" spans="2:4" x14ac:dyDescent="0.25">
      <c r="B19" s="446"/>
      <c r="C19" s="448"/>
      <c r="D19" s="140" t="s">
        <v>319</v>
      </c>
    </row>
    <row r="20" spans="2:4" s="236" customFormat="1" ht="29.25" x14ac:dyDescent="0.25">
      <c r="B20" s="443"/>
      <c r="C20" s="449"/>
      <c r="D20" s="141" t="s">
        <v>320</v>
      </c>
    </row>
    <row r="21" spans="2:4" ht="15" customHeight="1" x14ac:dyDescent="0.25">
      <c r="B21" s="442" t="s">
        <v>321</v>
      </c>
      <c r="C21" s="447" t="s">
        <v>322</v>
      </c>
      <c r="D21" s="142" t="s">
        <v>323</v>
      </c>
    </row>
    <row r="22" spans="2:4" ht="18" customHeight="1" x14ac:dyDescent="0.25">
      <c r="B22" s="446"/>
      <c r="C22" s="448"/>
      <c r="D22" s="143" t="s">
        <v>324</v>
      </c>
    </row>
    <row r="23" spans="2:4" ht="22.5" customHeight="1" x14ac:dyDescent="0.25">
      <c r="B23" s="446"/>
      <c r="C23" s="448"/>
      <c r="D23" s="144" t="s">
        <v>325</v>
      </c>
    </row>
    <row r="24" spans="2:4" ht="43.5" x14ac:dyDescent="0.25">
      <c r="B24" s="446"/>
      <c r="C24" s="448"/>
      <c r="D24" s="145" t="s">
        <v>326</v>
      </c>
    </row>
    <row r="25" spans="2:4" ht="31.15" customHeight="1" x14ac:dyDescent="0.25">
      <c r="B25" s="446"/>
      <c r="C25" s="448"/>
      <c r="D25" s="354" t="s">
        <v>327</v>
      </c>
    </row>
    <row r="26" spans="2:4" x14ac:dyDescent="0.25">
      <c r="B26" s="446"/>
      <c r="C26" s="448"/>
      <c r="D26" s="145" t="s">
        <v>328</v>
      </c>
    </row>
    <row r="27" spans="2:4" ht="43.5" x14ac:dyDescent="0.25">
      <c r="B27" s="446"/>
      <c r="C27" s="448"/>
      <c r="D27" s="145" t="s">
        <v>329</v>
      </c>
    </row>
    <row r="28" spans="2:4" x14ac:dyDescent="0.25">
      <c r="B28" s="446"/>
      <c r="C28" s="448"/>
      <c r="D28" s="146" t="s">
        <v>330</v>
      </c>
    </row>
    <row r="29" spans="2:4" ht="44.25" x14ac:dyDescent="0.25">
      <c r="B29" s="443"/>
      <c r="C29" s="449"/>
      <c r="D29" s="139" t="s">
        <v>331</v>
      </c>
    </row>
    <row r="30" spans="2:4" ht="29.25" customHeight="1" x14ac:dyDescent="0.25">
      <c r="B30" s="442" t="s">
        <v>332</v>
      </c>
      <c r="C30" s="447" t="s">
        <v>333</v>
      </c>
      <c r="D30" s="223" t="s">
        <v>334</v>
      </c>
    </row>
    <row r="31" spans="2:4" ht="43.5" customHeight="1" x14ac:dyDescent="0.25">
      <c r="B31" s="446"/>
      <c r="C31" s="448"/>
      <c r="D31" s="138" t="s">
        <v>335</v>
      </c>
    </row>
    <row r="32" spans="2:4" ht="43.5" customHeight="1" x14ac:dyDescent="0.25">
      <c r="B32" s="443"/>
      <c r="C32" s="449"/>
      <c r="D32" s="147" t="s">
        <v>336</v>
      </c>
    </row>
    <row r="33" spans="2:4" ht="45.95" customHeight="1" x14ac:dyDescent="0.25">
      <c r="B33" s="442" t="s">
        <v>337</v>
      </c>
      <c r="C33" s="447" t="s">
        <v>338</v>
      </c>
      <c r="D33" s="223" t="s">
        <v>339</v>
      </c>
    </row>
    <row r="34" spans="2:4" ht="29.25" x14ac:dyDescent="0.25">
      <c r="B34" s="446"/>
      <c r="C34" s="448"/>
      <c r="D34" s="138" t="s">
        <v>340</v>
      </c>
    </row>
    <row r="35" spans="2:4" x14ac:dyDescent="0.25">
      <c r="B35" s="443"/>
      <c r="C35" s="449"/>
      <c r="D35" s="147" t="s">
        <v>341</v>
      </c>
    </row>
    <row r="36" spans="2:4" ht="70.150000000000006" customHeight="1" x14ac:dyDescent="0.25">
      <c r="B36" s="340" t="s">
        <v>342</v>
      </c>
      <c r="C36" s="342" t="s">
        <v>343</v>
      </c>
      <c r="D36" s="148" t="s">
        <v>344</v>
      </c>
    </row>
    <row r="37" spans="2:4" ht="57.75" customHeight="1" x14ac:dyDescent="0.25">
      <c r="B37" s="339" t="s">
        <v>345</v>
      </c>
      <c r="C37" s="237" t="s">
        <v>346</v>
      </c>
      <c r="D37" s="149" t="s">
        <v>347</v>
      </c>
    </row>
    <row r="38" spans="2:4" ht="42.75" customHeight="1" x14ac:dyDescent="0.25">
      <c r="B38" s="442" t="s">
        <v>348</v>
      </c>
      <c r="C38" s="447" t="s">
        <v>349</v>
      </c>
      <c r="D38" s="137" t="s">
        <v>350</v>
      </c>
    </row>
    <row r="39" spans="2:4" ht="57" x14ac:dyDescent="0.25">
      <c r="B39" s="446"/>
      <c r="C39" s="448"/>
      <c r="D39" s="138" t="s">
        <v>351</v>
      </c>
    </row>
    <row r="40" spans="2:4" ht="42.75" x14ac:dyDescent="0.25">
      <c r="B40" s="446"/>
      <c r="C40" s="448"/>
      <c r="D40" s="138" t="s">
        <v>352</v>
      </c>
    </row>
    <row r="41" spans="2:4" ht="42.75" x14ac:dyDescent="0.25">
      <c r="B41" s="446"/>
      <c r="C41" s="448"/>
      <c r="D41" s="138" t="s">
        <v>353</v>
      </c>
    </row>
    <row r="42" spans="2:4" ht="28.5" x14ac:dyDescent="0.25">
      <c r="B42" s="446"/>
      <c r="C42" s="448"/>
      <c r="D42" s="151" t="s">
        <v>354</v>
      </c>
    </row>
    <row r="43" spans="2:4" ht="71.25" x14ac:dyDescent="0.25">
      <c r="B43" s="446"/>
      <c r="C43" s="448"/>
      <c r="D43" s="138" t="s">
        <v>355</v>
      </c>
    </row>
    <row r="44" spans="2:4" ht="32.25" customHeight="1" thickBot="1" x14ac:dyDescent="0.3">
      <c r="B44" s="446"/>
      <c r="C44" s="448"/>
      <c r="D44" s="152" t="s">
        <v>356</v>
      </c>
    </row>
    <row r="45" spans="2:4" ht="23.25" x14ac:dyDescent="0.25">
      <c r="B45" s="457" t="s">
        <v>357</v>
      </c>
      <c r="C45" s="458"/>
      <c r="D45" s="459"/>
    </row>
    <row r="46" spans="2:4" ht="43.5" x14ac:dyDescent="0.25">
      <c r="B46" s="442" t="s">
        <v>358</v>
      </c>
      <c r="C46" s="447" t="s">
        <v>359</v>
      </c>
      <c r="D46" s="238" t="s">
        <v>360</v>
      </c>
    </row>
    <row r="47" spans="2:4" x14ac:dyDescent="0.25">
      <c r="B47" s="446"/>
      <c r="C47" s="448"/>
      <c r="D47" s="154" t="s">
        <v>361</v>
      </c>
    </row>
    <row r="48" spans="2:4" ht="28.5" x14ac:dyDescent="0.25">
      <c r="B48" s="446"/>
      <c r="C48" s="448"/>
      <c r="D48" s="155" t="s">
        <v>362</v>
      </c>
    </row>
    <row r="49" spans="2:4" ht="28.5" x14ac:dyDescent="0.25">
      <c r="B49" s="446"/>
      <c r="C49" s="448"/>
      <c r="D49" s="138" t="s">
        <v>363</v>
      </c>
    </row>
    <row r="50" spans="2:4" ht="29.25" x14ac:dyDescent="0.25">
      <c r="B50" s="446"/>
      <c r="C50" s="448"/>
      <c r="D50" s="156" t="s">
        <v>364</v>
      </c>
    </row>
    <row r="51" spans="2:4" ht="29.25" x14ac:dyDescent="0.25">
      <c r="B51" s="446"/>
      <c r="C51" s="448"/>
      <c r="D51" s="157" t="s">
        <v>365</v>
      </c>
    </row>
    <row r="52" spans="2:4" x14ac:dyDescent="0.25">
      <c r="B52" s="446"/>
      <c r="C52" s="448"/>
      <c r="D52" s="138" t="s">
        <v>366</v>
      </c>
    </row>
    <row r="53" spans="2:4" ht="29.25" x14ac:dyDescent="0.25">
      <c r="B53" s="446"/>
      <c r="C53" s="448"/>
      <c r="D53" s="138" t="s">
        <v>367</v>
      </c>
    </row>
    <row r="54" spans="2:4" ht="36.6" customHeight="1" x14ac:dyDescent="0.25">
      <c r="B54" s="446"/>
      <c r="C54" s="448"/>
      <c r="D54" s="139" t="s">
        <v>368</v>
      </c>
    </row>
    <row r="55" spans="2:4" ht="28.5" x14ac:dyDescent="0.25">
      <c r="B55" s="442" t="s">
        <v>369</v>
      </c>
      <c r="C55" s="447" t="s">
        <v>370</v>
      </c>
      <c r="D55" s="223" t="s">
        <v>371</v>
      </c>
    </row>
    <row r="56" spans="2:4" x14ac:dyDescent="0.25">
      <c r="B56" s="446"/>
      <c r="C56" s="448"/>
      <c r="D56" s="151" t="s">
        <v>372</v>
      </c>
    </row>
    <row r="57" spans="2:4" ht="29.25" x14ac:dyDescent="0.25">
      <c r="B57" s="446"/>
      <c r="C57" s="448"/>
      <c r="D57" s="138" t="s">
        <v>373</v>
      </c>
    </row>
    <row r="58" spans="2:4" ht="29.25" x14ac:dyDescent="0.25">
      <c r="B58" s="446"/>
      <c r="C58" s="448"/>
      <c r="D58" s="138" t="s">
        <v>374</v>
      </c>
    </row>
    <row r="59" spans="2:4" x14ac:dyDescent="0.25">
      <c r="B59" s="446"/>
      <c r="C59" s="448"/>
      <c r="D59" s="151" t="s">
        <v>375</v>
      </c>
    </row>
    <row r="60" spans="2:4" x14ac:dyDescent="0.25">
      <c r="B60" s="443"/>
      <c r="C60" s="449"/>
      <c r="D60" s="139" t="s">
        <v>376</v>
      </c>
    </row>
    <row r="61" spans="2:4" x14ac:dyDescent="0.25">
      <c r="B61" s="446" t="s">
        <v>377</v>
      </c>
      <c r="C61" s="448" t="s">
        <v>378</v>
      </c>
      <c r="D61" s="146" t="s">
        <v>330</v>
      </c>
    </row>
    <row r="62" spans="2:4" ht="44.25" x14ac:dyDescent="0.25">
      <c r="B62" s="443"/>
      <c r="C62" s="449"/>
      <c r="D62" s="139" t="s">
        <v>331</v>
      </c>
    </row>
    <row r="63" spans="2:4" ht="53.25" customHeight="1" x14ac:dyDescent="0.25">
      <c r="B63" s="345" t="s">
        <v>379</v>
      </c>
      <c r="C63" s="222" t="s">
        <v>380</v>
      </c>
      <c r="D63" s="159" t="s">
        <v>381</v>
      </c>
    </row>
    <row r="64" spans="2:4" ht="23.25" x14ac:dyDescent="0.25">
      <c r="B64" s="460" t="s">
        <v>262</v>
      </c>
      <c r="C64" s="461"/>
      <c r="D64" s="462"/>
    </row>
    <row r="65" spans="2:5" ht="30" x14ac:dyDescent="0.25">
      <c r="B65" s="442" t="s">
        <v>382</v>
      </c>
      <c r="C65" s="447" t="s">
        <v>383</v>
      </c>
      <c r="D65" s="281" t="s">
        <v>384</v>
      </c>
      <c r="E65" s="282"/>
    </row>
    <row r="66" spans="2:5" ht="29.25" x14ac:dyDescent="0.25">
      <c r="B66" s="443"/>
      <c r="C66" s="449"/>
      <c r="D66" s="158" t="s">
        <v>385</v>
      </c>
      <c r="E66" s="282"/>
    </row>
    <row r="67" spans="2:5" ht="29.25" x14ac:dyDescent="0.25">
      <c r="B67" s="442" t="s">
        <v>386</v>
      </c>
      <c r="C67" s="444" t="s">
        <v>387</v>
      </c>
      <c r="D67" s="160" t="s">
        <v>388</v>
      </c>
      <c r="E67" s="282"/>
    </row>
    <row r="68" spans="2:5" ht="29.25" x14ac:dyDescent="0.25">
      <c r="B68" s="443"/>
      <c r="C68" s="445"/>
      <c r="D68" s="239" t="s">
        <v>389</v>
      </c>
      <c r="E68" s="282"/>
    </row>
    <row r="69" spans="2:5" ht="29.25" x14ac:dyDescent="0.25">
      <c r="B69" s="442" t="s">
        <v>390</v>
      </c>
      <c r="C69" s="444" t="s">
        <v>391</v>
      </c>
      <c r="D69" s="160" t="s">
        <v>388</v>
      </c>
      <c r="E69" s="282"/>
    </row>
    <row r="70" spans="2:5" ht="29.25" x14ac:dyDescent="0.25">
      <c r="B70" s="443"/>
      <c r="C70" s="445"/>
      <c r="D70" s="239" t="s">
        <v>389</v>
      </c>
      <c r="E70" s="282"/>
    </row>
    <row r="71" spans="2:5" x14ac:dyDescent="0.25">
      <c r="B71" s="442" t="s">
        <v>392</v>
      </c>
      <c r="C71" s="447" t="s">
        <v>393</v>
      </c>
      <c r="D71" s="150" t="s">
        <v>394</v>
      </c>
    </row>
    <row r="72" spans="2:5" x14ac:dyDescent="0.25">
      <c r="B72" s="446"/>
      <c r="C72" s="448"/>
      <c r="D72" s="138" t="s">
        <v>395</v>
      </c>
    </row>
    <row r="73" spans="2:5" x14ac:dyDescent="0.25">
      <c r="B73" s="443"/>
      <c r="C73" s="449"/>
      <c r="D73" s="158" t="s">
        <v>396</v>
      </c>
    </row>
    <row r="74" spans="2:5" ht="28.5" x14ac:dyDescent="0.25">
      <c r="B74" s="341" t="s">
        <v>397</v>
      </c>
      <c r="C74" s="343" t="s">
        <v>398</v>
      </c>
      <c r="D74" s="158" t="s">
        <v>399</v>
      </c>
    </row>
    <row r="75" spans="2:5" ht="57" x14ac:dyDescent="0.25">
      <c r="B75" s="339" t="s">
        <v>400</v>
      </c>
      <c r="C75" s="161" t="s">
        <v>401</v>
      </c>
      <c r="D75" s="162" t="s">
        <v>402</v>
      </c>
    </row>
    <row r="76" spans="2:5" x14ac:dyDescent="0.25">
      <c r="B76" s="450" t="s">
        <v>403</v>
      </c>
      <c r="C76" s="452" t="s">
        <v>404</v>
      </c>
      <c r="D76" s="163" t="s">
        <v>405</v>
      </c>
    </row>
    <row r="77" spans="2:5" ht="28.5" x14ac:dyDescent="0.25">
      <c r="B77" s="451"/>
      <c r="C77" s="452"/>
      <c r="D77" s="164" t="s">
        <v>406</v>
      </c>
    </row>
    <row r="78" spans="2:5" ht="42.75" x14ac:dyDescent="0.25">
      <c r="B78" s="339" t="s">
        <v>174</v>
      </c>
      <c r="C78" s="344" t="s">
        <v>407</v>
      </c>
      <c r="D78" s="165" t="s">
        <v>408</v>
      </c>
    </row>
    <row r="79" spans="2:5" ht="30" x14ac:dyDescent="0.25">
      <c r="B79" s="442" t="s">
        <v>409</v>
      </c>
      <c r="C79" s="447" t="s">
        <v>410</v>
      </c>
      <c r="D79" s="223" t="s">
        <v>411</v>
      </c>
    </row>
    <row r="80" spans="2:5" x14ac:dyDescent="0.25">
      <c r="B80" s="443"/>
      <c r="C80" s="449"/>
      <c r="D80" s="147" t="s">
        <v>412</v>
      </c>
    </row>
    <row r="81" spans="2:4" ht="23.25" x14ac:dyDescent="0.25">
      <c r="B81" s="453" t="s">
        <v>413</v>
      </c>
      <c r="C81" s="454"/>
      <c r="D81" s="455"/>
    </row>
    <row r="82" spans="2:4" x14ac:dyDescent="0.25">
      <c r="B82" s="456" t="s">
        <v>414</v>
      </c>
      <c r="C82" s="434" t="s">
        <v>415</v>
      </c>
      <c r="D82" s="166" t="s">
        <v>59</v>
      </c>
    </row>
    <row r="83" spans="2:4" x14ac:dyDescent="0.25">
      <c r="B83" s="456"/>
      <c r="C83" s="434"/>
      <c r="D83" s="148" t="s">
        <v>416</v>
      </c>
    </row>
    <row r="84" spans="2:4" x14ac:dyDescent="0.25">
      <c r="B84" s="456"/>
      <c r="C84" s="434"/>
      <c r="D84" s="239" t="s">
        <v>417</v>
      </c>
    </row>
    <row r="85" spans="2:4" ht="28.5" x14ac:dyDescent="0.25">
      <c r="B85" s="345" t="s">
        <v>418</v>
      </c>
      <c r="C85" s="167" t="s">
        <v>419</v>
      </c>
      <c r="D85" s="168" t="s">
        <v>420</v>
      </c>
    </row>
    <row r="86" spans="2:4" ht="28.5" x14ac:dyDescent="0.25">
      <c r="B86" s="345" t="s">
        <v>421</v>
      </c>
      <c r="C86" s="346" t="s">
        <v>419</v>
      </c>
      <c r="D86" s="168" t="s">
        <v>422</v>
      </c>
    </row>
    <row r="87" spans="2:4" x14ac:dyDescent="0.25">
      <c r="B87" s="433" t="s">
        <v>126</v>
      </c>
      <c r="C87" s="434" t="s">
        <v>423</v>
      </c>
      <c r="D87" s="169" t="s">
        <v>424</v>
      </c>
    </row>
    <row r="88" spans="2:4" ht="42.75" x14ac:dyDescent="0.25">
      <c r="B88" s="433"/>
      <c r="C88" s="434"/>
      <c r="D88" s="170" t="s">
        <v>425</v>
      </c>
    </row>
    <row r="89" spans="2:4" ht="43.5" x14ac:dyDescent="0.25">
      <c r="B89" s="433"/>
      <c r="C89" s="434"/>
      <c r="D89" s="169" t="s">
        <v>426</v>
      </c>
    </row>
    <row r="90" spans="2:4" ht="49.15" customHeight="1" x14ac:dyDescent="0.25">
      <c r="B90" s="433"/>
      <c r="C90" s="434"/>
      <c r="D90" s="352" t="s">
        <v>427</v>
      </c>
    </row>
    <row r="91" spans="2:4" ht="28.5" x14ac:dyDescent="0.25">
      <c r="B91" s="345" t="s">
        <v>428</v>
      </c>
      <c r="C91" s="346" t="s">
        <v>429</v>
      </c>
      <c r="D91" s="171" t="s">
        <v>430</v>
      </c>
    </row>
    <row r="92" spans="2:4" ht="42.75" x14ac:dyDescent="0.25">
      <c r="B92" s="345" t="s">
        <v>431</v>
      </c>
      <c r="C92" s="346" t="s">
        <v>432</v>
      </c>
      <c r="D92" s="171" t="s">
        <v>433</v>
      </c>
    </row>
    <row r="93" spans="2:4" ht="42.75" x14ac:dyDescent="0.25">
      <c r="B93" s="345" t="s">
        <v>434</v>
      </c>
      <c r="C93" s="346" t="s">
        <v>435</v>
      </c>
      <c r="D93" s="168" t="s">
        <v>436</v>
      </c>
    </row>
    <row r="94" spans="2:4" ht="43.5" x14ac:dyDescent="0.25">
      <c r="B94" s="433" t="s">
        <v>437</v>
      </c>
      <c r="C94" s="434" t="s">
        <v>438</v>
      </c>
      <c r="D94" s="148" t="s">
        <v>439</v>
      </c>
    </row>
    <row r="95" spans="2:4" ht="48.6" customHeight="1" x14ac:dyDescent="0.25">
      <c r="B95" s="433"/>
      <c r="C95" s="434"/>
      <c r="D95" s="172" t="s">
        <v>440</v>
      </c>
    </row>
    <row r="96" spans="2:4" ht="23.25" x14ac:dyDescent="0.25">
      <c r="B96" s="435" t="s">
        <v>53</v>
      </c>
      <c r="C96" s="436"/>
      <c r="D96" s="437"/>
    </row>
    <row r="97" spans="2:4" x14ac:dyDescent="0.25">
      <c r="B97" s="345" t="s">
        <v>441</v>
      </c>
      <c r="C97" s="346" t="s">
        <v>442</v>
      </c>
      <c r="D97" s="438" t="s">
        <v>443</v>
      </c>
    </row>
    <row r="98" spans="2:4" ht="28.5" x14ac:dyDescent="0.25">
      <c r="B98" s="345" t="s">
        <v>444</v>
      </c>
      <c r="C98" s="346" t="s">
        <v>445</v>
      </c>
      <c r="D98" s="438"/>
    </row>
    <row r="99" spans="2:4" ht="28.5" x14ac:dyDescent="0.25">
      <c r="B99" s="345" t="s">
        <v>446</v>
      </c>
      <c r="C99" s="346" t="s">
        <v>447</v>
      </c>
      <c r="D99" s="438"/>
    </row>
    <row r="100" spans="2:4" ht="28.5" x14ac:dyDescent="0.25">
      <c r="B100" s="345" t="s">
        <v>448</v>
      </c>
      <c r="C100" s="346" t="s">
        <v>449</v>
      </c>
      <c r="D100" s="438"/>
    </row>
    <row r="101" spans="2:4" ht="28.5" x14ac:dyDescent="0.25">
      <c r="B101" s="345" t="s">
        <v>450</v>
      </c>
      <c r="C101" s="346" t="s">
        <v>451</v>
      </c>
      <c r="D101" s="438"/>
    </row>
    <row r="102" spans="2:4" ht="24" thickBot="1" x14ac:dyDescent="0.3">
      <c r="B102" s="439" t="s">
        <v>452</v>
      </c>
      <c r="C102" s="440"/>
      <c r="D102" s="441"/>
    </row>
    <row r="103" spans="2:4" ht="29.25" x14ac:dyDescent="0.25">
      <c r="B103" s="283" t="s">
        <v>453</v>
      </c>
      <c r="C103" s="240" t="s">
        <v>454</v>
      </c>
      <c r="D103" s="241" t="s">
        <v>455</v>
      </c>
    </row>
    <row r="104" spans="2:4" ht="30" x14ac:dyDescent="0.25">
      <c r="B104" s="345" t="s">
        <v>456</v>
      </c>
      <c r="C104" s="346" t="s">
        <v>457</v>
      </c>
      <c r="D104" s="347" t="s">
        <v>458</v>
      </c>
    </row>
    <row r="105" spans="2:4" ht="30" x14ac:dyDescent="0.25">
      <c r="B105" s="345" t="s">
        <v>459</v>
      </c>
      <c r="C105" s="346" t="s">
        <v>460</v>
      </c>
      <c r="D105" s="347" t="s">
        <v>461</v>
      </c>
    </row>
    <row r="106" spans="2:4" ht="57.75" thickBot="1" x14ac:dyDescent="0.3">
      <c r="B106" s="284" t="s">
        <v>462</v>
      </c>
      <c r="C106" s="173" t="s">
        <v>463</v>
      </c>
      <c r="D106" s="174" t="s">
        <v>464</v>
      </c>
    </row>
    <row r="115" spans="3:6" x14ac:dyDescent="0.25">
      <c r="C115" s="134"/>
      <c r="E115" s="134"/>
      <c r="F115" s="134"/>
    </row>
    <row r="116" spans="3:6" x14ac:dyDescent="0.25">
      <c r="C116" s="134"/>
      <c r="E116" s="134"/>
      <c r="F116" s="134"/>
    </row>
    <row r="117" spans="3:6" x14ac:dyDescent="0.25">
      <c r="C117" s="134"/>
      <c r="E117" s="134"/>
      <c r="F117" s="134"/>
    </row>
    <row r="118" spans="3:6" x14ac:dyDescent="0.25">
      <c r="C118" s="134"/>
      <c r="E118" s="134"/>
      <c r="F118" s="134"/>
    </row>
    <row r="119" spans="3:6" x14ac:dyDescent="0.25">
      <c r="C119" s="134"/>
      <c r="E119" s="134"/>
      <c r="F119" s="134"/>
    </row>
    <row r="120" spans="3:6" x14ac:dyDescent="0.25">
      <c r="C120" s="134"/>
      <c r="E120" s="134"/>
      <c r="F120" s="134"/>
    </row>
    <row r="121" spans="3:6" x14ac:dyDescent="0.25">
      <c r="C121" s="134"/>
      <c r="E121" s="134"/>
      <c r="F121" s="134"/>
    </row>
    <row r="122" spans="3:6" x14ac:dyDescent="0.25">
      <c r="C122" s="134"/>
      <c r="E122" s="134"/>
      <c r="F122" s="134"/>
    </row>
    <row r="123" spans="3:6" x14ac:dyDescent="0.25">
      <c r="C123" s="134"/>
      <c r="E123" s="134"/>
      <c r="F123" s="134"/>
    </row>
    <row r="124" spans="3:6" x14ac:dyDescent="0.25">
      <c r="C124" s="134"/>
      <c r="E124" s="134"/>
      <c r="F124" s="134"/>
    </row>
    <row r="125" spans="3:6" x14ac:dyDescent="0.25">
      <c r="C125" s="134"/>
      <c r="E125" s="134"/>
      <c r="F125" s="134"/>
    </row>
    <row r="126" spans="3:6" x14ac:dyDescent="0.25">
      <c r="C126" s="134"/>
      <c r="E126" s="134"/>
      <c r="F126" s="134"/>
    </row>
    <row r="127" spans="3:6" x14ac:dyDescent="0.25">
      <c r="C127" s="134"/>
      <c r="E127" s="134"/>
      <c r="F127" s="134"/>
    </row>
    <row r="128" spans="3:6" x14ac:dyDescent="0.25">
      <c r="C128" s="134"/>
      <c r="E128" s="134"/>
      <c r="F128" s="134"/>
    </row>
    <row r="129" spans="3:6" x14ac:dyDescent="0.25">
      <c r="C129" s="134"/>
      <c r="E129" s="134"/>
      <c r="F129" s="134"/>
    </row>
    <row r="130" spans="3:6" x14ac:dyDescent="0.25">
      <c r="C130" s="134"/>
      <c r="E130" s="134"/>
      <c r="F130" s="134"/>
    </row>
    <row r="131" spans="3:6" x14ac:dyDescent="0.25">
      <c r="C131" s="134"/>
      <c r="E131" s="134"/>
      <c r="F131" s="134"/>
    </row>
    <row r="132" spans="3:6" x14ac:dyDescent="0.25">
      <c r="C132" s="134"/>
      <c r="E132" s="134"/>
      <c r="F132" s="134"/>
    </row>
    <row r="133" spans="3:6" x14ac:dyDescent="0.25">
      <c r="C133" s="134"/>
      <c r="E133" s="134"/>
      <c r="F133" s="134"/>
    </row>
    <row r="134" spans="3:6" x14ac:dyDescent="0.25">
      <c r="C134" s="134"/>
      <c r="E134" s="134"/>
      <c r="F134" s="134"/>
    </row>
    <row r="135" spans="3:6" x14ac:dyDescent="0.25">
      <c r="C135" s="134"/>
      <c r="E135" s="134"/>
      <c r="F135" s="134"/>
    </row>
    <row r="136" spans="3:6" x14ac:dyDescent="0.25">
      <c r="C136" s="134"/>
      <c r="E136" s="134"/>
      <c r="F136" s="134"/>
    </row>
    <row r="137" spans="3:6" x14ac:dyDescent="0.25">
      <c r="C137" s="134"/>
      <c r="E137" s="134"/>
      <c r="F137" s="134"/>
    </row>
    <row r="138" spans="3:6" x14ac:dyDescent="0.25">
      <c r="C138" s="134"/>
      <c r="E138" s="134"/>
      <c r="F138" s="134"/>
    </row>
    <row r="139" spans="3:6" x14ac:dyDescent="0.25">
      <c r="C139" s="134"/>
      <c r="E139" s="134"/>
      <c r="F139" s="134"/>
    </row>
    <row r="140" spans="3:6" x14ac:dyDescent="0.25">
      <c r="C140" s="134"/>
      <c r="E140" s="134"/>
      <c r="F140" s="134"/>
    </row>
    <row r="141" spans="3:6" x14ac:dyDescent="0.25">
      <c r="C141" s="134"/>
      <c r="E141" s="134"/>
      <c r="F141" s="134"/>
    </row>
    <row r="142" spans="3:6" x14ac:dyDescent="0.25">
      <c r="C142" s="134"/>
      <c r="E142" s="134"/>
      <c r="F142" s="134"/>
    </row>
    <row r="143" spans="3:6" x14ac:dyDescent="0.25">
      <c r="C143" s="134"/>
      <c r="E143" s="134"/>
      <c r="F143" s="134"/>
    </row>
    <row r="144" spans="3:6" x14ac:dyDescent="0.25">
      <c r="C144" s="134"/>
      <c r="E144" s="134"/>
      <c r="F144" s="134"/>
    </row>
    <row r="145" spans="3:6" x14ac:dyDescent="0.25">
      <c r="C145" s="134"/>
      <c r="E145" s="134"/>
      <c r="F145" s="134"/>
    </row>
    <row r="146" spans="3:6" x14ac:dyDescent="0.25">
      <c r="C146" s="134"/>
      <c r="E146" s="134"/>
      <c r="F146" s="134"/>
    </row>
    <row r="147" spans="3:6" x14ac:dyDescent="0.25">
      <c r="C147" s="134"/>
      <c r="E147" s="134"/>
      <c r="F147" s="134"/>
    </row>
    <row r="148" spans="3:6" x14ac:dyDescent="0.25">
      <c r="C148" s="134"/>
      <c r="E148" s="134"/>
      <c r="F148" s="134"/>
    </row>
    <row r="149" spans="3:6" x14ac:dyDescent="0.25">
      <c r="C149" s="134"/>
      <c r="E149" s="134"/>
      <c r="F149" s="134"/>
    </row>
    <row r="150" spans="3:6" x14ac:dyDescent="0.25">
      <c r="C150" s="134"/>
      <c r="E150" s="134"/>
      <c r="F150" s="134"/>
    </row>
    <row r="151" spans="3:6" x14ac:dyDescent="0.25">
      <c r="C151" s="134"/>
      <c r="E151" s="134"/>
      <c r="F151" s="134"/>
    </row>
    <row r="152" spans="3:6" x14ac:dyDescent="0.25">
      <c r="C152" s="134"/>
      <c r="E152" s="134"/>
      <c r="F152" s="134"/>
    </row>
    <row r="153" spans="3:6" x14ac:dyDescent="0.25">
      <c r="C153" s="134"/>
      <c r="E153" s="134"/>
      <c r="F153" s="134"/>
    </row>
    <row r="154" spans="3:6" x14ac:dyDescent="0.25">
      <c r="C154" s="134"/>
      <c r="E154" s="134"/>
      <c r="F154" s="134"/>
    </row>
    <row r="155" spans="3:6" x14ac:dyDescent="0.25">
      <c r="C155" s="134"/>
      <c r="E155" s="134"/>
      <c r="F155" s="134"/>
    </row>
    <row r="156" spans="3:6" x14ac:dyDescent="0.25">
      <c r="C156" s="134"/>
      <c r="E156" s="134"/>
      <c r="F156" s="134"/>
    </row>
    <row r="157" spans="3:6" x14ac:dyDescent="0.25">
      <c r="C157" s="134"/>
      <c r="E157" s="134"/>
      <c r="F157" s="134"/>
    </row>
    <row r="158" spans="3:6" x14ac:dyDescent="0.25">
      <c r="C158" s="134"/>
      <c r="E158" s="134"/>
      <c r="F158" s="134"/>
    </row>
    <row r="159" spans="3:6" x14ac:dyDescent="0.25">
      <c r="C159" s="134"/>
      <c r="E159" s="134"/>
      <c r="F159" s="134"/>
    </row>
    <row r="160" spans="3:6" x14ac:dyDescent="0.25">
      <c r="C160" s="134"/>
      <c r="E160" s="134"/>
      <c r="F160" s="134"/>
    </row>
    <row r="161" spans="3:6" x14ac:dyDescent="0.25">
      <c r="C161" s="134"/>
      <c r="E161" s="134"/>
      <c r="F161" s="134"/>
    </row>
    <row r="162" spans="3:6" x14ac:dyDescent="0.25">
      <c r="C162" s="134"/>
      <c r="E162" s="134"/>
      <c r="F162" s="134"/>
    </row>
    <row r="163" spans="3:6" x14ac:dyDescent="0.25">
      <c r="C163" s="134"/>
      <c r="E163" s="134"/>
      <c r="F163" s="134"/>
    </row>
    <row r="164" spans="3:6" x14ac:dyDescent="0.25">
      <c r="C164" s="134"/>
      <c r="E164" s="134"/>
      <c r="F164" s="134"/>
    </row>
    <row r="165" spans="3:6" x14ac:dyDescent="0.25">
      <c r="C165" s="134"/>
      <c r="E165" s="134"/>
      <c r="F165" s="134"/>
    </row>
    <row r="166" spans="3:6" x14ac:dyDescent="0.25">
      <c r="C166" s="134"/>
      <c r="E166" s="134"/>
      <c r="F166" s="134"/>
    </row>
    <row r="167" spans="3:6" x14ac:dyDescent="0.25">
      <c r="C167" s="134"/>
      <c r="E167" s="134"/>
      <c r="F167" s="134"/>
    </row>
    <row r="168" spans="3:6" x14ac:dyDescent="0.25">
      <c r="C168" s="134"/>
      <c r="E168" s="134"/>
      <c r="F168" s="134"/>
    </row>
    <row r="169" spans="3:6" x14ac:dyDescent="0.25">
      <c r="C169" s="134"/>
      <c r="E169" s="134"/>
      <c r="F169" s="134"/>
    </row>
    <row r="170" spans="3:6" x14ac:dyDescent="0.25">
      <c r="C170" s="134"/>
      <c r="E170" s="134"/>
      <c r="F170" s="134"/>
    </row>
    <row r="171" spans="3:6" x14ac:dyDescent="0.25">
      <c r="C171" s="134"/>
      <c r="E171" s="134"/>
      <c r="F171" s="134"/>
    </row>
    <row r="172" spans="3:6" x14ac:dyDescent="0.25">
      <c r="C172" s="134"/>
      <c r="E172" s="134"/>
      <c r="F172" s="134"/>
    </row>
    <row r="173" spans="3:6" x14ac:dyDescent="0.25">
      <c r="C173" s="134"/>
      <c r="E173" s="134"/>
      <c r="F173" s="134"/>
    </row>
    <row r="174" spans="3:6" x14ac:dyDescent="0.25">
      <c r="C174" s="134"/>
      <c r="E174" s="134"/>
      <c r="F174" s="134"/>
    </row>
    <row r="175" spans="3:6" x14ac:dyDescent="0.25">
      <c r="C175" s="134"/>
      <c r="E175" s="134"/>
      <c r="F175" s="134"/>
    </row>
    <row r="176" spans="3:6" x14ac:dyDescent="0.25">
      <c r="C176" s="134"/>
      <c r="E176" s="134"/>
      <c r="F176" s="134"/>
    </row>
    <row r="177" spans="3:6" x14ac:dyDescent="0.25">
      <c r="C177" s="134"/>
      <c r="E177" s="134"/>
      <c r="F177" s="134"/>
    </row>
    <row r="178" spans="3:6" x14ac:dyDescent="0.25">
      <c r="C178" s="134"/>
      <c r="E178" s="134"/>
      <c r="F178" s="134"/>
    </row>
    <row r="179" spans="3:6" x14ac:dyDescent="0.25">
      <c r="C179" s="134"/>
      <c r="E179" s="134"/>
      <c r="F179" s="134"/>
    </row>
    <row r="180" spans="3:6" x14ac:dyDescent="0.25">
      <c r="C180" s="134"/>
      <c r="E180" s="134"/>
      <c r="F180" s="134"/>
    </row>
    <row r="181" spans="3:6" x14ac:dyDescent="0.25">
      <c r="C181" s="134"/>
      <c r="E181" s="134"/>
      <c r="F181" s="134"/>
    </row>
    <row r="182" spans="3:6" x14ac:dyDescent="0.25">
      <c r="C182" s="134"/>
      <c r="E182" s="134"/>
      <c r="F182" s="134"/>
    </row>
    <row r="183" spans="3:6" x14ac:dyDescent="0.25">
      <c r="C183" s="134"/>
      <c r="E183" s="134"/>
      <c r="F183" s="134"/>
    </row>
    <row r="184" spans="3:6" x14ac:dyDescent="0.25">
      <c r="C184" s="134"/>
      <c r="E184" s="134"/>
      <c r="F184" s="134"/>
    </row>
    <row r="185" spans="3:6" x14ac:dyDescent="0.25">
      <c r="C185" s="134"/>
      <c r="E185" s="134"/>
      <c r="F185" s="134"/>
    </row>
    <row r="186" spans="3:6" x14ac:dyDescent="0.25">
      <c r="C186" s="134"/>
      <c r="E186" s="134"/>
      <c r="F186" s="134"/>
    </row>
    <row r="187" spans="3:6" x14ac:dyDescent="0.25">
      <c r="C187" s="134"/>
      <c r="E187" s="134"/>
      <c r="F187" s="134"/>
    </row>
    <row r="188" spans="3:6" x14ac:dyDescent="0.25">
      <c r="C188" s="134"/>
      <c r="E188" s="134"/>
      <c r="F188" s="134"/>
    </row>
    <row r="189" spans="3:6" x14ac:dyDescent="0.25">
      <c r="C189" s="134"/>
      <c r="E189" s="134"/>
      <c r="F189" s="134"/>
    </row>
    <row r="190" spans="3:6" x14ac:dyDescent="0.25">
      <c r="C190" s="134"/>
      <c r="E190" s="134"/>
      <c r="F190" s="134"/>
    </row>
    <row r="191" spans="3:6" x14ac:dyDescent="0.25">
      <c r="C191" s="134"/>
      <c r="E191" s="134"/>
      <c r="F191" s="134"/>
    </row>
    <row r="192" spans="3:6" x14ac:dyDescent="0.25">
      <c r="C192" s="134"/>
      <c r="E192" s="134"/>
      <c r="F192" s="134"/>
    </row>
    <row r="193" spans="3:6" x14ac:dyDescent="0.25">
      <c r="C193" s="134"/>
      <c r="E193" s="134"/>
      <c r="F193" s="134"/>
    </row>
    <row r="194" spans="3:6" x14ac:dyDescent="0.25">
      <c r="C194" s="134"/>
      <c r="E194" s="134"/>
      <c r="F194" s="134"/>
    </row>
    <row r="195" spans="3:6" x14ac:dyDescent="0.25">
      <c r="C195" s="134"/>
      <c r="E195" s="134"/>
      <c r="F195" s="134"/>
    </row>
    <row r="196" spans="3:6" x14ac:dyDescent="0.25">
      <c r="C196" s="134"/>
      <c r="E196" s="134"/>
      <c r="F196" s="134"/>
    </row>
    <row r="197" spans="3:6" x14ac:dyDescent="0.25">
      <c r="C197" s="134"/>
      <c r="E197" s="134"/>
      <c r="F197" s="134"/>
    </row>
    <row r="198" spans="3:6" x14ac:dyDescent="0.25">
      <c r="C198" s="134"/>
      <c r="E198" s="134"/>
      <c r="F198" s="134"/>
    </row>
    <row r="199" spans="3:6" x14ac:dyDescent="0.25">
      <c r="C199" s="134"/>
      <c r="E199" s="134"/>
      <c r="F199" s="134"/>
    </row>
    <row r="200" spans="3:6" x14ac:dyDescent="0.25">
      <c r="C200" s="134"/>
      <c r="E200" s="134"/>
      <c r="F200" s="134"/>
    </row>
    <row r="201" spans="3:6" x14ac:dyDescent="0.25">
      <c r="C201" s="134"/>
      <c r="E201" s="134"/>
      <c r="F201" s="134"/>
    </row>
    <row r="202" spans="3:6" x14ac:dyDescent="0.25">
      <c r="C202" s="134"/>
      <c r="E202" s="134"/>
      <c r="F202" s="134"/>
    </row>
    <row r="203" spans="3:6" x14ac:dyDescent="0.25">
      <c r="C203" s="134"/>
      <c r="E203" s="134"/>
      <c r="F203" s="134"/>
    </row>
    <row r="204" spans="3:6" x14ac:dyDescent="0.25">
      <c r="C204" s="134"/>
      <c r="E204" s="134"/>
      <c r="F204" s="134"/>
    </row>
    <row r="205" spans="3:6" x14ac:dyDescent="0.25">
      <c r="C205" s="134"/>
      <c r="E205" s="134"/>
      <c r="F205" s="134"/>
    </row>
    <row r="206" spans="3:6" x14ac:dyDescent="0.25">
      <c r="C206" s="134"/>
      <c r="E206" s="134"/>
      <c r="F206" s="134"/>
    </row>
    <row r="207" spans="3:6" x14ac:dyDescent="0.25">
      <c r="C207" s="134"/>
      <c r="E207" s="134"/>
      <c r="F207" s="134"/>
    </row>
    <row r="208" spans="3:6" x14ac:dyDescent="0.25">
      <c r="C208" s="134"/>
      <c r="E208" s="134"/>
      <c r="F208" s="134"/>
    </row>
    <row r="209" spans="3:6" x14ac:dyDescent="0.25">
      <c r="C209" s="134"/>
      <c r="E209" s="134"/>
      <c r="F209" s="134"/>
    </row>
    <row r="210" spans="3:6" x14ac:dyDescent="0.25">
      <c r="C210" s="134"/>
      <c r="E210" s="134"/>
      <c r="F210" s="134"/>
    </row>
    <row r="211" spans="3:6" x14ac:dyDescent="0.25">
      <c r="C211" s="134"/>
      <c r="E211" s="134"/>
      <c r="F211" s="134"/>
    </row>
    <row r="212" spans="3:6" x14ac:dyDescent="0.25">
      <c r="C212" s="134"/>
      <c r="E212" s="134"/>
      <c r="F212" s="134"/>
    </row>
    <row r="213" spans="3:6" x14ac:dyDescent="0.25">
      <c r="C213" s="134"/>
      <c r="E213" s="134"/>
      <c r="F213" s="134"/>
    </row>
    <row r="214" spans="3:6" x14ac:dyDescent="0.25">
      <c r="C214" s="134"/>
      <c r="E214" s="134"/>
      <c r="F214" s="134"/>
    </row>
    <row r="215" spans="3:6" x14ac:dyDescent="0.25">
      <c r="C215" s="134"/>
      <c r="E215" s="134"/>
      <c r="F215" s="134"/>
    </row>
    <row r="216" spans="3:6" x14ac:dyDescent="0.25">
      <c r="C216" s="134"/>
      <c r="E216" s="134"/>
      <c r="F216" s="134"/>
    </row>
    <row r="217" spans="3:6" x14ac:dyDescent="0.25">
      <c r="C217" s="134"/>
      <c r="E217" s="134"/>
      <c r="F217" s="134"/>
    </row>
    <row r="218" spans="3:6" x14ac:dyDescent="0.25">
      <c r="C218" s="134"/>
      <c r="E218" s="134"/>
      <c r="F218" s="134"/>
    </row>
    <row r="219" spans="3:6" x14ac:dyDescent="0.25">
      <c r="C219" s="134"/>
      <c r="E219" s="134"/>
      <c r="F219" s="134"/>
    </row>
    <row r="220" spans="3:6" x14ac:dyDescent="0.25">
      <c r="C220" s="134"/>
      <c r="E220" s="134"/>
      <c r="F220" s="134"/>
    </row>
    <row r="221" spans="3:6" x14ac:dyDescent="0.25">
      <c r="C221" s="134"/>
      <c r="E221" s="134"/>
      <c r="F221" s="134"/>
    </row>
    <row r="222" spans="3:6" x14ac:dyDescent="0.25">
      <c r="C222" s="134"/>
      <c r="E222" s="134"/>
      <c r="F222" s="134"/>
    </row>
    <row r="223" spans="3:6" x14ac:dyDescent="0.25">
      <c r="C223" s="134"/>
      <c r="E223" s="134"/>
      <c r="F223" s="134"/>
    </row>
    <row r="224" spans="3:6" x14ac:dyDescent="0.25">
      <c r="C224" s="134"/>
      <c r="E224" s="134"/>
      <c r="F224" s="134"/>
    </row>
    <row r="225" spans="3:6" x14ac:dyDescent="0.25">
      <c r="C225" s="134"/>
      <c r="E225" s="134"/>
      <c r="F225" s="134"/>
    </row>
    <row r="226" spans="3:6" x14ac:dyDescent="0.25">
      <c r="C226" s="134"/>
      <c r="E226" s="134"/>
      <c r="F226" s="134"/>
    </row>
    <row r="227" spans="3:6" x14ac:dyDescent="0.25">
      <c r="C227" s="134"/>
      <c r="E227" s="134"/>
      <c r="F227" s="134"/>
    </row>
    <row r="228" spans="3:6" x14ac:dyDescent="0.25">
      <c r="C228" s="134"/>
      <c r="E228" s="134"/>
      <c r="F228" s="134"/>
    </row>
    <row r="229" spans="3:6" x14ac:dyDescent="0.25">
      <c r="C229" s="134"/>
      <c r="E229" s="134"/>
      <c r="F229" s="134"/>
    </row>
    <row r="230" spans="3:6" x14ac:dyDescent="0.25">
      <c r="C230" s="134"/>
      <c r="E230" s="134"/>
      <c r="F230" s="134"/>
    </row>
    <row r="231" spans="3:6" x14ac:dyDescent="0.25">
      <c r="C231" s="134"/>
      <c r="E231" s="134"/>
      <c r="F231" s="134"/>
    </row>
    <row r="232" spans="3:6" x14ac:dyDescent="0.25">
      <c r="C232" s="134"/>
      <c r="E232" s="134"/>
      <c r="F232" s="134"/>
    </row>
    <row r="233" spans="3:6" x14ac:dyDescent="0.25">
      <c r="C233" s="134"/>
      <c r="E233" s="134"/>
      <c r="F233" s="134"/>
    </row>
    <row r="234" spans="3:6" x14ac:dyDescent="0.25">
      <c r="C234" s="134"/>
      <c r="E234" s="134"/>
      <c r="F234" s="134"/>
    </row>
    <row r="235" spans="3:6" x14ac:dyDescent="0.25">
      <c r="C235" s="134"/>
      <c r="E235" s="134"/>
      <c r="F235" s="134"/>
    </row>
    <row r="236" spans="3:6" x14ac:dyDescent="0.25">
      <c r="C236" s="134"/>
      <c r="E236" s="134"/>
      <c r="F236" s="134"/>
    </row>
    <row r="237" spans="3:6" x14ac:dyDescent="0.25">
      <c r="C237" s="134"/>
      <c r="E237" s="134"/>
      <c r="F237" s="134"/>
    </row>
    <row r="238" spans="3:6" x14ac:dyDescent="0.25">
      <c r="C238" s="134"/>
      <c r="E238" s="134"/>
      <c r="F238" s="134"/>
    </row>
    <row r="239" spans="3:6" x14ac:dyDescent="0.25">
      <c r="C239" s="134"/>
      <c r="E239" s="134"/>
      <c r="F239" s="134"/>
    </row>
    <row r="240" spans="3:6" x14ac:dyDescent="0.25">
      <c r="C240" s="134"/>
      <c r="E240" s="134"/>
      <c r="F240" s="134"/>
    </row>
    <row r="241" spans="3:6" x14ac:dyDescent="0.25">
      <c r="C241" s="134"/>
      <c r="E241" s="134"/>
      <c r="F241" s="134"/>
    </row>
    <row r="242" spans="3:6" x14ac:dyDescent="0.25">
      <c r="C242" s="134"/>
      <c r="E242" s="134"/>
      <c r="F242" s="134"/>
    </row>
    <row r="243" spans="3:6" x14ac:dyDescent="0.25">
      <c r="C243" s="134"/>
      <c r="E243" s="134"/>
      <c r="F243" s="134"/>
    </row>
    <row r="244" spans="3:6" x14ac:dyDescent="0.25">
      <c r="C244" s="134"/>
      <c r="E244" s="134"/>
      <c r="F244" s="134"/>
    </row>
    <row r="245" spans="3:6" x14ac:dyDescent="0.25">
      <c r="C245" s="134"/>
      <c r="E245" s="134"/>
      <c r="F245" s="134"/>
    </row>
    <row r="246" spans="3:6" x14ac:dyDescent="0.25">
      <c r="C246" s="134"/>
      <c r="E246" s="134"/>
      <c r="F246" s="134"/>
    </row>
    <row r="247" spans="3:6" x14ac:dyDescent="0.25">
      <c r="C247" s="134"/>
      <c r="E247" s="134"/>
      <c r="F247" s="134"/>
    </row>
    <row r="248" spans="3:6" x14ac:dyDescent="0.25">
      <c r="C248" s="134"/>
      <c r="E248" s="134"/>
      <c r="F248" s="134"/>
    </row>
    <row r="249" spans="3:6" x14ac:dyDescent="0.25">
      <c r="C249" s="134"/>
      <c r="E249" s="134"/>
      <c r="F249" s="134"/>
    </row>
    <row r="250" spans="3:6" x14ac:dyDescent="0.25">
      <c r="C250" s="134"/>
      <c r="E250" s="134"/>
      <c r="F250" s="134"/>
    </row>
    <row r="251" spans="3:6" x14ac:dyDescent="0.25">
      <c r="C251" s="134"/>
      <c r="E251" s="134"/>
      <c r="F251" s="134"/>
    </row>
    <row r="252" spans="3:6" x14ac:dyDescent="0.25">
      <c r="C252" s="134"/>
      <c r="E252" s="134"/>
      <c r="F252" s="134"/>
    </row>
    <row r="253" spans="3:6" x14ac:dyDescent="0.25">
      <c r="C253" s="134"/>
      <c r="E253" s="134"/>
      <c r="F253" s="134"/>
    </row>
    <row r="254" spans="3:6" x14ac:dyDescent="0.25">
      <c r="C254" s="134"/>
      <c r="E254" s="134"/>
      <c r="F254" s="134"/>
    </row>
    <row r="255" spans="3:6" x14ac:dyDescent="0.25">
      <c r="C255" s="134"/>
      <c r="E255" s="134"/>
      <c r="F255" s="134"/>
    </row>
    <row r="256" spans="3:6" x14ac:dyDescent="0.25">
      <c r="C256" s="134"/>
      <c r="E256" s="134"/>
      <c r="F256" s="134"/>
    </row>
    <row r="257" spans="3:6" x14ac:dyDescent="0.25">
      <c r="C257" s="134"/>
      <c r="E257" s="134"/>
      <c r="F257" s="134"/>
    </row>
    <row r="258" spans="3:6" x14ac:dyDescent="0.25">
      <c r="C258" s="134"/>
      <c r="E258" s="134"/>
      <c r="F258" s="134"/>
    </row>
    <row r="259" spans="3:6" x14ac:dyDescent="0.25">
      <c r="C259" s="134"/>
      <c r="E259" s="134"/>
      <c r="F259" s="134"/>
    </row>
    <row r="260" spans="3:6" x14ac:dyDescent="0.25">
      <c r="C260" s="134"/>
      <c r="E260" s="134"/>
      <c r="F260" s="134"/>
    </row>
    <row r="261" spans="3:6" x14ac:dyDescent="0.25">
      <c r="C261" s="134"/>
      <c r="E261" s="134"/>
      <c r="F261" s="134"/>
    </row>
    <row r="262" spans="3:6" x14ac:dyDescent="0.25">
      <c r="C262" s="134"/>
      <c r="E262" s="134"/>
      <c r="F262" s="134"/>
    </row>
    <row r="263" spans="3:6" x14ac:dyDescent="0.25">
      <c r="C263" s="134"/>
      <c r="E263" s="134"/>
      <c r="F263" s="134"/>
    </row>
    <row r="264" spans="3:6" x14ac:dyDescent="0.25">
      <c r="C264" s="134"/>
      <c r="E264" s="134"/>
      <c r="F264" s="134"/>
    </row>
    <row r="265" spans="3:6" x14ac:dyDescent="0.25">
      <c r="C265" s="134"/>
      <c r="E265" s="134"/>
      <c r="F265" s="134"/>
    </row>
    <row r="266" spans="3:6" x14ac:dyDescent="0.25">
      <c r="C266" s="134"/>
      <c r="E266" s="134"/>
      <c r="F266" s="134"/>
    </row>
    <row r="267" spans="3:6" x14ac:dyDescent="0.25">
      <c r="C267" s="134"/>
      <c r="E267" s="134"/>
      <c r="F267" s="134"/>
    </row>
    <row r="268" spans="3:6" x14ac:dyDescent="0.25">
      <c r="C268" s="134"/>
      <c r="E268" s="134"/>
      <c r="F268" s="134"/>
    </row>
    <row r="269" spans="3:6" x14ac:dyDescent="0.25">
      <c r="C269" s="134"/>
      <c r="E269" s="134"/>
      <c r="F269" s="134"/>
    </row>
    <row r="270" spans="3:6" x14ac:dyDescent="0.25">
      <c r="C270" s="134"/>
      <c r="E270" s="134"/>
      <c r="F270" s="134"/>
    </row>
    <row r="271" spans="3:6" x14ac:dyDescent="0.25">
      <c r="C271" s="134"/>
      <c r="E271" s="134"/>
      <c r="F271" s="134"/>
    </row>
    <row r="272" spans="3:6" x14ac:dyDescent="0.25">
      <c r="C272" s="134"/>
      <c r="E272" s="134"/>
      <c r="F272" s="134"/>
    </row>
    <row r="273" spans="3:6" x14ac:dyDescent="0.25">
      <c r="C273" s="134"/>
      <c r="E273" s="134"/>
      <c r="F273" s="134"/>
    </row>
    <row r="274" spans="3:6" x14ac:dyDescent="0.25">
      <c r="C274" s="134"/>
      <c r="E274" s="134"/>
      <c r="F274" s="134"/>
    </row>
    <row r="275" spans="3:6" x14ac:dyDescent="0.25">
      <c r="C275" s="134"/>
      <c r="E275" s="134"/>
      <c r="F275" s="134"/>
    </row>
    <row r="276" spans="3:6" x14ac:dyDescent="0.25">
      <c r="C276" s="134"/>
      <c r="E276" s="134"/>
      <c r="F276" s="134"/>
    </row>
    <row r="277" spans="3:6" x14ac:dyDescent="0.25">
      <c r="C277" s="134"/>
      <c r="E277" s="134"/>
      <c r="F277" s="134"/>
    </row>
    <row r="278" spans="3:6" x14ac:dyDescent="0.25">
      <c r="C278" s="134"/>
      <c r="E278" s="134"/>
      <c r="F278" s="134"/>
    </row>
    <row r="279" spans="3:6" x14ac:dyDescent="0.25">
      <c r="C279" s="134"/>
      <c r="E279" s="134"/>
      <c r="F279" s="134"/>
    </row>
    <row r="280" spans="3:6" x14ac:dyDescent="0.25">
      <c r="C280" s="134"/>
      <c r="E280" s="134"/>
      <c r="F280" s="134"/>
    </row>
    <row r="281" spans="3:6" x14ac:dyDescent="0.25">
      <c r="C281" s="134"/>
      <c r="E281" s="134"/>
      <c r="F281" s="134"/>
    </row>
    <row r="282" spans="3:6" x14ac:dyDescent="0.25">
      <c r="C282" s="134"/>
      <c r="E282" s="134"/>
      <c r="F282" s="134"/>
    </row>
    <row r="283" spans="3:6" x14ac:dyDescent="0.25">
      <c r="C283" s="134"/>
      <c r="E283" s="134"/>
      <c r="F283" s="134"/>
    </row>
    <row r="284" spans="3:6" x14ac:dyDescent="0.25">
      <c r="C284" s="134"/>
      <c r="E284" s="134"/>
      <c r="F284" s="134"/>
    </row>
    <row r="285" spans="3:6" x14ac:dyDescent="0.25">
      <c r="C285" s="134"/>
      <c r="E285" s="134"/>
      <c r="F285" s="134"/>
    </row>
    <row r="286" spans="3:6" x14ac:dyDescent="0.25">
      <c r="C286" s="134"/>
      <c r="E286" s="134"/>
      <c r="F286" s="134"/>
    </row>
    <row r="287" spans="3:6" x14ac:dyDescent="0.25">
      <c r="C287" s="134"/>
      <c r="E287" s="134"/>
      <c r="F287" s="134"/>
    </row>
    <row r="288" spans="3:6" x14ac:dyDescent="0.25">
      <c r="C288" s="134"/>
      <c r="E288" s="134"/>
      <c r="F288" s="134"/>
    </row>
    <row r="289" spans="3:6" x14ac:dyDescent="0.25">
      <c r="C289" s="134"/>
      <c r="E289" s="134"/>
      <c r="F289" s="134"/>
    </row>
    <row r="290" spans="3:6" x14ac:dyDescent="0.25">
      <c r="C290" s="134"/>
      <c r="E290" s="134"/>
      <c r="F290" s="134"/>
    </row>
    <row r="291" spans="3:6" x14ac:dyDescent="0.25">
      <c r="C291" s="134"/>
      <c r="E291" s="134"/>
      <c r="F291" s="134"/>
    </row>
    <row r="292" spans="3:6" x14ac:dyDescent="0.25">
      <c r="C292" s="134"/>
      <c r="E292" s="134"/>
      <c r="F292" s="134"/>
    </row>
    <row r="293" spans="3:6" x14ac:dyDescent="0.25">
      <c r="C293" s="134"/>
      <c r="E293" s="134"/>
      <c r="F293" s="134"/>
    </row>
    <row r="294" spans="3:6" x14ac:dyDescent="0.25">
      <c r="C294" s="134"/>
      <c r="E294" s="134"/>
      <c r="F294" s="134"/>
    </row>
    <row r="295" spans="3:6" x14ac:dyDescent="0.25">
      <c r="C295" s="134"/>
      <c r="E295" s="134"/>
      <c r="F295" s="134"/>
    </row>
    <row r="296" spans="3:6" x14ac:dyDescent="0.25">
      <c r="C296" s="134"/>
      <c r="E296" s="134"/>
      <c r="F296" s="134"/>
    </row>
    <row r="297" spans="3:6" x14ac:dyDescent="0.25">
      <c r="C297" s="134"/>
      <c r="E297" s="134"/>
      <c r="F297" s="134"/>
    </row>
    <row r="298" spans="3:6" x14ac:dyDescent="0.25">
      <c r="C298" s="134"/>
      <c r="E298" s="134"/>
      <c r="F298" s="134"/>
    </row>
    <row r="299" spans="3:6" x14ac:dyDescent="0.25">
      <c r="C299" s="134"/>
      <c r="E299" s="134"/>
      <c r="F299" s="134"/>
    </row>
    <row r="300" spans="3:6" x14ac:dyDescent="0.25">
      <c r="C300" s="134"/>
      <c r="E300" s="134"/>
      <c r="F300" s="134"/>
    </row>
    <row r="301" spans="3:6" x14ac:dyDescent="0.25">
      <c r="C301" s="134"/>
      <c r="E301" s="134"/>
      <c r="F301" s="134"/>
    </row>
    <row r="302" spans="3:6" x14ac:dyDescent="0.25">
      <c r="C302" s="134"/>
      <c r="E302" s="134"/>
      <c r="F302" s="134"/>
    </row>
    <row r="303" spans="3:6" x14ac:dyDescent="0.25">
      <c r="C303" s="134"/>
      <c r="E303" s="134"/>
      <c r="F303" s="134"/>
    </row>
    <row r="304" spans="3:6" x14ac:dyDescent="0.25">
      <c r="C304" s="134"/>
      <c r="E304" s="134"/>
      <c r="F304" s="134"/>
    </row>
    <row r="305" spans="3:6" x14ac:dyDescent="0.25">
      <c r="C305" s="134"/>
      <c r="E305" s="134"/>
      <c r="F305" s="134"/>
    </row>
    <row r="306" spans="3:6" x14ac:dyDescent="0.25">
      <c r="C306" s="134"/>
      <c r="E306" s="134"/>
      <c r="F306" s="134"/>
    </row>
    <row r="307" spans="3:6" x14ac:dyDescent="0.25">
      <c r="C307" s="134"/>
      <c r="E307" s="134"/>
      <c r="F307" s="134"/>
    </row>
    <row r="308" spans="3:6" x14ac:dyDescent="0.25">
      <c r="C308" s="134"/>
      <c r="E308" s="134"/>
      <c r="F308" s="134"/>
    </row>
    <row r="309" spans="3:6" x14ac:dyDescent="0.25">
      <c r="C309" s="134"/>
      <c r="E309" s="134"/>
      <c r="F309" s="134"/>
    </row>
    <row r="310" spans="3:6" x14ac:dyDescent="0.25">
      <c r="C310" s="134"/>
      <c r="E310" s="134"/>
      <c r="F310" s="134"/>
    </row>
    <row r="311" spans="3:6" x14ac:dyDescent="0.25">
      <c r="C311" s="134"/>
      <c r="E311" s="134"/>
      <c r="F311" s="134"/>
    </row>
    <row r="312" spans="3:6" x14ac:dyDescent="0.25">
      <c r="C312" s="134"/>
      <c r="E312" s="134"/>
      <c r="F312" s="134"/>
    </row>
    <row r="313" spans="3:6" x14ac:dyDescent="0.25">
      <c r="C313" s="134"/>
      <c r="E313" s="134"/>
      <c r="F313" s="134"/>
    </row>
    <row r="314" spans="3:6" x14ac:dyDescent="0.25">
      <c r="C314" s="134"/>
      <c r="E314" s="134"/>
      <c r="F314" s="134"/>
    </row>
    <row r="315" spans="3:6" x14ac:dyDescent="0.25">
      <c r="C315" s="134"/>
      <c r="E315" s="134"/>
      <c r="F315" s="134"/>
    </row>
    <row r="316" spans="3:6" x14ac:dyDescent="0.25">
      <c r="C316" s="134"/>
      <c r="E316" s="134"/>
      <c r="F316" s="134"/>
    </row>
    <row r="317" spans="3:6" x14ac:dyDescent="0.25">
      <c r="C317" s="134"/>
      <c r="E317" s="134"/>
      <c r="F317" s="134"/>
    </row>
    <row r="318" spans="3:6" x14ac:dyDescent="0.25">
      <c r="C318" s="134"/>
      <c r="E318" s="134"/>
      <c r="F318" s="134"/>
    </row>
    <row r="319" spans="3:6" x14ac:dyDescent="0.25">
      <c r="C319" s="134"/>
      <c r="E319" s="134"/>
      <c r="F319" s="134"/>
    </row>
    <row r="320" spans="3:6" x14ac:dyDescent="0.25">
      <c r="C320" s="134"/>
      <c r="E320" s="134"/>
      <c r="F320" s="134"/>
    </row>
    <row r="321" spans="3:6" x14ac:dyDescent="0.25">
      <c r="C321" s="134"/>
      <c r="E321" s="134"/>
      <c r="F321" s="134"/>
    </row>
    <row r="322" spans="3:6" x14ac:dyDescent="0.25">
      <c r="C322" s="134"/>
      <c r="E322" s="134"/>
      <c r="F322" s="134"/>
    </row>
    <row r="323" spans="3:6" x14ac:dyDescent="0.25">
      <c r="C323" s="134"/>
      <c r="E323" s="134"/>
      <c r="F323" s="134"/>
    </row>
    <row r="324" spans="3:6" x14ac:dyDescent="0.25">
      <c r="C324" s="134"/>
      <c r="E324" s="134"/>
      <c r="F324" s="134"/>
    </row>
    <row r="325" spans="3:6" x14ac:dyDescent="0.25">
      <c r="C325" s="134"/>
      <c r="E325" s="134"/>
      <c r="F325" s="134"/>
    </row>
    <row r="326" spans="3:6" x14ac:dyDescent="0.25">
      <c r="C326" s="134"/>
      <c r="E326" s="134"/>
      <c r="F326" s="134"/>
    </row>
    <row r="327" spans="3:6" x14ac:dyDescent="0.25">
      <c r="C327" s="134"/>
      <c r="E327" s="134"/>
      <c r="F327" s="134"/>
    </row>
    <row r="328" spans="3:6" x14ac:dyDescent="0.25">
      <c r="C328" s="134"/>
      <c r="E328" s="134"/>
      <c r="F328" s="134"/>
    </row>
    <row r="329" spans="3:6" x14ac:dyDescent="0.25">
      <c r="C329" s="134"/>
      <c r="E329" s="134"/>
      <c r="F329" s="134"/>
    </row>
    <row r="330" spans="3:6" x14ac:dyDescent="0.25">
      <c r="C330" s="134"/>
      <c r="E330" s="134"/>
      <c r="F330" s="134"/>
    </row>
    <row r="331" spans="3:6" x14ac:dyDescent="0.25">
      <c r="C331" s="134"/>
      <c r="E331" s="134"/>
      <c r="F331" s="134"/>
    </row>
    <row r="332" spans="3:6" x14ac:dyDescent="0.25">
      <c r="C332" s="134"/>
      <c r="E332" s="134"/>
      <c r="F332" s="134"/>
    </row>
    <row r="333" spans="3:6" x14ac:dyDescent="0.25">
      <c r="C333" s="134"/>
      <c r="E333" s="134"/>
      <c r="F333" s="134"/>
    </row>
    <row r="334" spans="3:6" x14ac:dyDescent="0.25">
      <c r="C334" s="134"/>
      <c r="E334" s="134"/>
      <c r="F334" s="134"/>
    </row>
    <row r="335" spans="3:6" x14ac:dyDescent="0.25">
      <c r="C335" s="134"/>
      <c r="E335" s="134"/>
      <c r="F335" s="134"/>
    </row>
    <row r="336" spans="3:6" x14ac:dyDescent="0.25">
      <c r="C336" s="134"/>
      <c r="E336" s="134"/>
      <c r="F336" s="134"/>
    </row>
    <row r="337" spans="3:6" x14ac:dyDescent="0.25">
      <c r="C337" s="134"/>
      <c r="E337" s="134"/>
      <c r="F337" s="134"/>
    </row>
    <row r="338" spans="3:6" x14ac:dyDescent="0.25">
      <c r="C338" s="134"/>
      <c r="E338" s="134"/>
      <c r="F338" s="134"/>
    </row>
    <row r="339" spans="3:6" x14ac:dyDescent="0.25">
      <c r="C339" s="134"/>
      <c r="E339" s="134"/>
      <c r="F339" s="134"/>
    </row>
    <row r="340" spans="3:6" x14ac:dyDescent="0.25">
      <c r="C340" s="134"/>
      <c r="E340" s="134"/>
      <c r="F340" s="134"/>
    </row>
    <row r="341" spans="3:6" x14ac:dyDescent="0.25">
      <c r="C341" s="134"/>
      <c r="E341" s="134"/>
      <c r="F341" s="134"/>
    </row>
    <row r="342" spans="3:6" x14ac:dyDescent="0.25">
      <c r="C342" s="134"/>
      <c r="E342" s="134"/>
      <c r="F342" s="134"/>
    </row>
    <row r="343" spans="3:6" x14ac:dyDescent="0.25">
      <c r="C343" s="134"/>
      <c r="E343" s="134"/>
      <c r="F343" s="134"/>
    </row>
    <row r="344" spans="3:6" x14ac:dyDescent="0.25">
      <c r="C344" s="134"/>
      <c r="E344" s="134"/>
      <c r="F344" s="134"/>
    </row>
    <row r="345" spans="3:6" x14ac:dyDescent="0.25">
      <c r="C345" s="134"/>
      <c r="E345" s="134"/>
      <c r="F345" s="134"/>
    </row>
    <row r="346" spans="3:6" x14ac:dyDescent="0.25">
      <c r="C346" s="134"/>
      <c r="E346" s="134"/>
      <c r="F346" s="134"/>
    </row>
    <row r="347" spans="3:6" x14ac:dyDescent="0.25">
      <c r="C347" s="134"/>
      <c r="E347" s="134"/>
      <c r="F347" s="134"/>
    </row>
    <row r="348" spans="3:6" x14ac:dyDescent="0.25">
      <c r="C348" s="134"/>
      <c r="E348" s="134"/>
      <c r="F348" s="134"/>
    </row>
    <row r="349" spans="3:6" x14ac:dyDescent="0.25">
      <c r="C349" s="134"/>
      <c r="E349" s="134"/>
      <c r="F349" s="134"/>
    </row>
    <row r="350" spans="3:6" x14ac:dyDescent="0.25">
      <c r="C350" s="134"/>
      <c r="E350" s="134"/>
      <c r="F350" s="134"/>
    </row>
    <row r="351" spans="3:6" x14ac:dyDescent="0.25">
      <c r="C351" s="134"/>
      <c r="E351" s="134"/>
      <c r="F351" s="134"/>
    </row>
    <row r="352" spans="3:6" x14ac:dyDescent="0.25">
      <c r="C352" s="134"/>
      <c r="E352" s="134"/>
      <c r="F352" s="134"/>
    </row>
    <row r="353" spans="3:6" x14ac:dyDescent="0.25">
      <c r="C353" s="134"/>
      <c r="E353" s="134"/>
      <c r="F353" s="134"/>
    </row>
    <row r="354" spans="3:6" x14ac:dyDescent="0.25">
      <c r="C354" s="134"/>
      <c r="E354" s="134"/>
      <c r="F354" s="134"/>
    </row>
    <row r="355" spans="3:6" x14ac:dyDescent="0.25">
      <c r="C355" s="134"/>
      <c r="E355" s="134"/>
      <c r="F355" s="134"/>
    </row>
    <row r="356" spans="3:6" x14ac:dyDescent="0.25">
      <c r="C356" s="134"/>
      <c r="E356" s="134"/>
      <c r="F356" s="134"/>
    </row>
    <row r="357" spans="3:6" x14ac:dyDescent="0.25">
      <c r="C357" s="134"/>
      <c r="E357" s="134"/>
      <c r="F357" s="134"/>
    </row>
    <row r="358" spans="3:6" x14ac:dyDescent="0.25">
      <c r="C358" s="134"/>
      <c r="E358" s="134"/>
      <c r="F358" s="134"/>
    </row>
    <row r="359" spans="3:6" x14ac:dyDescent="0.25">
      <c r="C359" s="134"/>
      <c r="E359" s="134"/>
      <c r="F359" s="134"/>
    </row>
    <row r="360" spans="3:6" x14ac:dyDescent="0.25">
      <c r="C360" s="134"/>
      <c r="E360" s="134"/>
      <c r="F360" s="134"/>
    </row>
  </sheetData>
  <mergeCells count="45">
    <mergeCell ref="B15:B20"/>
    <mergeCell ref="C15:C20"/>
    <mergeCell ref="B2:D2"/>
    <mergeCell ref="B3:D3"/>
    <mergeCell ref="B6:D6"/>
    <mergeCell ref="B7:B14"/>
    <mergeCell ref="C7:C14"/>
    <mergeCell ref="B21:B29"/>
    <mergeCell ref="C21:C29"/>
    <mergeCell ref="B30:B32"/>
    <mergeCell ref="C30:C32"/>
    <mergeCell ref="B33:B35"/>
    <mergeCell ref="C33:C35"/>
    <mergeCell ref="B67:B68"/>
    <mergeCell ref="C67:C68"/>
    <mergeCell ref="B38:B44"/>
    <mergeCell ref="C38:C44"/>
    <mergeCell ref="B45:D45"/>
    <mergeCell ref="B46:B54"/>
    <mergeCell ref="C46:C54"/>
    <mergeCell ref="B55:B60"/>
    <mergeCell ref="C55:C60"/>
    <mergeCell ref="B61:B62"/>
    <mergeCell ref="C61:C62"/>
    <mergeCell ref="B64:D64"/>
    <mergeCell ref="B65:B66"/>
    <mergeCell ref="C65:C66"/>
    <mergeCell ref="B87:B90"/>
    <mergeCell ref="C87:C90"/>
    <mergeCell ref="B69:B70"/>
    <mergeCell ref="C69:C70"/>
    <mergeCell ref="B71:B73"/>
    <mergeCell ref="C71:C73"/>
    <mergeCell ref="B76:B77"/>
    <mergeCell ref="C76:C77"/>
    <mergeCell ref="B79:B80"/>
    <mergeCell ref="C79:C80"/>
    <mergeCell ref="B81:D81"/>
    <mergeCell ref="B82:B84"/>
    <mergeCell ref="C82:C84"/>
    <mergeCell ref="B94:B95"/>
    <mergeCell ref="C94:C95"/>
    <mergeCell ref="B96:D96"/>
    <mergeCell ref="D97:D101"/>
    <mergeCell ref="B102:D102"/>
  </mergeCells>
  <hyperlinks>
    <hyperlink ref="D106" r:id="rId1" display="Google has created an Environmental Insights Explorer that estimates " xr:uid="{6697EAC4-7DFF-4B8D-B890-A837CDFA2771}"/>
    <hyperlink ref="D85" r:id="rId2" xr:uid="{54BA7FB3-CA35-495D-83E1-D6E9CCC17A59}"/>
    <hyperlink ref="D86" r:id="rId3" xr:uid="{4ED19BC2-4609-42DD-A328-1123F741E288}"/>
    <hyperlink ref="D91" r:id="rId4" display="Estimates of age by geography are available through either the U.S. Census / American Community Survey through their FactFinder portal." xr:uid="{085CDA5B-9CD4-44A8-947B-CB599A1602B9}"/>
    <hyperlink ref="D83" r:id="rId5" xr:uid="{1C22BB52-2C09-4C4F-8BFD-13C3053F91E3}"/>
    <hyperlink ref="D68" r:id="rId6" location="/" display="/" xr:uid="{C0AB4969-76A1-448E-987B-599B66882B5A}"/>
    <hyperlink ref="D71" r:id="rId7" location="/find/nearest?fuel=ELEC" display="/find/nearest?fuel=ELEC" xr:uid="{FCA871CA-D651-419D-B139-E5D666F49051}"/>
    <hyperlink ref="D72" r:id="rId8" display="https://na.chargepoint.com/charge_point" xr:uid="{01E520AF-2D6E-4648-939B-079322F99DD5}"/>
    <hyperlink ref="D73" r:id="rId9" display="https://www.plugshare.com/" xr:uid="{B3BCB726-5DE2-4612-9B69-D3152B177690}"/>
    <hyperlink ref="D74" r:id="rId10" location="/find/nearest?fuel=ELEC" display="https://afdc.energy.gov/fuels/electricity_locations.html - /find/nearest?fuel=ELEC" xr:uid="{4B6C45C8-D461-4CA2-834B-393E5C81DAC8}"/>
    <hyperlink ref="D75" r:id="rId11" display="The U.S. Census provides estimates on origin-desintation travel through their OnTheMap interactive online mapping and analytics platform. The tool allows users to input a study geography and gather insights on transportation patterns of commuters. " xr:uid="{0D6FCD6B-1C52-41E0-A804-EC23B7CAB0AB}"/>
    <hyperlink ref="D78" r:id="rId12" display="The U.S. Census Bureau provides estimates on community - or journey to work - data for communities. This includes a profile of the modes of transportation commuters in each community utilize, as well as the ability to cross-reference commuting behavior with other demographic information. " xr:uid="{81C2A25A-3152-4973-9DBF-D4CC943B7238}"/>
    <hyperlink ref="D77" r:id="rId13" display="analysis of bike share programs" xr:uid="{2C784492-BCF1-472B-A71D-E6BBA0ADC4CE}"/>
    <hyperlink ref="D56" r:id="rId14" display="The National Renewable Energy Laboratory (NREL) provides data for various heights by state." xr:uid="{80B47906-79FE-4DED-914C-7C0F3E4408A4}"/>
    <hyperlink ref="D57" r:id="rId15" display="• GPI houses the 80-meter and 100-meter wind speed data for the U.S. but for other heights, NREL also has a downloadable Wind Toolkit Scalable Data Service" xr:uid="{C552D8DA-CFDE-4D37-BF97-BD73AA37C744}"/>
    <hyperlink ref="D58" r:id="rId16" display="• For other heights, NREL also has an open-source command prompt portal though use of the command prompt portal requires an API to access" xr:uid="{D6EE6C27-E24C-41C0-8942-DFC65615AECA}"/>
    <hyperlink ref="D60" r:id="rId17" display="• NREL also translates wind resource to renewable energy technical generation potential estimate in the State and Local Planning for Energy (SLOPE) Platform. " xr:uid="{996A6655-CC69-48F2-B825-92F06566E59C}"/>
    <hyperlink ref="D47" r:id="rId18" display="Alternatively, the National Renewable Energy Laboratory has created a repository of solar resource data, tools, and maps - which includes mapping information on solar potential - for the country. " xr:uid="{7EDBAE8A-EA01-408C-99B5-6816EE151E01}"/>
    <hyperlink ref="D48" r:id="rId19" display="This includes geospatial data on solar potential at a standardized point estimation. Data is available for public download. " xr:uid="{C03E5BB4-6A9D-47A3-BCEB-3ACC039BAA2A}"/>
    <hyperlink ref="D51" r:id="rId20" display="The Solar Energy Industries Association also has resource estimates at the state level, with resource characterization estimations. " xr:uid="{0DF72745-5EF1-4E57-A7E6-69DB09DA894F}"/>
    <hyperlink ref="D59" r:id="rId21" display="• For high level, static estimates, NREL also has a Wind Prospector. " xr:uid="{099A48B9-B1D1-4329-AD74-044CE252508C}"/>
    <hyperlink ref="D52" r:id="rId22" display="Alternatively, the National Renewable Energy Laboratory has created a repository of solar resource data, tools, and maps - which includes mapping information on solar potential - for the country. " xr:uid="{4A9122E8-F1AF-4327-9681-B3EF3CA36B27}"/>
    <hyperlink ref="D54" r:id="rId23" display="• NREL also translates solar resource to a solar technical generation potential estimate in the State and Local Planning for Energy (SLOPE) Platform. " xr:uid="{6CB9BA80-C97C-4820-AE21-22F6DD12C4E9}"/>
    <hyperlink ref="D53" r:id="rId24" display="For some communities, estimates for solar potential and rooftop solar potential are available via Google's Environmental Insights Explorer, which currently includes on 73 north american cities, but estimates rooftop solar potential for said communities." xr:uid="{6365F06B-87D3-4A2D-B068-EF26E28EC3E4}"/>
    <hyperlink ref="D62" r:id="rId25" display="https://gisdata.mn.gov/dataset/util-elec-trans" xr:uid="{61DB3CCC-13DC-4C48-B80D-3918F8C3B390}"/>
    <hyperlink ref="D61" r:id="rId26" xr:uid="{919E8A59-7DF9-4147-A6AF-38891433483D}"/>
    <hyperlink ref="D38" r:id="rId27" display="Check with the City to see whether they have an inventory of buildings. If a city participates in a building benchmarking program, some building information will be available through the reporting platform.  The B3 benchmarking program in Minnesota is an example of a benchmarking platform." xr:uid="{6ECDE84C-D245-40F6-ABEB-071CA8482913}"/>
    <hyperlink ref="D40" r:id="rId28" display="• Using GIS, analyze the total square footage of the community's building footprints. Building footprint shapefiles are available either through the city or it’s county, through the metropolitan council if the community is within the 7-county metro, or through open-source building footprint data. Microsoft made a national building footprint datafile available on Github. The file format, however, requires third party conversion to use in common geospatial software applications (like ESRI ArcMap)." xr:uid="{7FE6F7D2-4013-411A-9911-AA9D6471FB93}"/>
    <hyperlink ref="D39" r:id="rId29" display="• Using GIS, analyze the total square footage of the community's building footprints. Building footprint shapefiles are available either through the city or it’s county, through the metropolitan council if the community is within the 7-county metro, or through open-source building footprint data. Microsoft made a national building footprint datafile available on Github. The file format, however, requires third party conversion to use in common geospatial software applications (like ESRI ArcMap)." xr:uid="{5DC804DB-182C-4963-8A26-706828EEC2FF}"/>
    <hyperlink ref="D44" r:id="rId30" location="/" display=" State and Local Government Energy Data (SLED) through the U.S. Department of Energy. " xr:uid="{E2D0A884-20BF-4DD6-B4DF-496A2440D1B3}"/>
    <hyperlink ref="D42" r:id="rId31" display="You can look to total household estimates, assume a constant household square footage, and multiply the two. Use the same process to calculate commercial and industrial building square footage. Estimates of total households by geography are available through  the U.S. Census." xr:uid="{9D32677D-0D3F-4AFE-928B-7F158F507447}"/>
    <hyperlink ref="D36" r:id="rId32" display="The National Renewable Energy Laboratory estimates energy efficiency - in terms of economic potential, high achievable potential, single family home electric savings potential, and single family home fuel savings potential - in the State and Local Planning for Energy (SLOPE) Platform. " xr:uid="{B75F2D90-436E-4D09-9685-C55BBC7BDA92}"/>
    <hyperlink ref="D34" r:id="rId33" display="https://www.eia.gov/electricity/data/eia860/" xr:uid="{008B1AB4-CCC8-40A9-9C71-503941E74DFC}"/>
    <hyperlink ref="D31" r:id="rId34" display="https://www.eia.gov/electricity/data/eia860/" xr:uid="{C6D70534-BD91-4C6C-A7EC-E410DA3128F8}"/>
    <hyperlink ref="D27" r:id="rId35" display="There are also datasets available through EPA that detail the U.S. Electric Power Industry Estimated Emissions by State, as well as the Net Generation by State by Type of Producer by Energy Source which can be used as a similar proxy for emissions factor, and may allow a community to aggregate fuel production within their specific utility territory." xr:uid="{3E2D5D10-E8F5-4049-991B-A35E1EC28CF7}"/>
    <hyperlink ref="D28" r:id="rId36" xr:uid="{F4761D6E-6CCF-41A3-A701-089C55DC98BC}"/>
    <hyperlink ref="D26" r:id="rId37" xr:uid="{42C67C93-88DC-46C7-912D-A6734A1C6D9B}"/>
    <hyperlink ref="D24" r:id="rId38" display="Emission factors for a given utility can be calculated using the reported generation mix (% by fuel composition and heat factors for various fuel types). The mix of generation fuels by state can be found through the U.S. Environmental Information Administration. That mix can be used to calculate the an emission factor for the state by multiplying the ratio of each fuel type to the greenhouse gas equivalency of that fuel. " xr:uid="{03D7FDE7-BAD6-4E9B-BE9C-28D47410C183}"/>
    <hyperlink ref="D29" r:id="rId39" display="https://gisdata.mn.gov/dataset/util-elec-trans" xr:uid="{514D167B-7F58-486A-A96F-4E12B0072A87}"/>
    <hyperlink ref="D17" r:id="rId40" display="Otherwise, the National Renewable Energy Laboratory (NREL) developed the State and Local Planning for Energy Platform, which provides community-specific electricity consumption estimates. " xr:uid="{7FD1D417-8778-4710-B1B6-095FAF997171}"/>
    <hyperlink ref="D20" r:id="rId41" xr:uid="{A2B7E4C0-B73B-4B00-B71F-C7650D73D885}"/>
    <hyperlink ref="D18" r:id="rId42" location="/" display="•The U.S. Department of Energy publishes estimates of energy use for geographies through their State and Local Energy data portal. " xr:uid="{75D10937-9513-481C-BB57-E329D8359A93}"/>
    <hyperlink ref="D13" r:id="rId43" display="If you’re going the route of extrapolation, you can reference the Annual Energy Outlook (AEO) annually from the Energy Information Administration EIA) to check your numbers, though the AEO is national in scope.  " xr:uid="{8ECE08F2-379D-45A3-8C98-274A85E312F4}"/>
    <hyperlink ref="D14" r:id="rId44" display="• and the U.S. Energy Information Administration, on average U.S. residential utility customer consumption" xr:uid="{62719257-8F4A-4D9C-ABFD-F82F0CD8082D}"/>
    <hyperlink ref="D12" r:id="rId45" xr:uid="{33916AEC-4EC2-4E22-9C34-5CB84869FC5E}"/>
    <hyperlink ref="D11" r:id="rId46" location="/" xr:uid="{23E546A5-5B28-40CD-BC8B-4A407011B3CB}"/>
    <hyperlink ref="D63" r:id="rId47" display="The National Renewable Energy Laboratory estimates energy efficiency - in terms of economic potential, high achievable potential, single family home electric savings potential, and single family home fuel savings potential - in the State and Local Planning for Energy (SLOPE) Platform. " xr:uid="{82D60BD2-420D-4AC9-A3E9-B5A4370A6965}"/>
    <hyperlink ref="D89" r:id="rId48" display="Otherwise, to calculate energy burden manually, identify the percentage of the population for whom energy bills account for &gt;= 30% their annual income. Estimates of household expenditures on utilities and annual income by geography are available through either the U.S. Census / American Community Survey or may be available through local utility data (though this will vary by location)." xr:uid="{6BD66E93-8FA9-4DCD-B203-D5E9B47F9CC0}"/>
    <hyperlink ref="D88" r:id="rId49" display="Low-Income Energy Affordability Data (LEAD) tool. The tool provides estimates on " xr:uid="{FE7A4261-6F95-4776-A4AB-D6335DD6B3EB}"/>
    <hyperlink ref="D19" r:id="rId50" xr:uid="{25434C9C-EAED-42C7-9CF9-B40BC30A3B7B}"/>
    <hyperlink ref="D90" r:id="rId51" display="Determine how many people in the community would be eligible for energy assistance (public assistance for heating). Public data on Low-Income Home Energy Assistance Program (LIHEAP) is available through the U.S. Department of Health and Human Services, Office of Community Services. " xr:uid="{98E43ADA-BF80-4C82-9BC2-30959C9F8D44}"/>
    <hyperlink ref="D92" r:id="rId52" display="Estimates of race by geography are available through either the U.S. Census / American Community Survey through their FactFinder portal. " xr:uid="{BC3DB14E-894D-431C-ABE0-F28BCE643DC6}"/>
    <hyperlink ref="D93" r:id="rId53" display="Estimates of primary household language / percentage of by geography are available through either the U.S. Census / American Community Survey through their FactFinder portal. " xr:uid="{9F695CD7-9506-4538-AA83-9F62C39A06CB}"/>
    <hyperlink ref="D94" r:id="rId54" display="Estimates of proportion of the population living with a disability by geography is available through either the U.S. Census / American Community Survey through their National Ambulatory Medican Care Survey (NAMCS). The Census also provides estimates of health insurance coverage, which are available as cross-tabulated estimates with other demographic indicators like race. " xr:uid="{8B1334F6-A0C5-4916-A767-403D5C142A6B}"/>
    <hyperlink ref="D41" r:id="rId55" display="If none of these options are available, explore using LiDAR data and ESRI ArcMap software to extract building footprints to calculate the estimated area. Pursuing the third options opens greater opportunity to estimate the corresponding height of buildings to give a better estimation of total area versus footprint but is also the most time-consuming method. " xr:uid="{5184DB38-4158-4ED8-8C32-D535B50F5D26}"/>
    <hyperlink ref="D95" r:id="rId56" xr:uid="{747DA752-9BA1-448E-953A-2E9B04D43375}"/>
    <hyperlink ref="D66" r:id="rId57" location="/" display="/" xr:uid="{38EB1E49-7275-4910-AACC-464ED5DC05C6}"/>
    <hyperlink ref="D70" r:id="rId58" location="/" display="/" xr:uid="{5ED4603A-EF84-47BC-9528-138629CBAD08}"/>
    <hyperlink ref="D84" r:id="rId59" location="/" display="/" xr:uid="{8F141FF2-860F-49D0-86AC-CAF0DB9D26F1}"/>
    <hyperlink ref="D10" r:id="rId60" display="Otherwise, the National Renewable Energy Laboratory (NREL) developed the State and Local Planning for Energy Platform, which provides community-specific electricity consumption estimates. " xr:uid="{6FCB559B-624B-4A2E-B797-864CF42C8F58}"/>
    <hyperlink ref="D25" r:id="rId61" display="• Rocky Mountain Institute has also created a Utility Transition Hub, which provides data available for download as well as an interactive portal to explore utility-specific emissions." xr:uid="{B3C19DBB-A3E4-4DE6-A719-7BFAFB658FBF}"/>
  </hyperlinks>
  <pageMargins left="0.7" right="0.7" top="0.75" bottom="0.75" header="0.3" footer="0.3"/>
  <pageSetup orientation="portrait" horizontalDpi="4294967295" verticalDpi="4294967295" r:id="rId62"/>
  <drawing r:id="rId63"/>
  <legacyDrawing r:id="rId6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674D-CF93-45FD-AD67-1967CDD8CCA8}">
  <sheetPr>
    <tabColor theme="1"/>
  </sheetPr>
  <dimension ref="A1:R147"/>
  <sheetViews>
    <sheetView zoomScale="55" zoomScaleNormal="55" workbookViewId="0">
      <selection activeCell="V78" sqref="V78"/>
    </sheetView>
  </sheetViews>
  <sheetFormatPr defaultRowHeight="15" x14ac:dyDescent="0.25"/>
  <cols>
    <col min="1" max="1" width="79.85546875" bestFit="1" customWidth="1"/>
    <col min="2" max="2" width="27.5703125" bestFit="1" customWidth="1"/>
  </cols>
  <sheetData>
    <row r="1" spans="1:18" x14ac:dyDescent="0.25">
      <c r="A1" t="s">
        <v>56</v>
      </c>
      <c r="B1" t="s">
        <v>47</v>
      </c>
      <c r="C1" t="s">
        <v>247</v>
      </c>
      <c r="D1">
        <v>2016</v>
      </c>
      <c r="E1">
        <f>D1+1</f>
        <v>2017</v>
      </c>
      <c r="F1">
        <f t="shared" ref="F1:R1" si="0">E1+1</f>
        <v>2018</v>
      </c>
      <c r="G1">
        <f t="shared" si="0"/>
        <v>2019</v>
      </c>
      <c r="H1">
        <f t="shared" si="0"/>
        <v>2020</v>
      </c>
      <c r="I1">
        <f t="shared" si="0"/>
        <v>2021</v>
      </c>
      <c r="J1">
        <f t="shared" si="0"/>
        <v>2022</v>
      </c>
      <c r="K1">
        <f t="shared" si="0"/>
        <v>2023</v>
      </c>
      <c r="L1">
        <f t="shared" si="0"/>
        <v>2024</v>
      </c>
      <c r="M1">
        <f t="shared" si="0"/>
        <v>2025</v>
      </c>
      <c r="N1">
        <f t="shared" si="0"/>
        <v>2026</v>
      </c>
      <c r="O1">
        <f t="shared" si="0"/>
        <v>2027</v>
      </c>
      <c r="P1">
        <f t="shared" si="0"/>
        <v>2028</v>
      </c>
      <c r="Q1">
        <f t="shared" si="0"/>
        <v>2029</v>
      </c>
      <c r="R1">
        <f t="shared" si="0"/>
        <v>2030</v>
      </c>
    </row>
    <row r="2" spans="1:18" x14ac:dyDescent="0.25">
      <c r="A2" t="str">
        <f>'Climate Metrics'!C24&amp;" Emissions"</f>
        <v>Total Emissions</v>
      </c>
      <c r="B2" t="str">
        <f>'Climate Metrics'!D24</f>
        <v>tonnes CO2e</v>
      </c>
      <c r="C2">
        <f>'Climate Metrics'!E24</f>
        <v>0</v>
      </c>
      <c r="D2">
        <f>'Climate Metrics'!F24</f>
        <v>0</v>
      </c>
      <c r="E2">
        <f>'Climate Metrics'!G24</f>
        <v>0</v>
      </c>
      <c r="F2">
        <f>'Climate Metrics'!H24</f>
        <v>0</v>
      </c>
      <c r="G2">
        <f>'Climate Metrics'!I24</f>
        <v>0</v>
      </c>
      <c r="H2">
        <f>'Climate Metrics'!J24</f>
        <v>0</v>
      </c>
      <c r="I2">
        <f>'Climate Metrics'!K24</f>
        <v>0</v>
      </c>
      <c r="J2">
        <f>'Climate Metrics'!L24</f>
        <v>0</v>
      </c>
      <c r="K2">
        <f>'Climate Metrics'!M24</f>
        <v>0</v>
      </c>
      <c r="L2">
        <f>'Climate Metrics'!N24</f>
        <v>0</v>
      </c>
      <c r="M2">
        <f>'Climate Metrics'!O24</f>
        <v>0</v>
      </c>
      <c r="N2">
        <f>'Climate Metrics'!P24</f>
        <v>0</v>
      </c>
      <c r="O2">
        <f>'Climate Metrics'!Q24</f>
        <v>0</v>
      </c>
      <c r="P2">
        <f>'Climate Metrics'!R24</f>
        <v>0</v>
      </c>
      <c r="Q2">
        <f>'Climate Metrics'!S24</f>
        <v>0</v>
      </c>
      <c r="R2">
        <f>'Climate Metrics'!T24</f>
        <v>0</v>
      </c>
    </row>
    <row r="3" spans="1:18" x14ac:dyDescent="0.25">
      <c r="A3" t="str">
        <f>'Climate Metrics'!C25&amp;" Emissions"</f>
        <v>Commercial / Industrial Emissions</v>
      </c>
      <c r="B3" t="str">
        <f>'Climate Metrics'!D25</f>
        <v>tonnes CO2e</v>
      </c>
      <c r="C3">
        <f>'Climate Metrics'!E25</f>
        <v>0</v>
      </c>
      <c r="D3">
        <f>'Climate Metrics'!F25</f>
        <v>0</v>
      </c>
      <c r="E3">
        <f>'Climate Metrics'!G25</f>
        <v>0</v>
      </c>
      <c r="F3">
        <f>'Climate Metrics'!H25</f>
        <v>0</v>
      </c>
      <c r="G3">
        <f>'Climate Metrics'!I25</f>
        <v>0</v>
      </c>
      <c r="H3">
        <f>'Climate Metrics'!J25</f>
        <v>0</v>
      </c>
      <c r="I3">
        <f>'Climate Metrics'!K25</f>
        <v>0</v>
      </c>
      <c r="J3">
        <f>'Climate Metrics'!L25</f>
        <v>0</v>
      </c>
      <c r="K3">
        <f>'Climate Metrics'!M25</f>
        <v>0</v>
      </c>
      <c r="L3">
        <f>'Climate Metrics'!N25</f>
        <v>0</v>
      </c>
      <c r="M3">
        <f>'Climate Metrics'!O25</f>
        <v>0</v>
      </c>
      <c r="N3">
        <f>'Climate Metrics'!P25</f>
        <v>0</v>
      </c>
      <c r="O3">
        <f>'Climate Metrics'!Q25</f>
        <v>0</v>
      </c>
      <c r="P3">
        <f>'Climate Metrics'!R25</f>
        <v>0</v>
      </c>
      <c r="Q3">
        <f>'Climate Metrics'!S25</f>
        <v>0</v>
      </c>
      <c r="R3">
        <f>'Climate Metrics'!T25</f>
        <v>0</v>
      </c>
    </row>
    <row r="4" spans="1:18" x14ac:dyDescent="0.25">
      <c r="A4" t="str">
        <f>'Climate Metrics'!C26&amp;" Emissions"</f>
        <v>Residential Emissions</v>
      </c>
      <c r="B4" t="str">
        <f>'Climate Metrics'!D26</f>
        <v>tonnes CO2e</v>
      </c>
      <c r="C4">
        <f>'Climate Metrics'!E26</f>
        <v>0</v>
      </c>
      <c r="D4">
        <f>'Climate Metrics'!F26</f>
        <v>0</v>
      </c>
      <c r="E4">
        <f>'Climate Metrics'!G26</f>
        <v>0</v>
      </c>
      <c r="F4">
        <f>'Climate Metrics'!H26</f>
        <v>0</v>
      </c>
      <c r="G4">
        <f>'Climate Metrics'!I26</f>
        <v>0</v>
      </c>
      <c r="H4">
        <f>'Climate Metrics'!J26</f>
        <v>0</v>
      </c>
      <c r="I4">
        <f>'Climate Metrics'!K26</f>
        <v>0</v>
      </c>
      <c r="J4">
        <f>'Climate Metrics'!L26</f>
        <v>0</v>
      </c>
      <c r="K4">
        <f>'Climate Metrics'!M26</f>
        <v>0</v>
      </c>
      <c r="L4">
        <f>'Climate Metrics'!N26</f>
        <v>0</v>
      </c>
      <c r="M4">
        <f>'Climate Metrics'!O26</f>
        <v>0</v>
      </c>
      <c r="N4">
        <f>'Climate Metrics'!P26</f>
        <v>0</v>
      </c>
      <c r="O4">
        <f>'Climate Metrics'!Q26</f>
        <v>0</v>
      </c>
      <c r="P4">
        <f>'Climate Metrics'!R26</f>
        <v>0</v>
      </c>
      <c r="Q4">
        <f>'Climate Metrics'!S26</f>
        <v>0</v>
      </c>
      <c r="R4">
        <f>'Climate Metrics'!T26</f>
        <v>0</v>
      </c>
    </row>
    <row r="5" spans="1:18" x14ac:dyDescent="0.25">
      <c r="A5" t="str">
        <f>'Climate Metrics'!C27&amp;" Emissions"</f>
        <v>Transportation and Mobility Emissions</v>
      </c>
      <c r="B5" t="str">
        <f>'Climate Metrics'!D27</f>
        <v>tonnes CO2e</v>
      </c>
      <c r="C5">
        <f>'Climate Metrics'!E27</f>
        <v>0</v>
      </c>
      <c r="D5">
        <f>'Climate Metrics'!F27</f>
        <v>0</v>
      </c>
      <c r="E5">
        <f>'Climate Metrics'!G27</f>
        <v>0</v>
      </c>
      <c r="F5">
        <f>'Climate Metrics'!H27</f>
        <v>0</v>
      </c>
      <c r="G5">
        <f>'Climate Metrics'!I27</f>
        <v>0</v>
      </c>
      <c r="H5">
        <f>'Climate Metrics'!J27</f>
        <v>0</v>
      </c>
      <c r="I5">
        <f>'Climate Metrics'!K27</f>
        <v>0</v>
      </c>
      <c r="J5">
        <f>'Climate Metrics'!L27</f>
        <v>0</v>
      </c>
      <c r="K5">
        <f>'Climate Metrics'!M27</f>
        <v>0</v>
      </c>
      <c r="L5">
        <f>'Climate Metrics'!N27</f>
        <v>0</v>
      </c>
      <c r="M5">
        <f>'Climate Metrics'!O27</f>
        <v>0</v>
      </c>
      <c r="N5">
        <f>'Climate Metrics'!P27</f>
        <v>0</v>
      </c>
      <c r="O5">
        <f>'Climate Metrics'!Q27</f>
        <v>0</v>
      </c>
      <c r="P5">
        <f>'Climate Metrics'!R27</f>
        <v>0</v>
      </c>
      <c r="Q5">
        <f>'Climate Metrics'!S27</f>
        <v>0</v>
      </c>
      <c r="R5">
        <f>'Climate Metrics'!T27</f>
        <v>0</v>
      </c>
    </row>
    <row r="6" spans="1:18" x14ac:dyDescent="0.25">
      <c r="A6" t="str">
        <f>'Climate Metrics'!C28&amp;" Emissions"</f>
        <v>Waste Emissions</v>
      </c>
      <c r="B6" t="str">
        <f>'Climate Metrics'!D28</f>
        <v>tonnes CO2e</v>
      </c>
      <c r="C6">
        <f>'Climate Metrics'!E28</f>
        <v>0</v>
      </c>
      <c r="D6">
        <f>'Climate Metrics'!F28</f>
        <v>0</v>
      </c>
      <c r="E6">
        <f>'Climate Metrics'!G28</f>
        <v>0</v>
      </c>
      <c r="F6">
        <f>'Climate Metrics'!H28</f>
        <v>0</v>
      </c>
      <c r="G6">
        <f>'Climate Metrics'!I28</f>
        <v>0</v>
      </c>
      <c r="H6">
        <f>'Climate Metrics'!J28</f>
        <v>0</v>
      </c>
      <c r="I6">
        <f>'Climate Metrics'!K28</f>
        <v>0</v>
      </c>
      <c r="J6">
        <f>'Climate Metrics'!L28</f>
        <v>0</v>
      </c>
      <c r="K6">
        <f>'Climate Metrics'!M28</f>
        <v>0</v>
      </c>
      <c r="L6">
        <f>'Climate Metrics'!N28</f>
        <v>0</v>
      </c>
      <c r="M6">
        <f>'Climate Metrics'!O28</f>
        <v>0</v>
      </c>
      <c r="N6">
        <f>'Climate Metrics'!P28</f>
        <v>0</v>
      </c>
      <c r="O6">
        <f>'Climate Metrics'!Q28</f>
        <v>0</v>
      </c>
      <c r="P6">
        <f>'Climate Metrics'!R28</f>
        <v>0</v>
      </c>
      <c r="Q6">
        <f>'Climate Metrics'!S28</f>
        <v>0</v>
      </c>
      <c r="R6">
        <f>'Climate Metrics'!T28</f>
        <v>0</v>
      </c>
    </row>
    <row r="7" spans="1:18" x14ac:dyDescent="0.25">
      <c r="A7" t="str">
        <f>'Climate Metrics'!C30</f>
        <v>Communitywide Emission Reduction Goal (shown as annual)</v>
      </c>
      <c r="B7" t="s">
        <v>31</v>
      </c>
      <c r="C7">
        <f>'Climate Metrics'!E29</f>
        <v>0</v>
      </c>
      <c r="D7">
        <f>'Climate Metrics'!F29</f>
        <v>0</v>
      </c>
      <c r="E7">
        <f>'Climate Metrics'!G29</f>
        <v>0</v>
      </c>
      <c r="F7">
        <f>'Climate Metrics'!H29</f>
        <v>0</v>
      </c>
      <c r="G7">
        <f>'Climate Metrics'!I29</f>
        <v>0</v>
      </c>
      <c r="H7">
        <f>'Climate Metrics'!J29</f>
        <v>0</v>
      </c>
      <c r="I7">
        <f>'Climate Metrics'!K29</f>
        <v>0</v>
      </c>
      <c r="J7">
        <f>'Climate Metrics'!L29</f>
        <v>0</v>
      </c>
      <c r="K7">
        <f>'Climate Metrics'!M29</f>
        <v>0</v>
      </c>
      <c r="L7">
        <f>'Climate Metrics'!N29</f>
        <v>0</v>
      </c>
      <c r="M7">
        <f>'Climate Metrics'!O29</f>
        <v>0</v>
      </c>
      <c r="N7">
        <f>'Climate Metrics'!P29</f>
        <v>0</v>
      </c>
      <c r="O7">
        <f>'Climate Metrics'!Q29</f>
        <v>0</v>
      </c>
      <c r="P7">
        <f>'Climate Metrics'!R29</f>
        <v>0</v>
      </c>
      <c r="Q7">
        <f>'Climate Metrics'!S29</f>
        <v>0</v>
      </c>
      <c r="R7">
        <f>'Climate Metrics'!T29</f>
        <v>0</v>
      </c>
    </row>
    <row r="8" spans="1:18" x14ac:dyDescent="0.25">
      <c r="A8" t="str">
        <f>'Climate Metrics'!C32</f>
        <v>Demographics</v>
      </c>
      <c r="B8" t="s">
        <v>58</v>
      </c>
      <c r="C8">
        <f>'Climate Metrics'!E32</f>
        <v>0</v>
      </c>
      <c r="D8">
        <f>'Climate Metrics'!F32</f>
        <v>0</v>
      </c>
      <c r="E8">
        <f>'Climate Metrics'!G32</f>
        <v>0</v>
      </c>
      <c r="F8">
        <f>'Climate Metrics'!H32</f>
        <v>0</v>
      </c>
      <c r="G8">
        <f>'Climate Metrics'!I32</f>
        <v>0</v>
      </c>
      <c r="H8">
        <f>'Climate Metrics'!J32</f>
        <v>0</v>
      </c>
      <c r="I8">
        <f>'Climate Metrics'!K32</f>
        <v>0</v>
      </c>
      <c r="J8">
        <f>'Climate Metrics'!L32</f>
        <v>0</v>
      </c>
      <c r="K8">
        <f>'Climate Metrics'!M32</f>
        <v>0</v>
      </c>
      <c r="L8">
        <f>'Climate Metrics'!N32</f>
        <v>0</v>
      </c>
      <c r="M8">
        <f>'Climate Metrics'!O32</f>
        <v>0</v>
      </c>
      <c r="N8">
        <f>'Climate Metrics'!P32</f>
        <v>0</v>
      </c>
      <c r="O8">
        <f>'Climate Metrics'!Q32</f>
        <v>0</v>
      </c>
      <c r="P8">
        <f>'Climate Metrics'!R32</f>
        <v>0</v>
      </c>
      <c r="Q8">
        <f>'Climate Metrics'!S32</f>
        <v>0</v>
      </c>
      <c r="R8">
        <f>'Climate Metrics'!T32</f>
        <v>0</v>
      </c>
    </row>
    <row r="9" spans="1:18" x14ac:dyDescent="0.25">
      <c r="A9" t="str">
        <f>'Climate Metrics'!C34</f>
        <v>Population</v>
      </c>
      <c r="B9" t="str">
        <f>'Climate Metrics'!D34</f>
        <v>Count</v>
      </c>
      <c r="C9">
        <f>'Climate Metrics'!E34</f>
        <v>0</v>
      </c>
      <c r="D9">
        <f>'Climate Metrics'!F34</f>
        <v>0</v>
      </c>
      <c r="E9">
        <f>'Climate Metrics'!G34</f>
        <v>0</v>
      </c>
      <c r="F9">
        <f>'Climate Metrics'!H34</f>
        <v>0</v>
      </c>
      <c r="G9">
        <f>'Climate Metrics'!I34</f>
        <v>0</v>
      </c>
      <c r="H9">
        <f>'Climate Metrics'!J34</f>
        <v>0</v>
      </c>
      <c r="I9">
        <f>'Climate Metrics'!K34</f>
        <v>0</v>
      </c>
      <c r="J9">
        <f>'Climate Metrics'!L34</f>
        <v>0</v>
      </c>
      <c r="K9">
        <f>'Climate Metrics'!M34</f>
        <v>0</v>
      </c>
      <c r="L9">
        <f>'Climate Metrics'!N34</f>
        <v>0</v>
      </c>
      <c r="M9">
        <f>'Climate Metrics'!O34</f>
        <v>0</v>
      </c>
      <c r="N9">
        <f>'Climate Metrics'!P34</f>
        <v>0</v>
      </c>
      <c r="O9">
        <f>'Climate Metrics'!Q34</f>
        <v>0</v>
      </c>
      <c r="P9">
        <f>'Climate Metrics'!R34</f>
        <v>0</v>
      </c>
      <c r="Q9">
        <f>'Climate Metrics'!S34</f>
        <v>0</v>
      </c>
      <c r="R9">
        <f>'Climate Metrics'!T34</f>
        <v>0</v>
      </c>
    </row>
    <row r="10" spans="1:18" x14ac:dyDescent="0.25">
      <c r="A10" t="str">
        <f>'Climate Metrics'!C35</f>
        <v>Jobs</v>
      </c>
      <c r="B10" t="str">
        <f>'Climate Metrics'!D35</f>
        <v>Count</v>
      </c>
      <c r="C10">
        <f>'Climate Metrics'!E35</f>
        <v>0</v>
      </c>
      <c r="D10">
        <f>'Climate Metrics'!F35</f>
        <v>0</v>
      </c>
      <c r="E10">
        <f>'Climate Metrics'!G35</f>
        <v>0</v>
      </c>
      <c r="F10">
        <f>'Climate Metrics'!H35</f>
        <v>0</v>
      </c>
      <c r="G10">
        <f>'Climate Metrics'!I35</f>
        <v>0</v>
      </c>
      <c r="H10">
        <f>'Climate Metrics'!J35</f>
        <v>0</v>
      </c>
      <c r="I10">
        <f>'Climate Metrics'!K35</f>
        <v>0</v>
      </c>
      <c r="J10">
        <f>'Climate Metrics'!L35</f>
        <v>0</v>
      </c>
      <c r="K10">
        <f>'Climate Metrics'!M35</f>
        <v>0</v>
      </c>
      <c r="L10">
        <f>'Climate Metrics'!N35</f>
        <v>0</v>
      </c>
      <c r="M10">
        <f>'Climate Metrics'!O35</f>
        <v>0</v>
      </c>
      <c r="N10">
        <f>'Climate Metrics'!P35</f>
        <v>0</v>
      </c>
      <c r="O10">
        <f>'Climate Metrics'!Q35</f>
        <v>0</v>
      </c>
      <c r="P10">
        <f>'Climate Metrics'!R35</f>
        <v>0</v>
      </c>
      <c r="Q10">
        <f>'Climate Metrics'!S35</f>
        <v>0</v>
      </c>
      <c r="R10">
        <f>'Climate Metrics'!T35</f>
        <v>0</v>
      </c>
    </row>
    <row r="11" spans="1:18" x14ac:dyDescent="0.25">
      <c r="A11" t="str">
        <f>'Climate Metrics'!C36</f>
        <v>Households</v>
      </c>
      <c r="B11" t="str">
        <f>'Climate Metrics'!D36</f>
        <v>Count</v>
      </c>
      <c r="C11">
        <f>'Climate Metrics'!E36</f>
        <v>0</v>
      </c>
      <c r="D11">
        <f>'Climate Metrics'!F36</f>
        <v>0</v>
      </c>
      <c r="E11">
        <f>'Climate Metrics'!G36</f>
        <v>0</v>
      </c>
      <c r="F11">
        <f>'Climate Metrics'!H36</f>
        <v>0</v>
      </c>
      <c r="G11">
        <f>'Climate Metrics'!I36</f>
        <v>0</v>
      </c>
      <c r="H11">
        <f>'Climate Metrics'!J36</f>
        <v>0</v>
      </c>
      <c r="I11">
        <f>'Climate Metrics'!K36</f>
        <v>0</v>
      </c>
      <c r="J11">
        <f>'Climate Metrics'!L36</f>
        <v>0</v>
      </c>
      <c r="K11">
        <f>'Climate Metrics'!M36</f>
        <v>0</v>
      </c>
      <c r="L11">
        <f>'Climate Metrics'!N36</f>
        <v>0</v>
      </c>
      <c r="M11">
        <f>'Climate Metrics'!O36</f>
        <v>0</v>
      </c>
      <c r="N11">
        <f>'Climate Metrics'!P36</f>
        <v>0</v>
      </c>
      <c r="O11">
        <f>'Climate Metrics'!Q36</f>
        <v>0</v>
      </c>
      <c r="P11">
        <f>'Climate Metrics'!R36</f>
        <v>0</v>
      </c>
      <c r="Q11">
        <f>'Climate Metrics'!S36</f>
        <v>0</v>
      </c>
      <c r="R11">
        <f>'Climate Metrics'!T36</f>
        <v>0</v>
      </c>
    </row>
    <row r="12" spans="1:18" x14ac:dyDescent="0.25">
      <c r="A12" t="str">
        <f>'Climate Metrics'!C40</f>
        <v>Total Commercial / Industrial Buildings</v>
      </c>
      <c r="B12" t="str">
        <f>'Climate Metrics'!D40</f>
        <v>Count</v>
      </c>
      <c r="C12">
        <f>'Climate Metrics'!E40</f>
        <v>0</v>
      </c>
      <c r="D12">
        <f>'Climate Metrics'!F40</f>
        <v>0</v>
      </c>
      <c r="E12">
        <f>'Climate Metrics'!G40</f>
        <v>0</v>
      </c>
      <c r="F12">
        <f>'Climate Metrics'!H40</f>
        <v>0</v>
      </c>
      <c r="G12">
        <f>'Climate Metrics'!I40</f>
        <v>0</v>
      </c>
      <c r="H12">
        <f>'Climate Metrics'!J40</f>
        <v>0</v>
      </c>
      <c r="I12">
        <f>'Climate Metrics'!K40</f>
        <v>0</v>
      </c>
      <c r="J12">
        <f>'Climate Metrics'!L40</f>
        <v>0</v>
      </c>
      <c r="K12">
        <f>'Climate Metrics'!M40</f>
        <v>0</v>
      </c>
      <c r="L12">
        <f>'Climate Metrics'!N40</f>
        <v>0</v>
      </c>
      <c r="M12">
        <f>'Climate Metrics'!O40</f>
        <v>0</v>
      </c>
      <c r="N12">
        <f>'Climate Metrics'!P40</f>
        <v>0</v>
      </c>
      <c r="O12">
        <f>'Climate Metrics'!Q40</f>
        <v>0</v>
      </c>
      <c r="P12">
        <f>'Climate Metrics'!R40</f>
        <v>0</v>
      </c>
      <c r="Q12">
        <f>'Climate Metrics'!S40</f>
        <v>0</v>
      </c>
      <c r="R12">
        <f>'Climate Metrics'!T40</f>
        <v>0</v>
      </c>
    </row>
    <row r="13" spans="1:18" x14ac:dyDescent="0.25">
      <c r="A13" t="str">
        <f>'Climate Metrics'!C41</f>
        <v>Electric Emissions</v>
      </c>
      <c r="B13" t="str">
        <f>'Climate Metrics'!D41</f>
        <v>tonnes CO2e</v>
      </c>
      <c r="C13">
        <f>'Climate Metrics'!E41</f>
        <v>0</v>
      </c>
      <c r="D13">
        <f>'Climate Metrics'!F41</f>
        <v>0</v>
      </c>
      <c r="E13">
        <f>'Climate Metrics'!G41</f>
        <v>0</v>
      </c>
      <c r="F13">
        <f>'Climate Metrics'!H41</f>
        <v>0</v>
      </c>
      <c r="G13">
        <f>'Climate Metrics'!I41</f>
        <v>0</v>
      </c>
      <c r="H13">
        <f>'Climate Metrics'!J41</f>
        <v>0</v>
      </c>
      <c r="I13">
        <f>'Climate Metrics'!K41</f>
        <v>0</v>
      </c>
      <c r="J13">
        <f>'Climate Metrics'!L41</f>
        <v>0</v>
      </c>
      <c r="K13">
        <f>'Climate Metrics'!M41</f>
        <v>0</v>
      </c>
      <c r="L13">
        <f>'Climate Metrics'!N41</f>
        <v>0</v>
      </c>
      <c r="M13">
        <f>'Climate Metrics'!O41</f>
        <v>0</v>
      </c>
      <c r="N13">
        <f>'Climate Metrics'!P41</f>
        <v>0</v>
      </c>
      <c r="O13">
        <f>'Climate Metrics'!Q41</f>
        <v>0</v>
      </c>
      <c r="P13">
        <f>'Climate Metrics'!R41</f>
        <v>0</v>
      </c>
      <c r="Q13">
        <f>'Climate Metrics'!S41</f>
        <v>0</v>
      </c>
      <c r="R13">
        <f>'Climate Metrics'!T41</f>
        <v>0</v>
      </c>
    </row>
    <row r="14" spans="1:18" x14ac:dyDescent="0.25">
      <c r="A14" t="str">
        <f>'Climate Metrics'!C42</f>
        <v>Electric Energy Use</v>
      </c>
      <c r="B14" t="str">
        <f>'Climate Metrics'!D42</f>
        <v>KWh</v>
      </c>
      <c r="C14">
        <f>'Climate Metrics'!E42</f>
        <v>0</v>
      </c>
      <c r="D14">
        <f>'Climate Metrics'!F42</f>
        <v>0</v>
      </c>
      <c r="E14">
        <f>'Climate Metrics'!G42</f>
        <v>0</v>
      </c>
      <c r="F14">
        <f>'Climate Metrics'!H42</f>
        <v>0</v>
      </c>
      <c r="G14">
        <f>'Climate Metrics'!I42</f>
        <v>0</v>
      </c>
      <c r="H14">
        <f>'Climate Metrics'!J42</f>
        <v>0</v>
      </c>
      <c r="I14">
        <f>'Climate Metrics'!K42</f>
        <v>0</v>
      </c>
      <c r="J14">
        <f>'Climate Metrics'!L42</f>
        <v>0</v>
      </c>
      <c r="K14">
        <f>'Climate Metrics'!M42</f>
        <v>0</v>
      </c>
      <c r="L14">
        <f>'Climate Metrics'!N42</f>
        <v>0</v>
      </c>
      <c r="M14">
        <f>'Climate Metrics'!O42</f>
        <v>0</v>
      </c>
      <c r="N14">
        <f>'Climate Metrics'!P42</f>
        <v>0</v>
      </c>
      <c r="O14">
        <f>'Climate Metrics'!Q42</f>
        <v>0</v>
      </c>
      <c r="P14">
        <f>'Climate Metrics'!R42</f>
        <v>0</v>
      </c>
      <c r="Q14">
        <f>'Climate Metrics'!S42</f>
        <v>0</v>
      </c>
      <c r="R14">
        <f>'Climate Metrics'!T42</f>
        <v>0</v>
      </c>
    </row>
    <row r="15" spans="1:18" x14ac:dyDescent="0.25">
      <c r="A15" t="str">
        <f>'Climate Metrics'!C43</f>
        <v>Electric Energy Use</v>
      </c>
      <c r="B15" t="str">
        <f>'Climate Metrics'!D43</f>
        <v>MMBtu</v>
      </c>
      <c r="C15">
        <f>'Climate Metrics'!E43</f>
        <v>0</v>
      </c>
      <c r="D15">
        <f>'Climate Metrics'!F43</f>
        <v>0</v>
      </c>
      <c r="E15">
        <f>'Climate Metrics'!G43</f>
        <v>0</v>
      </c>
      <c r="F15">
        <f>'Climate Metrics'!H43</f>
        <v>0</v>
      </c>
      <c r="G15">
        <f>'Climate Metrics'!I43</f>
        <v>0</v>
      </c>
      <c r="H15">
        <f>'Climate Metrics'!J43</f>
        <v>0</v>
      </c>
      <c r="I15">
        <f>'Climate Metrics'!K43</f>
        <v>0</v>
      </c>
      <c r="J15">
        <f>'Climate Metrics'!L43</f>
        <v>0</v>
      </c>
      <c r="K15">
        <f>'Climate Metrics'!M43</f>
        <v>0</v>
      </c>
      <c r="L15">
        <f>'Climate Metrics'!N43</f>
        <v>0</v>
      </c>
      <c r="M15">
        <f>'Climate Metrics'!O43</f>
        <v>0</v>
      </c>
      <c r="N15">
        <f>'Climate Metrics'!P43</f>
        <v>0</v>
      </c>
      <c r="O15">
        <f>'Climate Metrics'!Q43</f>
        <v>0</v>
      </c>
      <c r="P15">
        <f>'Climate Metrics'!R43</f>
        <v>0</v>
      </c>
      <c r="Q15">
        <f>'Climate Metrics'!S43</f>
        <v>0</v>
      </c>
      <c r="R15">
        <f>'Climate Metrics'!T43</f>
        <v>0</v>
      </c>
    </row>
    <row r="16" spans="1:18" x14ac:dyDescent="0.25">
      <c r="A16" t="str">
        <f>'Climate Metrics'!C44</f>
        <v>Natural Gas Emissions</v>
      </c>
      <c r="B16" t="str">
        <f>'Climate Metrics'!D44</f>
        <v>tonnes CO2e</v>
      </c>
      <c r="C16">
        <f>'Climate Metrics'!E44</f>
        <v>0</v>
      </c>
      <c r="D16">
        <f>'Climate Metrics'!F44</f>
        <v>0</v>
      </c>
      <c r="E16">
        <f>'Climate Metrics'!G44</f>
        <v>0</v>
      </c>
      <c r="F16">
        <f>'Climate Metrics'!H44</f>
        <v>0</v>
      </c>
      <c r="G16">
        <f>'Climate Metrics'!I44</f>
        <v>0</v>
      </c>
      <c r="H16">
        <f>'Climate Metrics'!J44</f>
        <v>0</v>
      </c>
      <c r="I16">
        <f>'Climate Metrics'!K44</f>
        <v>0</v>
      </c>
      <c r="J16">
        <f>'Climate Metrics'!L44</f>
        <v>0</v>
      </c>
      <c r="K16">
        <f>'Climate Metrics'!M44</f>
        <v>0</v>
      </c>
      <c r="L16">
        <f>'Climate Metrics'!N44</f>
        <v>0</v>
      </c>
      <c r="M16">
        <f>'Climate Metrics'!O44</f>
        <v>0</v>
      </c>
      <c r="N16">
        <f>'Climate Metrics'!P44</f>
        <v>0</v>
      </c>
      <c r="O16">
        <f>'Climate Metrics'!Q44</f>
        <v>0</v>
      </c>
      <c r="P16">
        <f>'Climate Metrics'!R44</f>
        <v>0</v>
      </c>
      <c r="Q16">
        <f>'Climate Metrics'!S44</f>
        <v>0</v>
      </c>
      <c r="R16">
        <f>'Climate Metrics'!T44</f>
        <v>0</v>
      </c>
    </row>
    <row r="17" spans="1:18" x14ac:dyDescent="0.25">
      <c r="A17" t="str">
        <f>'Climate Metrics'!C45</f>
        <v>Natural Gas Energy Use</v>
      </c>
      <c r="B17" t="str">
        <f>'Climate Metrics'!D45</f>
        <v>therms</v>
      </c>
      <c r="C17">
        <f>'Climate Metrics'!E45</f>
        <v>0</v>
      </c>
      <c r="D17">
        <f>'Climate Metrics'!F45</f>
        <v>0</v>
      </c>
      <c r="E17">
        <f>'Climate Metrics'!G45</f>
        <v>0</v>
      </c>
      <c r="F17">
        <f>'Climate Metrics'!H45</f>
        <v>0</v>
      </c>
      <c r="G17">
        <f>'Climate Metrics'!I45</f>
        <v>0</v>
      </c>
      <c r="H17">
        <f>'Climate Metrics'!J45</f>
        <v>0</v>
      </c>
      <c r="I17">
        <f>'Climate Metrics'!K45</f>
        <v>0</v>
      </c>
      <c r="J17">
        <f>'Climate Metrics'!L45</f>
        <v>0</v>
      </c>
      <c r="K17">
        <f>'Climate Metrics'!M45</f>
        <v>0</v>
      </c>
      <c r="L17">
        <f>'Climate Metrics'!N45</f>
        <v>0</v>
      </c>
      <c r="M17">
        <f>'Climate Metrics'!O45</f>
        <v>0</v>
      </c>
      <c r="N17">
        <f>'Climate Metrics'!P45</f>
        <v>0</v>
      </c>
      <c r="O17">
        <f>'Climate Metrics'!Q45</f>
        <v>0</v>
      </c>
      <c r="P17">
        <f>'Climate Metrics'!R45</f>
        <v>0</v>
      </c>
      <c r="Q17">
        <f>'Climate Metrics'!S45</f>
        <v>0</v>
      </c>
      <c r="R17">
        <f>'Climate Metrics'!T45</f>
        <v>0</v>
      </c>
    </row>
    <row r="18" spans="1:18" x14ac:dyDescent="0.25">
      <c r="A18" t="str">
        <f>'Climate Metrics'!C46</f>
        <v>Natural Gas Energy Use</v>
      </c>
      <c r="B18" t="str">
        <f>'Climate Metrics'!D46</f>
        <v>MMBtu</v>
      </c>
      <c r="C18">
        <f>'Climate Metrics'!E46</f>
        <v>0</v>
      </c>
      <c r="D18">
        <f>'Climate Metrics'!F46</f>
        <v>0</v>
      </c>
      <c r="E18">
        <f>'Climate Metrics'!G46</f>
        <v>0</v>
      </c>
      <c r="F18">
        <f>'Climate Metrics'!H46</f>
        <v>0</v>
      </c>
      <c r="G18">
        <f>'Climate Metrics'!I46</f>
        <v>0</v>
      </c>
      <c r="H18">
        <f>'Climate Metrics'!J46</f>
        <v>0</v>
      </c>
      <c r="I18">
        <f>'Climate Metrics'!K46</f>
        <v>0</v>
      </c>
      <c r="J18">
        <f>'Climate Metrics'!L46</f>
        <v>0</v>
      </c>
      <c r="K18">
        <f>'Climate Metrics'!M46</f>
        <v>0</v>
      </c>
      <c r="L18">
        <f>'Climate Metrics'!N46</f>
        <v>0</v>
      </c>
      <c r="M18">
        <f>'Climate Metrics'!O46</f>
        <v>0</v>
      </c>
      <c r="N18">
        <f>'Climate Metrics'!P46</f>
        <v>0</v>
      </c>
      <c r="O18">
        <f>'Climate Metrics'!Q46</f>
        <v>0</v>
      </c>
      <c r="P18">
        <f>'Climate Metrics'!R46</f>
        <v>0</v>
      </c>
      <c r="Q18">
        <f>'Climate Metrics'!S46</f>
        <v>0</v>
      </c>
      <c r="R18">
        <f>'Climate Metrics'!T46</f>
        <v>0</v>
      </c>
    </row>
    <row r="19" spans="1:18" x14ac:dyDescent="0.25">
      <c r="A19" t="str">
        <f>'Climate Metrics'!C47</f>
        <v>Delivered Fuels (liquid propane / fuel oil) Emissions</v>
      </c>
      <c r="B19" t="str">
        <f>'Climate Metrics'!D47</f>
        <v>tonnes CO2e</v>
      </c>
      <c r="C19">
        <f>'Climate Metrics'!E47</f>
        <v>0</v>
      </c>
      <c r="D19">
        <f>'Climate Metrics'!F47</f>
        <v>0</v>
      </c>
      <c r="E19">
        <f>'Climate Metrics'!G47</f>
        <v>0</v>
      </c>
      <c r="F19">
        <f>'Climate Metrics'!H47</f>
        <v>0</v>
      </c>
      <c r="G19">
        <f>'Climate Metrics'!I47</f>
        <v>0</v>
      </c>
      <c r="H19">
        <f>'Climate Metrics'!J47</f>
        <v>0</v>
      </c>
      <c r="I19">
        <f>'Climate Metrics'!K47</f>
        <v>0</v>
      </c>
      <c r="J19">
        <f>'Climate Metrics'!L47</f>
        <v>0</v>
      </c>
      <c r="K19">
        <f>'Climate Metrics'!M47</f>
        <v>0</v>
      </c>
      <c r="L19">
        <f>'Climate Metrics'!N47</f>
        <v>0</v>
      </c>
      <c r="M19">
        <f>'Climate Metrics'!O47</f>
        <v>0</v>
      </c>
      <c r="N19">
        <f>'Climate Metrics'!P47</f>
        <v>0</v>
      </c>
      <c r="O19">
        <f>'Climate Metrics'!Q47</f>
        <v>0</v>
      </c>
      <c r="P19">
        <f>'Climate Metrics'!R47</f>
        <v>0</v>
      </c>
      <c r="Q19">
        <f>'Climate Metrics'!S47</f>
        <v>0</v>
      </c>
      <c r="R19">
        <f>'Climate Metrics'!T47</f>
        <v>0</v>
      </c>
    </row>
    <row r="20" spans="1:18" x14ac:dyDescent="0.25">
      <c r="A20" t="str">
        <f>'Climate Metrics'!C48</f>
        <v>Delivered Fuels (liquid propane / fuel oil) Energy Use</v>
      </c>
      <c r="B20" t="str">
        <f>'Climate Metrics'!D48</f>
        <v>Gallons</v>
      </c>
      <c r="C20">
        <f>'Climate Metrics'!E48</f>
        <v>0</v>
      </c>
      <c r="D20">
        <f>'Climate Metrics'!F48</f>
        <v>0</v>
      </c>
      <c r="E20">
        <f>'Climate Metrics'!G48</f>
        <v>0</v>
      </c>
      <c r="F20">
        <f>'Climate Metrics'!H48</f>
        <v>0</v>
      </c>
      <c r="G20">
        <f>'Climate Metrics'!I48</f>
        <v>0</v>
      </c>
      <c r="H20">
        <f>'Climate Metrics'!J48</f>
        <v>0</v>
      </c>
      <c r="I20">
        <f>'Climate Metrics'!K48</f>
        <v>0</v>
      </c>
      <c r="J20">
        <f>'Climate Metrics'!L48</f>
        <v>0</v>
      </c>
      <c r="K20">
        <f>'Climate Metrics'!M48</f>
        <v>0</v>
      </c>
      <c r="L20">
        <f>'Climate Metrics'!N48</f>
        <v>0</v>
      </c>
      <c r="M20">
        <f>'Climate Metrics'!O48</f>
        <v>0</v>
      </c>
      <c r="N20">
        <f>'Climate Metrics'!P48</f>
        <v>0</v>
      </c>
      <c r="O20">
        <f>'Climate Metrics'!Q48</f>
        <v>0</v>
      </c>
      <c r="P20">
        <f>'Climate Metrics'!R48</f>
        <v>0</v>
      </c>
      <c r="Q20">
        <f>'Climate Metrics'!S48</f>
        <v>0</v>
      </c>
      <c r="R20">
        <f>'Climate Metrics'!T48</f>
        <v>0</v>
      </c>
    </row>
    <row r="21" spans="1:18" x14ac:dyDescent="0.25">
      <c r="A21" t="str">
        <f>'Climate Metrics'!C49</f>
        <v>Delivered Fuels (liquid propane / fuel oil) Energy Use</v>
      </c>
      <c r="B21" t="str">
        <f>'Climate Metrics'!D49</f>
        <v>MMBtu</v>
      </c>
      <c r="C21">
        <f>'Climate Metrics'!E49</f>
        <v>0</v>
      </c>
      <c r="D21">
        <f>'Climate Metrics'!F49</f>
        <v>0</v>
      </c>
      <c r="E21">
        <f>'Climate Metrics'!G49</f>
        <v>0</v>
      </c>
      <c r="F21">
        <f>'Climate Metrics'!H49</f>
        <v>0</v>
      </c>
      <c r="G21">
        <f>'Climate Metrics'!I49</f>
        <v>0</v>
      </c>
      <c r="H21">
        <f>'Climate Metrics'!J49</f>
        <v>0</v>
      </c>
      <c r="I21">
        <f>'Climate Metrics'!K49</f>
        <v>0</v>
      </c>
      <c r="J21">
        <f>'Climate Metrics'!L49</f>
        <v>0</v>
      </c>
      <c r="K21">
        <f>'Climate Metrics'!M49</f>
        <v>0</v>
      </c>
      <c r="L21">
        <f>'Climate Metrics'!N49</f>
        <v>0</v>
      </c>
      <c r="M21">
        <f>'Climate Metrics'!O49</f>
        <v>0</v>
      </c>
      <c r="N21">
        <f>'Climate Metrics'!P49</f>
        <v>0</v>
      </c>
      <c r="O21">
        <f>'Climate Metrics'!Q49</f>
        <v>0</v>
      </c>
      <c r="P21">
        <f>'Climate Metrics'!R49</f>
        <v>0</v>
      </c>
      <c r="Q21">
        <f>'Climate Metrics'!S49</f>
        <v>0</v>
      </c>
      <c r="R21">
        <f>'Climate Metrics'!T49</f>
        <v>0</v>
      </c>
    </row>
    <row r="22" spans="1:18" x14ac:dyDescent="0.25">
      <c r="A22" t="str">
        <f>'Climate Metrics'!C50</f>
        <v>Total Energy Emissions</v>
      </c>
      <c r="B22" t="str">
        <f>'Climate Metrics'!D50</f>
        <v>tonnes CO2e</v>
      </c>
      <c r="C22">
        <f>'Climate Metrics'!E50</f>
        <v>0</v>
      </c>
      <c r="D22">
        <f>'Climate Metrics'!F50</f>
        <v>0</v>
      </c>
      <c r="E22">
        <f>'Climate Metrics'!G50</f>
        <v>0</v>
      </c>
      <c r="F22">
        <f>'Climate Metrics'!H50</f>
        <v>0</v>
      </c>
      <c r="G22">
        <f>'Climate Metrics'!I50</f>
        <v>0</v>
      </c>
      <c r="H22">
        <f>'Climate Metrics'!J50</f>
        <v>0</v>
      </c>
      <c r="I22">
        <f>'Climate Metrics'!K50</f>
        <v>0</v>
      </c>
      <c r="J22">
        <f>'Climate Metrics'!L50</f>
        <v>0</v>
      </c>
      <c r="K22">
        <f>'Climate Metrics'!M50</f>
        <v>0</v>
      </c>
      <c r="L22">
        <f>'Climate Metrics'!N50</f>
        <v>0</v>
      </c>
      <c r="M22">
        <f>'Climate Metrics'!O50</f>
        <v>0</v>
      </c>
      <c r="N22">
        <f>'Climate Metrics'!P50</f>
        <v>0</v>
      </c>
      <c r="O22">
        <f>'Climate Metrics'!Q50</f>
        <v>0</v>
      </c>
      <c r="P22">
        <f>'Climate Metrics'!R50</f>
        <v>0</v>
      </c>
      <c r="Q22">
        <f>'Climate Metrics'!S50</f>
        <v>0</v>
      </c>
      <c r="R22">
        <f>'Climate Metrics'!T50</f>
        <v>0</v>
      </c>
    </row>
    <row r="23" spans="1:18" x14ac:dyDescent="0.25">
      <c r="A23" t="str">
        <f>'Climate Metrics'!C51</f>
        <v>Total Energy Use</v>
      </c>
      <c r="B23" t="str">
        <f>'Climate Metrics'!D51</f>
        <v>MMBtu</v>
      </c>
      <c r="C23">
        <f>'Climate Metrics'!E51</f>
        <v>0</v>
      </c>
      <c r="D23">
        <f>'Climate Metrics'!F51</f>
        <v>0</v>
      </c>
      <c r="E23">
        <f>'Climate Metrics'!G51</f>
        <v>0</v>
      </c>
      <c r="F23">
        <f>'Climate Metrics'!H51</f>
        <v>0</v>
      </c>
      <c r="G23">
        <f>'Climate Metrics'!I51</f>
        <v>0</v>
      </c>
      <c r="H23">
        <f>'Climate Metrics'!J51</f>
        <v>0</v>
      </c>
      <c r="I23">
        <f>'Climate Metrics'!K51</f>
        <v>0</v>
      </c>
      <c r="J23">
        <f>'Climate Metrics'!L51</f>
        <v>0</v>
      </c>
      <c r="K23">
        <f>'Climate Metrics'!M51</f>
        <v>0</v>
      </c>
      <c r="L23">
        <f>'Climate Metrics'!N51</f>
        <v>0</v>
      </c>
      <c r="M23">
        <f>'Climate Metrics'!O51</f>
        <v>0</v>
      </c>
      <c r="N23">
        <f>'Climate Metrics'!P51</f>
        <v>0</v>
      </c>
      <c r="O23">
        <f>'Climate Metrics'!Q51</f>
        <v>0</v>
      </c>
      <c r="P23">
        <f>'Climate Metrics'!R51</f>
        <v>0</v>
      </c>
      <c r="Q23">
        <f>'Climate Metrics'!S51</f>
        <v>0</v>
      </c>
      <c r="R23">
        <f>'Climate Metrics'!T51</f>
        <v>0</v>
      </c>
    </row>
    <row r="24" spans="1:18" x14ac:dyDescent="0.25">
      <c r="A24" t="str">
        <f>'Climate Metrics'!C53</f>
        <v>Energy Consumption Reduction Goal</v>
      </c>
      <c r="B24" t="str">
        <f>'Climate Metrics'!D53</f>
        <v>MMBtu</v>
      </c>
      <c r="C24">
        <f>'Climate Metrics'!E53</f>
        <v>0</v>
      </c>
      <c r="D24">
        <f>'Climate Metrics'!F53</f>
        <v>0</v>
      </c>
      <c r="E24">
        <f>'Climate Metrics'!G53</f>
        <v>0</v>
      </c>
      <c r="F24">
        <f>'Climate Metrics'!H53</f>
        <v>0</v>
      </c>
      <c r="G24">
        <f>'Climate Metrics'!I53</f>
        <v>0</v>
      </c>
      <c r="H24">
        <f>'Climate Metrics'!J53</f>
        <v>0</v>
      </c>
      <c r="I24">
        <f>'Climate Metrics'!K53</f>
        <v>0</v>
      </c>
      <c r="J24">
        <f>'Climate Metrics'!L53</f>
        <v>0</v>
      </c>
      <c r="K24">
        <f>'Climate Metrics'!M53</f>
        <v>0</v>
      </c>
      <c r="L24">
        <f>'Climate Metrics'!N53</f>
        <v>0</v>
      </c>
      <c r="M24">
        <f>'Climate Metrics'!O53</f>
        <v>0</v>
      </c>
      <c r="N24">
        <f>'Climate Metrics'!P53</f>
        <v>0</v>
      </c>
      <c r="O24">
        <f>'Climate Metrics'!Q53</f>
        <v>0</v>
      </c>
      <c r="P24">
        <f>'Climate Metrics'!R53</f>
        <v>0</v>
      </c>
      <c r="Q24">
        <f>'Climate Metrics'!S53</f>
        <v>0</v>
      </c>
      <c r="R24">
        <f>'Climate Metrics'!T53</f>
        <v>0</v>
      </c>
    </row>
    <row r="25" spans="1:18" x14ac:dyDescent="0.25">
      <c r="A25" t="str">
        <f>'Climate Metrics'!C54</f>
        <v>Goal for Commercial / Industrial Participation in Energy Efficiency Programs (e.g., retrofits, PACE)</v>
      </c>
      <c r="B25" t="str">
        <f>'Climate Metrics'!D54</f>
        <v>Count (Businesses)</v>
      </c>
      <c r="C25">
        <f>'Climate Metrics'!E54</f>
        <v>0</v>
      </c>
      <c r="D25">
        <f>'Climate Metrics'!F54</f>
        <v>0</v>
      </c>
      <c r="E25">
        <f>'Climate Metrics'!G54</f>
        <v>0</v>
      </c>
      <c r="F25">
        <f>'Climate Metrics'!H54</f>
        <v>0</v>
      </c>
      <c r="G25">
        <f>'Climate Metrics'!I54</f>
        <v>0</v>
      </c>
      <c r="H25">
        <f>'Climate Metrics'!J54</f>
        <v>0</v>
      </c>
      <c r="I25">
        <f>'Climate Metrics'!K54</f>
        <v>0</v>
      </c>
      <c r="J25">
        <f>'Climate Metrics'!L54</f>
        <v>0</v>
      </c>
      <c r="K25">
        <f>'Climate Metrics'!M54</f>
        <v>0</v>
      </c>
      <c r="L25">
        <f>'Climate Metrics'!N54</f>
        <v>0</v>
      </c>
      <c r="M25">
        <f>'Climate Metrics'!O54</f>
        <v>0</v>
      </c>
      <c r="N25">
        <f>'Climate Metrics'!P54</f>
        <v>0</v>
      </c>
      <c r="O25">
        <f>'Climate Metrics'!Q54</f>
        <v>0</v>
      </c>
      <c r="P25">
        <f>'Climate Metrics'!R54</f>
        <v>0</v>
      </c>
      <c r="Q25">
        <f>'Climate Metrics'!S54</f>
        <v>0</v>
      </c>
      <c r="R25">
        <f>'Climate Metrics'!T54</f>
        <v>0</v>
      </c>
    </row>
    <row r="26" spans="1:18" x14ac:dyDescent="0.25">
      <c r="A26" t="str">
        <f>'Climate Metrics'!C56</f>
        <v>Commercial / Industrial Building Area</v>
      </c>
      <c r="B26" t="str">
        <f>'Climate Metrics'!D56</f>
        <v>Square Feet</v>
      </c>
      <c r="C26">
        <f>'Climate Metrics'!E56</f>
        <v>0</v>
      </c>
      <c r="D26">
        <f>'Climate Metrics'!F56</f>
        <v>0</v>
      </c>
      <c r="E26">
        <f>'Climate Metrics'!G56</f>
        <v>0</v>
      </c>
      <c r="F26">
        <f>'Climate Metrics'!H56</f>
        <v>0</v>
      </c>
      <c r="G26">
        <f>'Climate Metrics'!I56</f>
        <v>0</v>
      </c>
      <c r="H26">
        <f>'Climate Metrics'!J56</f>
        <v>0</v>
      </c>
      <c r="I26">
        <f>'Climate Metrics'!K56</f>
        <v>0</v>
      </c>
      <c r="J26">
        <f>'Climate Metrics'!L56</f>
        <v>0</v>
      </c>
      <c r="K26">
        <f>'Climate Metrics'!M56</f>
        <v>0</v>
      </c>
      <c r="L26">
        <f>'Climate Metrics'!N56</f>
        <v>0</v>
      </c>
      <c r="M26">
        <f>'Climate Metrics'!O56</f>
        <v>0</v>
      </c>
      <c r="N26">
        <f>'Climate Metrics'!P56</f>
        <v>0</v>
      </c>
      <c r="O26">
        <f>'Climate Metrics'!Q56</f>
        <v>0</v>
      </c>
      <c r="P26">
        <f>'Climate Metrics'!R56</f>
        <v>0</v>
      </c>
      <c r="Q26">
        <f>'Climate Metrics'!S56</f>
        <v>0</v>
      </c>
      <c r="R26">
        <f>'Climate Metrics'!T56</f>
        <v>0</v>
      </c>
    </row>
    <row r="27" spans="1:18" x14ac:dyDescent="0.25">
      <c r="A27" t="str">
        <f>'Climate Metrics'!C57</f>
        <v>Commercial / Industrial Building Energy Use</v>
      </c>
      <c r="B27" t="str">
        <f>'Climate Metrics'!D57</f>
        <v>KBTU per square foot</v>
      </c>
      <c r="C27">
        <f>'Climate Metrics'!E57</f>
        <v>0</v>
      </c>
      <c r="D27">
        <f>'Climate Metrics'!F57</f>
        <v>0</v>
      </c>
      <c r="E27">
        <f>'Climate Metrics'!G57</f>
        <v>0</v>
      </c>
      <c r="F27">
        <f>'Climate Metrics'!H57</f>
        <v>0</v>
      </c>
      <c r="G27">
        <f>'Climate Metrics'!I57</f>
        <v>0</v>
      </c>
      <c r="H27">
        <f>'Climate Metrics'!J57</f>
        <v>0</v>
      </c>
      <c r="I27">
        <f>'Climate Metrics'!K57</f>
        <v>0</v>
      </c>
      <c r="J27">
        <f>'Climate Metrics'!L57</f>
        <v>0</v>
      </c>
      <c r="K27">
        <f>'Climate Metrics'!M57</f>
        <v>0</v>
      </c>
      <c r="L27">
        <f>'Climate Metrics'!N57</f>
        <v>0</v>
      </c>
      <c r="M27">
        <f>'Climate Metrics'!O57</f>
        <v>0</v>
      </c>
      <c r="N27">
        <f>'Climate Metrics'!P57</f>
        <v>0</v>
      </c>
      <c r="O27">
        <f>'Climate Metrics'!Q57</f>
        <v>0</v>
      </c>
      <c r="P27">
        <f>'Climate Metrics'!R57</f>
        <v>0</v>
      </c>
      <c r="Q27">
        <f>'Climate Metrics'!S57</f>
        <v>0</v>
      </c>
      <c r="R27">
        <f>'Climate Metrics'!T57</f>
        <v>0</v>
      </c>
    </row>
    <row r="28" spans="1:18" x14ac:dyDescent="0.25">
      <c r="A28" t="str">
        <f>'Climate Metrics'!C58</f>
        <v>Buildings Benchmarked</v>
      </c>
      <c r="B28" t="str">
        <f>'Climate Metrics'!D58</f>
        <v>Count</v>
      </c>
      <c r="C28">
        <f>'Climate Metrics'!E58</f>
        <v>0</v>
      </c>
      <c r="D28">
        <f>'Climate Metrics'!F58</f>
        <v>0</v>
      </c>
      <c r="E28">
        <f>'Climate Metrics'!G58</f>
        <v>0</v>
      </c>
      <c r="F28">
        <f>'Climate Metrics'!H58</f>
        <v>0</v>
      </c>
      <c r="G28">
        <f>'Climate Metrics'!I58</f>
        <v>0</v>
      </c>
      <c r="H28">
        <f>'Climate Metrics'!J58</f>
        <v>0</v>
      </c>
      <c r="I28">
        <f>'Climate Metrics'!K58</f>
        <v>0</v>
      </c>
      <c r="J28">
        <f>'Climate Metrics'!L58</f>
        <v>0</v>
      </c>
      <c r="K28">
        <f>'Climate Metrics'!M58</f>
        <v>0</v>
      </c>
      <c r="L28">
        <f>'Climate Metrics'!N58</f>
        <v>0</v>
      </c>
      <c r="M28">
        <f>'Climate Metrics'!O58</f>
        <v>0</v>
      </c>
      <c r="N28">
        <f>'Climate Metrics'!P58</f>
        <v>0</v>
      </c>
      <c r="O28">
        <f>'Climate Metrics'!Q58</f>
        <v>0</v>
      </c>
      <c r="P28">
        <f>'Climate Metrics'!R58</f>
        <v>0</v>
      </c>
      <c r="Q28">
        <f>'Climate Metrics'!S58</f>
        <v>0</v>
      </c>
      <c r="R28">
        <f>'Climate Metrics'!T58</f>
        <v>0</v>
      </c>
    </row>
    <row r="29" spans="1:18" x14ac:dyDescent="0.25">
      <c r="A29" t="str">
        <f>'Climate Metrics'!C59</f>
        <v>Energy Retrofits</v>
      </c>
      <c r="B29" t="str">
        <f>'Climate Metrics'!D59</f>
        <v>Count</v>
      </c>
      <c r="C29">
        <f>'Climate Metrics'!E59</f>
        <v>0</v>
      </c>
      <c r="D29">
        <f>'Climate Metrics'!F59</f>
        <v>0</v>
      </c>
      <c r="E29">
        <f>'Climate Metrics'!G59</f>
        <v>0</v>
      </c>
      <c r="F29">
        <f>'Climate Metrics'!H59</f>
        <v>0</v>
      </c>
      <c r="G29">
        <f>'Climate Metrics'!I59</f>
        <v>0</v>
      </c>
      <c r="H29">
        <f>'Climate Metrics'!J59</f>
        <v>0</v>
      </c>
      <c r="I29">
        <f>'Climate Metrics'!K59</f>
        <v>0</v>
      </c>
      <c r="J29">
        <f>'Climate Metrics'!L59</f>
        <v>0</v>
      </c>
      <c r="K29">
        <f>'Climate Metrics'!M59</f>
        <v>0</v>
      </c>
      <c r="L29">
        <f>'Climate Metrics'!N59</f>
        <v>0</v>
      </c>
      <c r="M29">
        <f>'Climate Metrics'!O59</f>
        <v>0</v>
      </c>
      <c r="N29">
        <f>'Climate Metrics'!P59</f>
        <v>0</v>
      </c>
      <c r="O29">
        <f>'Climate Metrics'!Q59</f>
        <v>0</v>
      </c>
      <c r="P29">
        <f>'Climate Metrics'!R59</f>
        <v>0</v>
      </c>
      <c r="Q29">
        <f>'Climate Metrics'!S59</f>
        <v>0</v>
      </c>
      <c r="R29">
        <f>'Climate Metrics'!T59</f>
        <v>0</v>
      </c>
    </row>
    <row r="30" spans="1:18" x14ac:dyDescent="0.25">
      <c r="A30" t="str">
        <f>'Climate Metrics'!C60</f>
        <v>PACE projects</v>
      </c>
      <c r="B30" t="str">
        <f>'Climate Metrics'!D60</f>
        <v>Count</v>
      </c>
      <c r="C30">
        <f>'Climate Metrics'!E60</f>
        <v>0</v>
      </c>
      <c r="D30">
        <f>'Climate Metrics'!F60</f>
        <v>0</v>
      </c>
      <c r="E30">
        <f>'Climate Metrics'!G60</f>
        <v>0</v>
      </c>
      <c r="F30">
        <f>'Climate Metrics'!H60</f>
        <v>0</v>
      </c>
      <c r="G30">
        <f>'Climate Metrics'!I60</f>
        <v>0</v>
      </c>
      <c r="H30">
        <f>'Climate Metrics'!J60</f>
        <v>0</v>
      </c>
      <c r="I30">
        <f>'Climate Metrics'!K60</f>
        <v>0</v>
      </c>
      <c r="J30">
        <f>'Climate Metrics'!L60</f>
        <v>0</v>
      </c>
      <c r="K30">
        <f>'Climate Metrics'!M60</f>
        <v>0</v>
      </c>
      <c r="L30">
        <f>'Climate Metrics'!N60</f>
        <v>0</v>
      </c>
      <c r="M30">
        <f>'Climate Metrics'!O60</f>
        <v>0</v>
      </c>
      <c r="N30">
        <f>'Climate Metrics'!P60</f>
        <v>0</v>
      </c>
      <c r="O30">
        <f>'Climate Metrics'!Q60</f>
        <v>0</v>
      </c>
      <c r="P30">
        <f>'Climate Metrics'!R60</f>
        <v>0</v>
      </c>
      <c r="Q30">
        <f>'Climate Metrics'!S60</f>
        <v>0</v>
      </c>
      <c r="R30">
        <f>'Climate Metrics'!T60</f>
        <v>0</v>
      </c>
    </row>
    <row r="31" spans="1:18" x14ac:dyDescent="0.25">
      <c r="A31" t="str">
        <f>'Climate Metrics'!C61</f>
        <v>Participation in Utility Energy Efficiency Programs</v>
      </c>
      <c r="B31" t="str">
        <f>'Climate Metrics'!D61</f>
        <v>Count</v>
      </c>
      <c r="C31">
        <f>'Climate Metrics'!E61</f>
        <v>0</v>
      </c>
      <c r="D31">
        <f>'Climate Metrics'!F61</f>
        <v>0</v>
      </c>
      <c r="E31">
        <f>'Climate Metrics'!G61</f>
        <v>0</v>
      </c>
      <c r="F31">
        <f>'Climate Metrics'!H61</f>
        <v>0</v>
      </c>
      <c r="G31">
        <f>'Climate Metrics'!I61</f>
        <v>0</v>
      </c>
      <c r="H31">
        <f>'Climate Metrics'!J61</f>
        <v>0</v>
      </c>
      <c r="I31">
        <f>'Climate Metrics'!K61</f>
        <v>0</v>
      </c>
      <c r="J31">
        <f>'Climate Metrics'!L61</f>
        <v>0</v>
      </c>
      <c r="K31">
        <f>'Climate Metrics'!M61</f>
        <v>0</v>
      </c>
      <c r="L31">
        <f>'Climate Metrics'!N61</f>
        <v>0</v>
      </c>
      <c r="M31">
        <f>'Climate Metrics'!O61</f>
        <v>0</v>
      </c>
      <c r="N31">
        <f>'Climate Metrics'!P61</f>
        <v>0</v>
      </c>
      <c r="O31">
        <f>'Climate Metrics'!Q61</f>
        <v>0</v>
      </c>
      <c r="P31">
        <f>'Climate Metrics'!R61</f>
        <v>0</v>
      </c>
      <c r="Q31">
        <f>'Climate Metrics'!S61</f>
        <v>0</v>
      </c>
      <c r="R31">
        <f>'Climate Metrics'!T61</f>
        <v>0</v>
      </c>
    </row>
    <row r="32" spans="1:18" x14ac:dyDescent="0.25">
      <c r="A32" t="str">
        <f>'Climate Metrics'!C62</f>
        <v>Participation in Utility Energy Efficiency Programs</v>
      </c>
      <c r="B32" t="str">
        <f>'Climate Metrics'!D62</f>
        <v>KWh</v>
      </c>
      <c r="C32">
        <f>'Climate Metrics'!E62</f>
        <v>0</v>
      </c>
      <c r="D32">
        <f>'Climate Metrics'!F62</f>
        <v>0</v>
      </c>
      <c r="E32">
        <f>'Climate Metrics'!G62</f>
        <v>0</v>
      </c>
      <c r="F32">
        <f>'Climate Metrics'!H62</f>
        <v>0</v>
      </c>
      <c r="G32">
        <f>'Climate Metrics'!I62</f>
        <v>0</v>
      </c>
      <c r="H32">
        <f>'Climate Metrics'!J62</f>
        <v>0</v>
      </c>
      <c r="I32">
        <f>'Climate Metrics'!K62</f>
        <v>0</v>
      </c>
      <c r="J32">
        <f>'Climate Metrics'!L62</f>
        <v>0</v>
      </c>
      <c r="K32">
        <f>'Climate Metrics'!M62</f>
        <v>0</v>
      </c>
      <c r="L32">
        <f>'Climate Metrics'!N62</f>
        <v>0</v>
      </c>
      <c r="M32">
        <f>'Climate Metrics'!O62</f>
        <v>0</v>
      </c>
      <c r="N32">
        <f>'Climate Metrics'!P62</f>
        <v>0</v>
      </c>
      <c r="O32">
        <f>'Climate Metrics'!Q62</f>
        <v>0</v>
      </c>
      <c r="P32">
        <f>'Climate Metrics'!R62</f>
        <v>0</v>
      </c>
      <c r="Q32">
        <f>'Climate Metrics'!S62</f>
        <v>0</v>
      </c>
      <c r="R32">
        <f>'Climate Metrics'!T62</f>
        <v>0</v>
      </c>
    </row>
    <row r="33" spans="1:18" x14ac:dyDescent="0.25">
      <c r="A33" t="str">
        <f>'Climate Metrics'!C63</f>
        <v>Participation in Utility Energy Efficiency Programs</v>
      </c>
      <c r="B33" t="str">
        <f>'Climate Metrics'!D63</f>
        <v>Therms</v>
      </c>
      <c r="C33">
        <f>'Climate Metrics'!E63</f>
        <v>0</v>
      </c>
      <c r="D33">
        <f>'Climate Metrics'!F63</f>
        <v>0</v>
      </c>
      <c r="E33">
        <f>'Climate Metrics'!G63</f>
        <v>0</v>
      </c>
      <c r="F33">
        <f>'Climate Metrics'!H63</f>
        <v>0</v>
      </c>
      <c r="G33">
        <f>'Climate Metrics'!I63</f>
        <v>0</v>
      </c>
      <c r="H33">
        <f>'Climate Metrics'!J63</f>
        <v>0</v>
      </c>
      <c r="I33">
        <f>'Climate Metrics'!K63</f>
        <v>0</v>
      </c>
      <c r="J33">
        <f>'Climate Metrics'!L63</f>
        <v>0</v>
      </c>
      <c r="K33">
        <f>'Climate Metrics'!M63</f>
        <v>0</v>
      </c>
      <c r="L33">
        <f>'Climate Metrics'!N63</f>
        <v>0</v>
      </c>
      <c r="M33">
        <f>'Climate Metrics'!O63</f>
        <v>0</v>
      </c>
      <c r="N33">
        <f>'Climate Metrics'!P63</f>
        <v>0</v>
      </c>
      <c r="O33">
        <f>'Climate Metrics'!Q63</f>
        <v>0</v>
      </c>
      <c r="P33">
        <f>'Climate Metrics'!R63</f>
        <v>0</v>
      </c>
      <c r="Q33">
        <f>'Climate Metrics'!S63</f>
        <v>0</v>
      </c>
      <c r="R33">
        <f>'Climate Metrics'!T63</f>
        <v>0</v>
      </c>
    </row>
    <row r="34" spans="1:18" x14ac:dyDescent="0.25">
      <c r="A34" t="str">
        <f>'Climate Metrics'!C67</f>
        <v>Total Residential Buildings</v>
      </c>
      <c r="B34" t="str">
        <f>'Climate Metrics'!D67</f>
        <v>Count</v>
      </c>
      <c r="C34">
        <f>'Climate Metrics'!E67</f>
        <v>0</v>
      </c>
      <c r="D34">
        <f>'Climate Metrics'!F67</f>
        <v>0</v>
      </c>
      <c r="E34">
        <f>'Climate Metrics'!G67</f>
        <v>0</v>
      </c>
      <c r="F34">
        <f>'Climate Metrics'!H67</f>
        <v>0</v>
      </c>
      <c r="G34">
        <f>'Climate Metrics'!I67</f>
        <v>0</v>
      </c>
      <c r="H34">
        <f>'Climate Metrics'!J67</f>
        <v>0</v>
      </c>
      <c r="I34">
        <f>'Climate Metrics'!K67</f>
        <v>0</v>
      </c>
      <c r="J34">
        <f>'Climate Metrics'!L67</f>
        <v>0</v>
      </c>
      <c r="K34">
        <f>'Climate Metrics'!M67</f>
        <v>0</v>
      </c>
      <c r="L34">
        <f>'Climate Metrics'!N67</f>
        <v>0</v>
      </c>
      <c r="M34">
        <f>'Climate Metrics'!O67</f>
        <v>0</v>
      </c>
      <c r="N34">
        <f>'Climate Metrics'!P67</f>
        <v>0</v>
      </c>
      <c r="O34">
        <f>'Climate Metrics'!Q67</f>
        <v>0</v>
      </c>
      <c r="P34">
        <f>'Climate Metrics'!R67</f>
        <v>0</v>
      </c>
      <c r="Q34">
        <f>'Climate Metrics'!S67</f>
        <v>0</v>
      </c>
      <c r="R34">
        <f>'Climate Metrics'!T67</f>
        <v>0</v>
      </c>
    </row>
    <row r="35" spans="1:18" x14ac:dyDescent="0.25">
      <c r="A35" t="str">
        <f>'Climate Metrics'!C68</f>
        <v>Electric Emissions</v>
      </c>
      <c r="B35" t="str">
        <f>'Climate Metrics'!D68</f>
        <v>tonnes CO2e</v>
      </c>
      <c r="C35">
        <f>'Climate Metrics'!E68</f>
        <v>0</v>
      </c>
      <c r="D35">
        <f>'Climate Metrics'!F68</f>
        <v>0</v>
      </c>
      <c r="E35">
        <f>'Climate Metrics'!G68</f>
        <v>0</v>
      </c>
      <c r="F35">
        <f>'Climate Metrics'!H68</f>
        <v>0</v>
      </c>
      <c r="G35">
        <f>'Climate Metrics'!I68</f>
        <v>0</v>
      </c>
      <c r="H35">
        <f>'Climate Metrics'!J68</f>
        <v>0</v>
      </c>
      <c r="I35">
        <f>'Climate Metrics'!K68</f>
        <v>0</v>
      </c>
      <c r="J35">
        <f>'Climate Metrics'!L68</f>
        <v>0</v>
      </c>
      <c r="K35">
        <f>'Climate Metrics'!M68</f>
        <v>0</v>
      </c>
      <c r="L35">
        <f>'Climate Metrics'!N68</f>
        <v>0</v>
      </c>
      <c r="M35">
        <f>'Climate Metrics'!O68</f>
        <v>0</v>
      </c>
      <c r="N35">
        <f>'Climate Metrics'!P68</f>
        <v>0</v>
      </c>
      <c r="O35">
        <f>'Climate Metrics'!Q68</f>
        <v>0</v>
      </c>
      <c r="P35">
        <f>'Climate Metrics'!R68</f>
        <v>0</v>
      </c>
      <c r="Q35">
        <f>'Climate Metrics'!S68</f>
        <v>0</v>
      </c>
      <c r="R35">
        <f>'Climate Metrics'!T68</f>
        <v>0</v>
      </c>
    </row>
    <row r="36" spans="1:18" x14ac:dyDescent="0.25">
      <c r="A36" t="str">
        <f>'Climate Metrics'!C69</f>
        <v>Electric Energy Use</v>
      </c>
      <c r="B36" t="str">
        <f>'Climate Metrics'!D69</f>
        <v>KWh</v>
      </c>
      <c r="C36">
        <f>'Climate Metrics'!E69</f>
        <v>0</v>
      </c>
      <c r="D36">
        <f>'Climate Metrics'!F69</f>
        <v>0</v>
      </c>
      <c r="E36">
        <f>'Climate Metrics'!G69</f>
        <v>0</v>
      </c>
      <c r="F36">
        <f>'Climate Metrics'!H69</f>
        <v>0</v>
      </c>
      <c r="G36">
        <f>'Climate Metrics'!I69</f>
        <v>0</v>
      </c>
      <c r="H36">
        <f>'Climate Metrics'!J69</f>
        <v>0</v>
      </c>
      <c r="I36">
        <f>'Climate Metrics'!K69</f>
        <v>0</v>
      </c>
      <c r="J36">
        <f>'Climate Metrics'!L69</f>
        <v>0</v>
      </c>
      <c r="K36">
        <f>'Climate Metrics'!M69</f>
        <v>0</v>
      </c>
      <c r="L36">
        <f>'Climate Metrics'!N69</f>
        <v>0</v>
      </c>
      <c r="M36">
        <f>'Climate Metrics'!O69</f>
        <v>0</v>
      </c>
      <c r="N36">
        <f>'Climate Metrics'!P69</f>
        <v>0</v>
      </c>
      <c r="O36">
        <f>'Climate Metrics'!Q69</f>
        <v>0</v>
      </c>
      <c r="P36">
        <f>'Climate Metrics'!R69</f>
        <v>0</v>
      </c>
      <c r="Q36">
        <f>'Climate Metrics'!S69</f>
        <v>0</v>
      </c>
      <c r="R36">
        <f>'Climate Metrics'!T69</f>
        <v>0</v>
      </c>
    </row>
    <row r="37" spans="1:18" x14ac:dyDescent="0.25">
      <c r="A37" t="str">
        <f>'Climate Metrics'!C70</f>
        <v>Electric Energy Use</v>
      </c>
      <c r="B37" t="str">
        <f>'Climate Metrics'!D70</f>
        <v>MMBtu</v>
      </c>
      <c r="C37">
        <f>'Climate Metrics'!E70</f>
        <v>0</v>
      </c>
      <c r="D37">
        <f>'Climate Metrics'!F70</f>
        <v>0</v>
      </c>
      <c r="E37">
        <f>'Climate Metrics'!G70</f>
        <v>0</v>
      </c>
      <c r="F37">
        <f>'Climate Metrics'!H70</f>
        <v>0</v>
      </c>
      <c r="G37">
        <f>'Climate Metrics'!I70</f>
        <v>0</v>
      </c>
      <c r="H37">
        <f>'Climate Metrics'!J70</f>
        <v>0</v>
      </c>
      <c r="I37">
        <f>'Climate Metrics'!K70</f>
        <v>0</v>
      </c>
      <c r="J37">
        <f>'Climate Metrics'!L70</f>
        <v>0</v>
      </c>
      <c r="K37">
        <f>'Climate Metrics'!M70</f>
        <v>0</v>
      </c>
      <c r="L37">
        <f>'Climate Metrics'!N70</f>
        <v>0</v>
      </c>
      <c r="M37">
        <f>'Climate Metrics'!O70</f>
        <v>0</v>
      </c>
      <c r="N37">
        <f>'Climate Metrics'!P70</f>
        <v>0</v>
      </c>
      <c r="O37">
        <f>'Climate Metrics'!Q70</f>
        <v>0</v>
      </c>
      <c r="P37">
        <f>'Climate Metrics'!R70</f>
        <v>0</v>
      </c>
      <c r="Q37">
        <f>'Climate Metrics'!S70</f>
        <v>0</v>
      </c>
      <c r="R37">
        <f>'Climate Metrics'!T70</f>
        <v>0</v>
      </c>
    </row>
    <row r="38" spans="1:18" x14ac:dyDescent="0.25">
      <c r="A38" t="str">
        <f>'Climate Metrics'!C71</f>
        <v>Per Capita Electric Energy Use</v>
      </c>
      <c r="B38" t="str">
        <f>'Climate Metrics'!D71</f>
        <v>Kwh / person</v>
      </c>
      <c r="C38">
        <f>'Climate Metrics'!E71</f>
        <v>0</v>
      </c>
      <c r="D38">
        <f>'Climate Metrics'!F71</f>
        <v>0</v>
      </c>
      <c r="E38">
        <f>'Climate Metrics'!G71</f>
        <v>0</v>
      </c>
      <c r="F38">
        <f>'Climate Metrics'!H71</f>
        <v>0</v>
      </c>
      <c r="G38">
        <f>'Climate Metrics'!I71</f>
        <v>0</v>
      </c>
      <c r="H38">
        <f>'Climate Metrics'!J71</f>
        <v>0</v>
      </c>
      <c r="I38">
        <f>'Climate Metrics'!K71</f>
        <v>0</v>
      </c>
      <c r="J38">
        <f>'Climate Metrics'!L71</f>
        <v>0</v>
      </c>
      <c r="K38">
        <f>'Climate Metrics'!M71</f>
        <v>0</v>
      </c>
      <c r="L38">
        <f>'Climate Metrics'!N71</f>
        <v>0</v>
      </c>
      <c r="M38">
        <f>'Climate Metrics'!O71</f>
        <v>0</v>
      </c>
      <c r="N38">
        <f>'Climate Metrics'!P71</f>
        <v>0</v>
      </c>
      <c r="O38">
        <f>'Climate Metrics'!Q71</f>
        <v>0</v>
      </c>
      <c r="P38">
        <f>'Climate Metrics'!R71</f>
        <v>0</v>
      </c>
      <c r="Q38">
        <f>'Climate Metrics'!S71</f>
        <v>0</v>
      </c>
      <c r="R38">
        <f>'Climate Metrics'!T71</f>
        <v>0</v>
      </c>
    </row>
    <row r="39" spans="1:18" x14ac:dyDescent="0.25">
      <c r="A39" t="str">
        <f>'Climate Metrics'!C72</f>
        <v>Natural Gas Emissions</v>
      </c>
      <c r="B39" t="str">
        <f>'Climate Metrics'!D72</f>
        <v>tonnes CO2e</v>
      </c>
      <c r="C39">
        <f>'Climate Metrics'!E72</f>
        <v>0</v>
      </c>
      <c r="D39">
        <f>'Climate Metrics'!F72</f>
        <v>0</v>
      </c>
      <c r="E39">
        <f>'Climate Metrics'!G72</f>
        <v>0</v>
      </c>
      <c r="F39">
        <f>'Climate Metrics'!H72</f>
        <v>0</v>
      </c>
      <c r="G39">
        <f>'Climate Metrics'!I72</f>
        <v>0</v>
      </c>
      <c r="H39">
        <f>'Climate Metrics'!J72</f>
        <v>0</v>
      </c>
      <c r="I39">
        <f>'Climate Metrics'!K72</f>
        <v>0</v>
      </c>
      <c r="J39">
        <f>'Climate Metrics'!L72</f>
        <v>0</v>
      </c>
      <c r="K39">
        <f>'Climate Metrics'!M72</f>
        <v>0</v>
      </c>
      <c r="L39">
        <f>'Climate Metrics'!N72</f>
        <v>0</v>
      </c>
      <c r="M39">
        <f>'Climate Metrics'!O72</f>
        <v>0</v>
      </c>
      <c r="N39">
        <f>'Climate Metrics'!P72</f>
        <v>0</v>
      </c>
      <c r="O39">
        <f>'Climate Metrics'!Q72</f>
        <v>0</v>
      </c>
      <c r="P39">
        <f>'Climate Metrics'!R72</f>
        <v>0</v>
      </c>
      <c r="Q39">
        <f>'Climate Metrics'!S72</f>
        <v>0</v>
      </c>
      <c r="R39">
        <f>'Climate Metrics'!T72</f>
        <v>0</v>
      </c>
    </row>
    <row r="40" spans="1:18" x14ac:dyDescent="0.25">
      <c r="A40" t="str">
        <f>'Climate Metrics'!C73</f>
        <v>Natural Gas Energy Use</v>
      </c>
      <c r="B40" t="str">
        <f>'Climate Metrics'!D73</f>
        <v>therms</v>
      </c>
      <c r="C40">
        <f>'Climate Metrics'!E73</f>
        <v>0</v>
      </c>
      <c r="D40">
        <f>'Climate Metrics'!F73</f>
        <v>0</v>
      </c>
      <c r="E40">
        <f>'Climate Metrics'!G73</f>
        <v>0</v>
      </c>
      <c r="F40">
        <f>'Climate Metrics'!H73</f>
        <v>0</v>
      </c>
      <c r="G40">
        <f>'Climate Metrics'!I73</f>
        <v>0</v>
      </c>
      <c r="H40">
        <f>'Climate Metrics'!J73</f>
        <v>0</v>
      </c>
      <c r="I40">
        <f>'Climate Metrics'!K73</f>
        <v>0</v>
      </c>
      <c r="J40">
        <f>'Climate Metrics'!L73</f>
        <v>0</v>
      </c>
      <c r="K40">
        <f>'Climate Metrics'!M73</f>
        <v>0</v>
      </c>
      <c r="L40">
        <f>'Climate Metrics'!N73</f>
        <v>0</v>
      </c>
      <c r="M40">
        <f>'Climate Metrics'!O73</f>
        <v>0</v>
      </c>
      <c r="N40">
        <f>'Climate Metrics'!P73</f>
        <v>0</v>
      </c>
      <c r="O40">
        <f>'Climate Metrics'!Q73</f>
        <v>0</v>
      </c>
      <c r="P40">
        <f>'Climate Metrics'!R73</f>
        <v>0</v>
      </c>
      <c r="Q40">
        <f>'Climate Metrics'!S73</f>
        <v>0</v>
      </c>
      <c r="R40">
        <f>'Climate Metrics'!T73</f>
        <v>0</v>
      </c>
    </row>
    <row r="41" spans="1:18" x14ac:dyDescent="0.25">
      <c r="A41" t="str">
        <f>'Climate Metrics'!C74</f>
        <v>Natural Gas Energy Use</v>
      </c>
      <c r="B41" t="str">
        <f>'Climate Metrics'!D74</f>
        <v>MMBtu</v>
      </c>
      <c r="C41">
        <f>'Climate Metrics'!E74</f>
        <v>0</v>
      </c>
      <c r="D41">
        <f>'Climate Metrics'!F74</f>
        <v>0</v>
      </c>
      <c r="E41">
        <f>'Climate Metrics'!G74</f>
        <v>0</v>
      </c>
      <c r="F41">
        <f>'Climate Metrics'!H74</f>
        <v>0</v>
      </c>
      <c r="G41">
        <f>'Climate Metrics'!I74</f>
        <v>0</v>
      </c>
      <c r="H41">
        <f>'Climate Metrics'!J74</f>
        <v>0</v>
      </c>
      <c r="I41">
        <f>'Climate Metrics'!K74</f>
        <v>0</v>
      </c>
      <c r="J41">
        <f>'Climate Metrics'!L74</f>
        <v>0</v>
      </c>
      <c r="K41">
        <f>'Climate Metrics'!M74</f>
        <v>0</v>
      </c>
      <c r="L41">
        <f>'Climate Metrics'!N74</f>
        <v>0</v>
      </c>
      <c r="M41">
        <f>'Climate Metrics'!O74</f>
        <v>0</v>
      </c>
      <c r="N41">
        <f>'Climate Metrics'!P74</f>
        <v>0</v>
      </c>
      <c r="O41">
        <f>'Climate Metrics'!Q74</f>
        <v>0</v>
      </c>
      <c r="P41">
        <f>'Climate Metrics'!R74</f>
        <v>0</v>
      </c>
      <c r="Q41">
        <f>'Climate Metrics'!S74</f>
        <v>0</v>
      </c>
      <c r="R41">
        <f>'Climate Metrics'!T74</f>
        <v>0</v>
      </c>
    </row>
    <row r="42" spans="1:18" x14ac:dyDescent="0.25">
      <c r="A42" t="str">
        <f>'Climate Metrics'!C75</f>
        <v>Per Capita Natural Gas Energy Use</v>
      </c>
      <c r="B42" t="str">
        <f>'Climate Metrics'!D75</f>
        <v>therms / person</v>
      </c>
      <c r="C42">
        <f>'Climate Metrics'!E75</f>
        <v>0</v>
      </c>
      <c r="D42">
        <f>'Climate Metrics'!F75</f>
        <v>0</v>
      </c>
      <c r="E42">
        <f>'Climate Metrics'!G75</f>
        <v>0</v>
      </c>
      <c r="F42">
        <f>'Climate Metrics'!H75</f>
        <v>0</v>
      </c>
      <c r="G42">
        <f>'Climate Metrics'!I75</f>
        <v>0</v>
      </c>
      <c r="H42">
        <f>'Climate Metrics'!J75</f>
        <v>0</v>
      </c>
      <c r="I42">
        <f>'Climate Metrics'!K75</f>
        <v>0</v>
      </c>
      <c r="J42">
        <f>'Climate Metrics'!L75</f>
        <v>0</v>
      </c>
      <c r="K42">
        <f>'Climate Metrics'!M75</f>
        <v>0</v>
      </c>
      <c r="L42">
        <f>'Climate Metrics'!N75</f>
        <v>0</v>
      </c>
      <c r="M42">
        <f>'Climate Metrics'!O75</f>
        <v>0</v>
      </c>
      <c r="N42">
        <f>'Climate Metrics'!P75</f>
        <v>0</v>
      </c>
      <c r="O42">
        <f>'Climate Metrics'!Q75</f>
        <v>0</v>
      </c>
      <c r="P42">
        <f>'Climate Metrics'!R75</f>
        <v>0</v>
      </c>
      <c r="Q42">
        <f>'Climate Metrics'!S75</f>
        <v>0</v>
      </c>
      <c r="R42">
        <f>'Climate Metrics'!T75</f>
        <v>0</v>
      </c>
    </row>
    <row r="43" spans="1:18" x14ac:dyDescent="0.25">
      <c r="A43" t="str">
        <f>'Climate Metrics'!C76</f>
        <v>Delivered Fuels (liquid propane / fuel oil) Emissions</v>
      </c>
      <c r="B43" t="str">
        <f>'Climate Metrics'!D76</f>
        <v>tonnes CO2e</v>
      </c>
      <c r="C43">
        <f>'Climate Metrics'!E76</f>
        <v>0</v>
      </c>
      <c r="D43">
        <f>'Climate Metrics'!F76</f>
        <v>0</v>
      </c>
      <c r="E43">
        <f>'Climate Metrics'!G76</f>
        <v>0</v>
      </c>
      <c r="F43">
        <f>'Climate Metrics'!H76</f>
        <v>0</v>
      </c>
      <c r="G43">
        <f>'Climate Metrics'!I76</f>
        <v>0</v>
      </c>
      <c r="H43">
        <f>'Climate Metrics'!J76</f>
        <v>0</v>
      </c>
      <c r="I43">
        <f>'Climate Metrics'!K76</f>
        <v>0</v>
      </c>
      <c r="J43">
        <f>'Climate Metrics'!L76</f>
        <v>0</v>
      </c>
      <c r="K43">
        <f>'Climate Metrics'!M76</f>
        <v>0</v>
      </c>
      <c r="L43">
        <f>'Climate Metrics'!N76</f>
        <v>0</v>
      </c>
      <c r="M43">
        <f>'Climate Metrics'!O76</f>
        <v>0</v>
      </c>
      <c r="N43">
        <f>'Climate Metrics'!P76</f>
        <v>0</v>
      </c>
      <c r="O43">
        <f>'Climate Metrics'!Q76</f>
        <v>0</v>
      </c>
      <c r="P43">
        <f>'Climate Metrics'!R76</f>
        <v>0</v>
      </c>
      <c r="Q43">
        <f>'Climate Metrics'!S76</f>
        <v>0</v>
      </c>
      <c r="R43">
        <f>'Climate Metrics'!T76</f>
        <v>0</v>
      </c>
    </row>
    <row r="44" spans="1:18" x14ac:dyDescent="0.25">
      <c r="A44" t="str">
        <f>'Climate Metrics'!C77</f>
        <v>Delivered Fuels (liquid propane / fuel oil) Energy Use</v>
      </c>
      <c r="B44" t="str">
        <f>'Climate Metrics'!D77</f>
        <v>Gallons</v>
      </c>
      <c r="C44">
        <f>'Climate Metrics'!E77</f>
        <v>0</v>
      </c>
      <c r="D44">
        <f>'Climate Metrics'!F77</f>
        <v>0</v>
      </c>
      <c r="E44">
        <f>'Climate Metrics'!G77</f>
        <v>0</v>
      </c>
      <c r="F44">
        <f>'Climate Metrics'!H77</f>
        <v>0</v>
      </c>
      <c r="G44">
        <f>'Climate Metrics'!I77</f>
        <v>0</v>
      </c>
      <c r="H44">
        <f>'Climate Metrics'!J77</f>
        <v>0</v>
      </c>
      <c r="I44">
        <f>'Climate Metrics'!K77</f>
        <v>0</v>
      </c>
      <c r="J44">
        <f>'Climate Metrics'!L77</f>
        <v>0</v>
      </c>
      <c r="K44">
        <f>'Climate Metrics'!M77</f>
        <v>0</v>
      </c>
      <c r="L44">
        <f>'Climate Metrics'!N77</f>
        <v>0</v>
      </c>
      <c r="M44">
        <f>'Climate Metrics'!O77</f>
        <v>0</v>
      </c>
      <c r="N44">
        <f>'Climate Metrics'!P77</f>
        <v>0</v>
      </c>
      <c r="O44">
        <f>'Climate Metrics'!Q77</f>
        <v>0</v>
      </c>
      <c r="P44">
        <f>'Climate Metrics'!R77</f>
        <v>0</v>
      </c>
      <c r="Q44">
        <f>'Climate Metrics'!S77</f>
        <v>0</v>
      </c>
      <c r="R44">
        <f>'Climate Metrics'!T77</f>
        <v>0</v>
      </c>
    </row>
    <row r="45" spans="1:18" x14ac:dyDescent="0.25">
      <c r="A45" t="str">
        <f>'Climate Metrics'!C78</f>
        <v>Delivered Fuels (liquid propane / fuel oil) Energy Use</v>
      </c>
      <c r="B45" t="str">
        <f>'Climate Metrics'!D78</f>
        <v>MMBtu</v>
      </c>
      <c r="C45">
        <f>'Climate Metrics'!E78</f>
        <v>0</v>
      </c>
      <c r="D45">
        <f>'Climate Metrics'!F78</f>
        <v>0</v>
      </c>
      <c r="E45">
        <f>'Climate Metrics'!G78</f>
        <v>0</v>
      </c>
      <c r="F45">
        <f>'Climate Metrics'!H78</f>
        <v>0</v>
      </c>
      <c r="G45">
        <f>'Climate Metrics'!I78</f>
        <v>0</v>
      </c>
      <c r="H45">
        <f>'Climate Metrics'!J78</f>
        <v>0</v>
      </c>
      <c r="I45">
        <f>'Climate Metrics'!K78</f>
        <v>0</v>
      </c>
      <c r="J45">
        <f>'Climate Metrics'!L78</f>
        <v>0</v>
      </c>
      <c r="K45">
        <f>'Climate Metrics'!M78</f>
        <v>0</v>
      </c>
      <c r="L45">
        <f>'Climate Metrics'!N78</f>
        <v>0</v>
      </c>
      <c r="M45">
        <f>'Climate Metrics'!O78</f>
        <v>0</v>
      </c>
      <c r="N45">
        <f>'Climate Metrics'!P78</f>
        <v>0</v>
      </c>
      <c r="O45">
        <f>'Climate Metrics'!Q78</f>
        <v>0</v>
      </c>
      <c r="P45">
        <f>'Climate Metrics'!R78</f>
        <v>0</v>
      </c>
      <c r="Q45">
        <f>'Climate Metrics'!S78</f>
        <v>0</v>
      </c>
      <c r="R45">
        <f>'Climate Metrics'!T78</f>
        <v>0</v>
      </c>
    </row>
    <row r="46" spans="1:18" x14ac:dyDescent="0.25">
      <c r="A46" t="str">
        <f>'Climate Metrics'!C79</f>
        <v>Per Capita Delivered Fuels Energy Use</v>
      </c>
      <c r="B46" t="str">
        <f>'Climate Metrics'!D79</f>
        <v>Gallons / person</v>
      </c>
      <c r="C46">
        <f>'Climate Metrics'!E79</f>
        <v>0</v>
      </c>
      <c r="D46">
        <f>'Climate Metrics'!F79</f>
        <v>0</v>
      </c>
      <c r="E46">
        <f>'Climate Metrics'!G79</f>
        <v>0</v>
      </c>
      <c r="F46">
        <f>'Climate Metrics'!H79</f>
        <v>0</v>
      </c>
      <c r="G46">
        <f>'Climate Metrics'!I79</f>
        <v>0</v>
      </c>
      <c r="H46">
        <f>'Climate Metrics'!J79</f>
        <v>0</v>
      </c>
      <c r="I46">
        <f>'Climate Metrics'!K79</f>
        <v>0</v>
      </c>
      <c r="J46">
        <f>'Climate Metrics'!L79</f>
        <v>0</v>
      </c>
      <c r="K46">
        <f>'Climate Metrics'!M79</f>
        <v>0</v>
      </c>
      <c r="L46">
        <f>'Climate Metrics'!N79</f>
        <v>0</v>
      </c>
      <c r="M46">
        <f>'Climate Metrics'!O79</f>
        <v>0</v>
      </c>
      <c r="N46">
        <f>'Climate Metrics'!P79</f>
        <v>0</v>
      </c>
      <c r="O46">
        <f>'Climate Metrics'!Q79</f>
        <v>0</v>
      </c>
      <c r="P46">
        <f>'Climate Metrics'!R79</f>
        <v>0</v>
      </c>
      <c r="Q46">
        <f>'Climate Metrics'!S79</f>
        <v>0</v>
      </c>
      <c r="R46">
        <f>'Climate Metrics'!T79</f>
        <v>0</v>
      </c>
    </row>
    <row r="47" spans="1:18" x14ac:dyDescent="0.25">
      <c r="A47" t="str">
        <f>'Climate Metrics'!C80</f>
        <v>Total Energy Emissions</v>
      </c>
      <c r="B47" t="str">
        <f>'Climate Metrics'!D80</f>
        <v>tonnes CO2e</v>
      </c>
      <c r="C47">
        <f>'Climate Metrics'!E80</f>
        <v>0</v>
      </c>
      <c r="D47">
        <f>'Climate Metrics'!F80</f>
        <v>0</v>
      </c>
      <c r="E47">
        <f>'Climate Metrics'!G80</f>
        <v>0</v>
      </c>
      <c r="F47">
        <f>'Climate Metrics'!H80</f>
        <v>0</v>
      </c>
      <c r="G47">
        <f>'Climate Metrics'!I80</f>
        <v>0</v>
      </c>
      <c r="H47">
        <f>'Climate Metrics'!J80</f>
        <v>0</v>
      </c>
      <c r="I47">
        <f>'Climate Metrics'!K80</f>
        <v>0</v>
      </c>
      <c r="J47">
        <f>'Climate Metrics'!L80</f>
        <v>0</v>
      </c>
      <c r="K47">
        <f>'Climate Metrics'!M80</f>
        <v>0</v>
      </c>
      <c r="L47">
        <f>'Climate Metrics'!N80</f>
        <v>0</v>
      </c>
      <c r="M47">
        <f>'Climate Metrics'!O80</f>
        <v>0</v>
      </c>
      <c r="N47">
        <f>'Climate Metrics'!P80</f>
        <v>0</v>
      </c>
      <c r="O47">
        <f>'Climate Metrics'!Q80</f>
        <v>0</v>
      </c>
      <c r="P47">
        <f>'Climate Metrics'!R80</f>
        <v>0</v>
      </c>
      <c r="Q47">
        <f>'Climate Metrics'!S80</f>
        <v>0</v>
      </c>
      <c r="R47">
        <f>'Climate Metrics'!T80</f>
        <v>0</v>
      </c>
    </row>
    <row r="48" spans="1:18" x14ac:dyDescent="0.25">
      <c r="A48" t="str">
        <f>'Climate Metrics'!C81</f>
        <v>Per Capita Residential Energy Emissions</v>
      </c>
      <c r="B48" t="str">
        <f>'Climate Metrics'!D81</f>
        <v>tonnes CO2e / person</v>
      </c>
      <c r="C48">
        <f>'Climate Metrics'!E81</f>
        <v>0</v>
      </c>
      <c r="D48">
        <f>'Climate Metrics'!F81</f>
        <v>0</v>
      </c>
      <c r="E48">
        <f>'Climate Metrics'!G81</f>
        <v>0</v>
      </c>
      <c r="F48">
        <f>'Climate Metrics'!H81</f>
        <v>0</v>
      </c>
      <c r="G48">
        <f>'Climate Metrics'!I81</f>
        <v>0</v>
      </c>
      <c r="H48">
        <f>'Climate Metrics'!J81</f>
        <v>0</v>
      </c>
      <c r="I48">
        <f>'Climate Metrics'!K81</f>
        <v>0</v>
      </c>
      <c r="J48">
        <f>'Climate Metrics'!L81</f>
        <v>0</v>
      </c>
      <c r="K48">
        <f>'Climate Metrics'!M81</f>
        <v>0</v>
      </c>
      <c r="L48">
        <f>'Climate Metrics'!N81</f>
        <v>0</v>
      </c>
      <c r="M48">
        <f>'Climate Metrics'!O81</f>
        <v>0</v>
      </c>
      <c r="N48">
        <f>'Climate Metrics'!P81</f>
        <v>0</v>
      </c>
      <c r="O48">
        <f>'Climate Metrics'!Q81</f>
        <v>0</v>
      </c>
      <c r="P48">
        <f>'Climate Metrics'!R81</f>
        <v>0</v>
      </c>
      <c r="Q48">
        <f>'Climate Metrics'!S81</f>
        <v>0</v>
      </c>
      <c r="R48">
        <f>'Climate Metrics'!T81</f>
        <v>0</v>
      </c>
    </row>
    <row r="49" spans="1:18" x14ac:dyDescent="0.25">
      <c r="A49" t="str">
        <f>'Climate Metrics'!C82</f>
        <v>Average Household Energy Emissions</v>
      </c>
      <c r="B49" t="str">
        <f>'Climate Metrics'!D82</f>
        <v>tonnes CO2e / household</v>
      </c>
      <c r="C49">
        <f>'Climate Metrics'!E82</f>
        <v>0</v>
      </c>
      <c r="D49">
        <f>'Climate Metrics'!F82</f>
        <v>0</v>
      </c>
      <c r="E49">
        <f>'Climate Metrics'!G82</f>
        <v>0</v>
      </c>
      <c r="F49">
        <f>'Climate Metrics'!H82</f>
        <v>0</v>
      </c>
      <c r="G49">
        <f>'Climate Metrics'!I82</f>
        <v>0</v>
      </c>
      <c r="H49">
        <f>'Climate Metrics'!J82</f>
        <v>0</v>
      </c>
      <c r="I49">
        <f>'Climate Metrics'!K82</f>
        <v>0</v>
      </c>
      <c r="J49">
        <f>'Climate Metrics'!L82</f>
        <v>0</v>
      </c>
      <c r="K49">
        <f>'Climate Metrics'!M82</f>
        <v>0</v>
      </c>
      <c r="L49">
        <f>'Climate Metrics'!N82</f>
        <v>0</v>
      </c>
      <c r="M49">
        <f>'Climate Metrics'!O82</f>
        <v>0</v>
      </c>
      <c r="N49">
        <f>'Climate Metrics'!P82</f>
        <v>0</v>
      </c>
      <c r="O49">
        <f>'Climate Metrics'!Q82</f>
        <v>0</v>
      </c>
      <c r="P49">
        <f>'Climate Metrics'!R82</f>
        <v>0</v>
      </c>
      <c r="Q49">
        <f>'Climate Metrics'!S82</f>
        <v>0</v>
      </c>
      <c r="R49">
        <f>'Climate Metrics'!T82</f>
        <v>0</v>
      </c>
    </row>
    <row r="50" spans="1:18" x14ac:dyDescent="0.25">
      <c r="A50" t="str">
        <f>'Climate Metrics'!C83</f>
        <v>Total Energy Use</v>
      </c>
      <c r="B50" t="str">
        <f>'Climate Metrics'!D83</f>
        <v>MMBtu</v>
      </c>
      <c r="C50">
        <f>'Climate Metrics'!E83</f>
        <v>0</v>
      </c>
      <c r="D50">
        <f>'Climate Metrics'!F83</f>
        <v>0</v>
      </c>
      <c r="E50">
        <f>'Climate Metrics'!G83</f>
        <v>0</v>
      </c>
      <c r="F50">
        <f>'Climate Metrics'!H83</f>
        <v>0</v>
      </c>
      <c r="G50">
        <f>'Climate Metrics'!I83</f>
        <v>0</v>
      </c>
      <c r="H50">
        <f>'Climate Metrics'!J83</f>
        <v>0</v>
      </c>
      <c r="I50">
        <f>'Climate Metrics'!K83</f>
        <v>0</v>
      </c>
      <c r="J50">
        <f>'Climate Metrics'!L83</f>
        <v>0</v>
      </c>
      <c r="K50">
        <f>'Climate Metrics'!M83</f>
        <v>0</v>
      </c>
      <c r="L50">
        <f>'Climate Metrics'!N83</f>
        <v>0</v>
      </c>
      <c r="M50">
        <f>'Climate Metrics'!O83</f>
        <v>0</v>
      </c>
      <c r="N50">
        <f>'Climate Metrics'!P83</f>
        <v>0</v>
      </c>
      <c r="O50">
        <f>'Climate Metrics'!Q83</f>
        <v>0</v>
      </c>
      <c r="P50">
        <f>'Climate Metrics'!R83</f>
        <v>0</v>
      </c>
      <c r="Q50">
        <f>'Climate Metrics'!S83</f>
        <v>0</v>
      </c>
      <c r="R50">
        <f>'Climate Metrics'!T83</f>
        <v>0</v>
      </c>
    </row>
    <row r="51" spans="1:18" x14ac:dyDescent="0.25">
      <c r="A51" t="str">
        <f>'Climate Metrics'!C85</f>
        <v>Energy Consumption Reduction Goal</v>
      </c>
      <c r="B51" t="str">
        <f>'Climate Metrics'!D85</f>
        <v>MMBtu</v>
      </c>
      <c r="C51">
        <f>'Climate Metrics'!E85</f>
        <v>0</v>
      </c>
      <c r="D51">
        <f>'Climate Metrics'!F85</f>
        <v>0</v>
      </c>
      <c r="E51">
        <f>'Climate Metrics'!G85</f>
        <v>0</v>
      </c>
      <c r="F51">
        <f>'Climate Metrics'!H85</f>
        <v>0</v>
      </c>
      <c r="G51">
        <f>'Climate Metrics'!I85</f>
        <v>0</v>
      </c>
      <c r="H51">
        <f>'Climate Metrics'!J85</f>
        <v>0</v>
      </c>
      <c r="I51">
        <f>'Climate Metrics'!K85</f>
        <v>0</v>
      </c>
      <c r="J51">
        <f>'Climate Metrics'!L85</f>
        <v>0</v>
      </c>
      <c r="K51">
        <f>'Climate Metrics'!M85</f>
        <v>0</v>
      </c>
      <c r="L51">
        <f>'Climate Metrics'!N85</f>
        <v>0</v>
      </c>
      <c r="M51">
        <f>'Climate Metrics'!O85</f>
        <v>0</v>
      </c>
      <c r="N51">
        <f>'Climate Metrics'!P85</f>
        <v>0</v>
      </c>
      <c r="O51">
        <f>'Climate Metrics'!Q85</f>
        <v>0</v>
      </c>
      <c r="P51">
        <f>'Climate Metrics'!R85</f>
        <v>0</v>
      </c>
      <c r="Q51">
        <f>'Climate Metrics'!S85</f>
        <v>0</v>
      </c>
      <c r="R51">
        <f>'Climate Metrics'!T85</f>
        <v>0</v>
      </c>
    </row>
    <row r="52" spans="1:18" x14ac:dyDescent="0.25">
      <c r="A52" t="str">
        <f>'Climate Metrics'!C86</f>
        <v>Goal for Residential Participation in Energy Efficiency Programs (e.g., retrofits, PACE)</v>
      </c>
      <c r="B52" t="str">
        <f>'Climate Metrics'!D86</f>
        <v>Count (Households)</v>
      </c>
      <c r="C52">
        <f>'Climate Metrics'!E86</f>
        <v>0</v>
      </c>
      <c r="D52">
        <f>'Climate Metrics'!F86</f>
        <v>0</v>
      </c>
      <c r="E52">
        <f>'Climate Metrics'!G86</f>
        <v>0</v>
      </c>
      <c r="F52">
        <f>'Climate Metrics'!H86</f>
        <v>0</v>
      </c>
      <c r="G52">
        <f>'Climate Metrics'!I86</f>
        <v>0</v>
      </c>
      <c r="H52">
        <f>'Climate Metrics'!J86</f>
        <v>0</v>
      </c>
      <c r="I52">
        <f>'Climate Metrics'!K86</f>
        <v>0</v>
      </c>
      <c r="J52">
        <f>'Climate Metrics'!L86</f>
        <v>0</v>
      </c>
      <c r="K52">
        <f>'Climate Metrics'!M86</f>
        <v>0</v>
      </c>
      <c r="L52">
        <f>'Climate Metrics'!N86</f>
        <v>0</v>
      </c>
      <c r="M52">
        <f>'Climate Metrics'!O86</f>
        <v>0</v>
      </c>
      <c r="N52">
        <f>'Climate Metrics'!P86</f>
        <v>0</v>
      </c>
      <c r="O52">
        <f>'Climate Metrics'!Q86</f>
        <v>0</v>
      </c>
      <c r="P52">
        <f>'Climate Metrics'!R86</f>
        <v>0</v>
      </c>
      <c r="Q52">
        <f>'Climate Metrics'!S86</f>
        <v>0</v>
      </c>
      <c r="R52">
        <f>'Climate Metrics'!T86</f>
        <v>0</v>
      </c>
    </row>
    <row r="53" spans="1:18" x14ac:dyDescent="0.25">
      <c r="A53" t="str">
        <f>'Climate Metrics'!C89</f>
        <v>Utility Gas</v>
      </c>
      <c r="B53" t="str">
        <f>'Climate Metrics'!D89</f>
        <v>Household Count</v>
      </c>
      <c r="C53">
        <f>'Climate Metrics'!E89</f>
        <v>0</v>
      </c>
      <c r="D53">
        <f>'Climate Metrics'!F89</f>
        <v>0</v>
      </c>
      <c r="E53">
        <f>'Climate Metrics'!G89</f>
        <v>0</v>
      </c>
      <c r="F53">
        <f>'Climate Metrics'!H89</f>
        <v>0</v>
      </c>
      <c r="G53">
        <f>'Climate Metrics'!I89</f>
        <v>0</v>
      </c>
      <c r="H53">
        <f>'Climate Metrics'!J89</f>
        <v>0</v>
      </c>
      <c r="I53">
        <f>'Climate Metrics'!K89</f>
        <v>0</v>
      </c>
      <c r="J53">
        <f>'Climate Metrics'!L89</f>
        <v>0</v>
      </c>
      <c r="K53">
        <f>'Climate Metrics'!M89</f>
        <v>0</v>
      </c>
      <c r="L53">
        <f>'Climate Metrics'!N89</f>
        <v>0</v>
      </c>
      <c r="M53">
        <f>'Climate Metrics'!O89</f>
        <v>0</v>
      </c>
      <c r="N53">
        <f>'Climate Metrics'!P89</f>
        <v>0</v>
      </c>
      <c r="O53">
        <f>'Climate Metrics'!Q89</f>
        <v>0</v>
      </c>
      <c r="P53">
        <f>'Climate Metrics'!R89</f>
        <v>0</v>
      </c>
      <c r="Q53">
        <f>'Climate Metrics'!S89</f>
        <v>0</v>
      </c>
      <c r="R53">
        <f>'Climate Metrics'!T89</f>
        <v>0</v>
      </c>
    </row>
    <row r="54" spans="1:18" x14ac:dyDescent="0.25">
      <c r="A54" t="str">
        <f>'Climate Metrics'!C90</f>
        <v>Bottled, tank, or LP gas</v>
      </c>
      <c r="B54" t="str">
        <f>'Climate Metrics'!D90</f>
        <v>Household Count</v>
      </c>
      <c r="C54">
        <f>'Climate Metrics'!E90</f>
        <v>0</v>
      </c>
      <c r="D54">
        <f>'Climate Metrics'!F90</f>
        <v>0</v>
      </c>
      <c r="E54">
        <f>'Climate Metrics'!G90</f>
        <v>0</v>
      </c>
      <c r="F54">
        <f>'Climate Metrics'!H90</f>
        <v>0</v>
      </c>
      <c r="G54">
        <f>'Climate Metrics'!I90</f>
        <v>0</v>
      </c>
      <c r="H54">
        <f>'Climate Metrics'!J90</f>
        <v>0</v>
      </c>
      <c r="I54">
        <f>'Climate Metrics'!K90</f>
        <v>0</v>
      </c>
      <c r="J54">
        <f>'Climate Metrics'!L90</f>
        <v>0</v>
      </c>
      <c r="K54">
        <f>'Climate Metrics'!M90</f>
        <v>0</v>
      </c>
      <c r="L54">
        <f>'Climate Metrics'!N90</f>
        <v>0</v>
      </c>
      <c r="M54">
        <f>'Climate Metrics'!O90</f>
        <v>0</v>
      </c>
      <c r="N54">
        <f>'Climate Metrics'!P90</f>
        <v>0</v>
      </c>
      <c r="O54">
        <f>'Climate Metrics'!Q90</f>
        <v>0</v>
      </c>
      <c r="P54">
        <f>'Climate Metrics'!R90</f>
        <v>0</v>
      </c>
      <c r="Q54">
        <f>'Climate Metrics'!S90</f>
        <v>0</v>
      </c>
      <c r="R54">
        <f>'Climate Metrics'!T90</f>
        <v>0</v>
      </c>
    </row>
    <row r="55" spans="1:18" x14ac:dyDescent="0.25">
      <c r="A55" t="str">
        <f>'Climate Metrics'!C91</f>
        <v>Electricity</v>
      </c>
      <c r="B55" t="str">
        <f>'Climate Metrics'!D91</f>
        <v>Household Count</v>
      </c>
      <c r="C55">
        <f>'Climate Metrics'!E91</f>
        <v>0</v>
      </c>
      <c r="D55">
        <f>'Climate Metrics'!F91</f>
        <v>0</v>
      </c>
      <c r="E55">
        <f>'Climate Metrics'!G91</f>
        <v>0</v>
      </c>
      <c r="F55">
        <f>'Climate Metrics'!H91</f>
        <v>0</v>
      </c>
      <c r="G55">
        <f>'Climate Metrics'!I91</f>
        <v>0</v>
      </c>
      <c r="H55">
        <f>'Climate Metrics'!J91</f>
        <v>0</v>
      </c>
      <c r="I55">
        <f>'Climate Metrics'!K91</f>
        <v>0</v>
      </c>
      <c r="J55">
        <f>'Climate Metrics'!L91</f>
        <v>0</v>
      </c>
      <c r="K55">
        <f>'Climate Metrics'!M91</f>
        <v>0</v>
      </c>
      <c r="L55">
        <f>'Climate Metrics'!N91</f>
        <v>0</v>
      </c>
      <c r="M55">
        <f>'Climate Metrics'!O91</f>
        <v>0</v>
      </c>
      <c r="N55">
        <f>'Climate Metrics'!P91</f>
        <v>0</v>
      </c>
      <c r="O55">
        <f>'Climate Metrics'!Q91</f>
        <v>0</v>
      </c>
      <c r="P55">
        <f>'Climate Metrics'!R91</f>
        <v>0</v>
      </c>
      <c r="Q55">
        <f>'Climate Metrics'!S91</f>
        <v>0</v>
      </c>
      <c r="R55">
        <f>'Climate Metrics'!T91</f>
        <v>0</v>
      </c>
    </row>
    <row r="56" spans="1:18" x14ac:dyDescent="0.25">
      <c r="A56" t="str">
        <f>'Climate Metrics'!C92</f>
        <v>Fuel oil, kerosene, etc.</v>
      </c>
      <c r="B56" t="str">
        <f>'Climate Metrics'!D92</f>
        <v>Household Count</v>
      </c>
      <c r="C56">
        <f>'Climate Metrics'!E92</f>
        <v>0</v>
      </c>
      <c r="D56">
        <f>'Climate Metrics'!F92</f>
        <v>0</v>
      </c>
      <c r="E56">
        <f>'Climate Metrics'!G92</f>
        <v>0</v>
      </c>
      <c r="F56">
        <f>'Climate Metrics'!H92</f>
        <v>0</v>
      </c>
      <c r="G56">
        <f>'Climate Metrics'!I92</f>
        <v>0</v>
      </c>
      <c r="H56">
        <f>'Climate Metrics'!J92</f>
        <v>0</v>
      </c>
      <c r="I56">
        <f>'Climate Metrics'!K92</f>
        <v>0</v>
      </c>
      <c r="J56">
        <f>'Climate Metrics'!L92</f>
        <v>0</v>
      </c>
      <c r="K56">
        <f>'Climate Metrics'!M92</f>
        <v>0</v>
      </c>
      <c r="L56">
        <f>'Climate Metrics'!N92</f>
        <v>0</v>
      </c>
      <c r="M56">
        <f>'Climate Metrics'!O92</f>
        <v>0</v>
      </c>
      <c r="N56">
        <f>'Climate Metrics'!P92</f>
        <v>0</v>
      </c>
      <c r="O56">
        <f>'Climate Metrics'!Q92</f>
        <v>0</v>
      </c>
      <c r="P56">
        <f>'Climate Metrics'!R92</f>
        <v>0</v>
      </c>
      <c r="Q56">
        <f>'Climate Metrics'!S92</f>
        <v>0</v>
      </c>
      <c r="R56">
        <f>'Climate Metrics'!T92</f>
        <v>0</v>
      </c>
    </row>
    <row r="57" spans="1:18" x14ac:dyDescent="0.25">
      <c r="A57" t="str">
        <f>'Climate Metrics'!C93</f>
        <v>Coal or coke</v>
      </c>
      <c r="B57" t="str">
        <f>'Climate Metrics'!D93</f>
        <v>Household Count</v>
      </c>
      <c r="C57">
        <f>'Climate Metrics'!E93</f>
        <v>0</v>
      </c>
      <c r="D57">
        <f>'Climate Metrics'!F93</f>
        <v>0</v>
      </c>
      <c r="E57">
        <f>'Climate Metrics'!G93</f>
        <v>0</v>
      </c>
      <c r="F57">
        <f>'Climate Metrics'!H93</f>
        <v>0</v>
      </c>
      <c r="G57">
        <f>'Climate Metrics'!I93</f>
        <v>0</v>
      </c>
      <c r="H57">
        <f>'Climate Metrics'!J93</f>
        <v>0</v>
      </c>
      <c r="I57">
        <f>'Climate Metrics'!K93</f>
        <v>0</v>
      </c>
      <c r="J57">
        <f>'Climate Metrics'!L93</f>
        <v>0</v>
      </c>
      <c r="K57">
        <f>'Climate Metrics'!M93</f>
        <v>0</v>
      </c>
      <c r="L57">
        <f>'Climate Metrics'!N93</f>
        <v>0</v>
      </c>
      <c r="M57">
        <f>'Climate Metrics'!O93</f>
        <v>0</v>
      </c>
      <c r="N57">
        <f>'Climate Metrics'!P93</f>
        <v>0</v>
      </c>
      <c r="O57">
        <f>'Climate Metrics'!Q93</f>
        <v>0</v>
      </c>
      <c r="P57">
        <f>'Climate Metrics'!R93</f>
        <v>0</v>
      </c>
      <c r="Q57">
        <f>'Climate Metrics'!S93</f>
        <v>0</v>
      </c>
      <c r="R57">
        <f>'Climate Metrics'!T93</f>
        <v>0</v>
      </c>
    </row>
    <row r="58" spans="1:18" x14ac:dyDescent="0.25">
      <c r="A58" t="str">
        <f>'Climate Metrics'!C94</f>
        <v>Wood</v>
      </c>
      <c r="B58" t="str">
        <f>'Climate Metrics'!D94</f>
        <v>Household Count</v>
      </c>
      <c r="C58">
        <f>'Climate Metrics'!E94</f>
        <v>0</v>
      </c>
      <c r="D58">
        <f>'Climate Metrics'!F94</f>
        <v>0</v>
      </c>
      <c r="E58">
        <f>'Climate Metrics'!G94</f>
        <v>0</v>
      </c>
      <c r="F58">
        <f>'Climate Metrics'!H94</f>
        <v>0</v>
      </c>
      <c r="G58">
        <f>'Climate Metrics'!I94</f>
        <v>0</v>
      </c>
      <c r="H58">
        <f>'Climate Metrics'!J94</f>
        <v>0</v>
      </c>
      <c r="I58">
        <f>'Climate Metrics'!K94</f>
        <v>0</v>
      </c>
      <c r="J58">
        <f>'Climate Metrics'!L94</f>
        <v>0</v>
      </c>
      <c r="K58">
        <f>'Climate Metrics'!M94</f>
        <v>0</v>
      </c>
      <c r="L58">
        <f>'Climate Metrics'!N94</f>
        <v>0</v>
      </c>
      <c r="M58">
        <f>'Climate Metrics'!O94</f>
        <v>0</v>
      </c>
      <c r="N58">
        <f>'Climate Metrics'!P94</f>
        <v>0</v>
      </c>
      <c r="O58">
        <f>'Climate Metrics'!Q94</f>
        <v>0</v>
      </c>
      <c r="P58">
        <f>'Climate Metrics'!R94</f>
        <v>0</v>
      </c>
      <c r="Q58">
        <f>'Climate Metrics'!S94</f>
        <v>0</v>
      </c>
      <c r="R58">
        <f>'Climate Metrics'!T94</f>
        <v>0</v>
      </c>
    </row>
    <row r="59" spans="1:18" x14ac:dyDescent="0.25">
      <c r="A59" t="str">
        <f>'Climate Metrics'!C95</f>
        <v>Solar energy</v>
      </c>
      <c r="B59" t="str">
        <f>'Climate Metrics'!D95</f>
        <v>Household Count</v>
      </c>
      <c r="C59">
        <f>'Climate Metrics'!E95</f>
        <v>0</v>
      </c>
      <c r="D59">
        <f>'Climate Metrics'!F95</f>
        <v>0</v>
      </c>
      <c r="E59">
        <f>'Climate Metrics'!G95</f>
        <v>0</v>
      </c>
      <c r="F59">
        <f>'Climate Metrics'!H95</f>
        <v>0</v>
      </c>
      <c r="G59">
        <f>'Climate Metrics'!I95</f>
        <v>0</v>
      </c>
      <c r="H59">
        <f>'Climate Metrics'!J95</f>
        <v>0</v>
      </c>
      <c r="I59">
        <f>'Climate Metrics'!K95</f>
        <v>0</v>
      </c>
      <c r="J59">
        <f>'Climate Metrics'!L95</f>
        <v>0</v>
      </c>
      <c r="K59">
        <f>'Climate Metrics'!M95</f>
        <v>0</v>
      </c>
      <c r="L59">
        <f>'Climate Metrics'!N95</f>
        <v>0</v>
      </c>
      <c r="M59">
        <f>'Climate Metrics'!O95</f>
        <v>0</v>
      </c>
      <c r="N59">
        <f>'Climate Metrics'!P95</f>
        <v>0</v>
      </c>
      <c r="O59">
        <f>'Climate Metrics'!Q95</f>
        <v>0</v>
      </c>
      <c r="P59">
        <f>'Climate Metrics'!R95</f>
        <v>0</v>
      </c>
      <c r="Q59">
        <f>'Climate Metrics'!S95</f>
        <v>0</v>
      </c>
      <c r="R59">
        <f>'Climate Metrics'!T95</f>
        <v>0</v>
      </c>
    </row>
    <row r="60" spans="1:18" x14ac:dyDescent="0.25">
      <c r="A60" t="str">
        <f>'Climate Metrics'!C96</f>
        <v>Other fuel</v>
      </c>
      <c r="B60" t="str">
        <f>'Climate Metrics'!D96</f>
        <v>Household Count</v>
      </c>
      <c r="C60">
        <f>'Climate Metrics'!E96</f>
        <v>0</v>
      </c>
      <c r="D60">
        <f>'Climate Metrics'!F96</f>
        <v>0</v>
      </c>
      <c r="E60">
        <f>'Climate Metrics'!G96</f>
        <v>0</v>
      </c>
      <c r="F60">
        <f>'Climate Metrics'!H96</f>
        <v>0</v>
      </c>
      <c r="G60">
        <f>'Climate Metrics'!I96</f>
        <v>0</v>
      </c>
      <c r="H60">
        <f>'Climate Metrics'!J96</f>
        <v>0</v>
      </c>
      <c r="I60">
        <f>'Climate Metrics'!K96</f>
        <v>0</v>
      </c>
      <c r="J60">
        <f>'Climate Metrics'!L96</f>
        <v>0</v>
      </c>
      <c r="K60">
        <f>'Climate Metrics'!M96</f>
        <v>0</v>
      </c>
      <c r="L60">
        <f>'Climate Metrics'!N96</f>
        <v>0</v>
      </c>
      <c r="M60">
        <f>'Climate Metrics'!O96</f>
        <v>0</v>
      </c>
      <c r="N60">
        <f>'Climate Metrics'!P96</f>
        <v>0</v>
      </c>
      <c r="O60">
        <f>'Climate Metrics'!Q96</f>
        <v>0</v>
      </c>
      <c r="P60">
        <f>'Climate Metrics'!R96</f>
        <v>0</v>
      </c>
      <c r="Q60">
        <f>'Climate Metrics'!S96</f>
        <v>0</v>
      </c>
      <c r="R60">
        <f>'Climate Metrics'!T96</f>
        <v>0</v>
      </c>
    </row>
    <row r="61" spans="1:18" x14ac:dyDescent="0.25">
      <c r="A61" t="str">
        <f>'Climate Metrics'!C97</f>
        <v>No fuel used</v>
      </c>
      <c r="B61" t="str">
        <f>'Climate Metrics'!D97</f>
        <v>Household Count</v>
      </c>
      <c r="C61">
        <f>'Climate Metrics'!E97</f>
        <v>0</v>
      </c>
      <c r="D61">
        <f>'Climate Metrics'!F97</f>
        <v>0</v>
      </c>
      <c r="E61">
        <f>'Climate Metrics'!G97</f>
        <v>0</v>
      </c>
      <c r="F61">
        <f>'Climate Metrics'!H97</f>
        <v>0</v>
      </c>
      <c r="G61">
        <f>'Climate Metrics'!I97</f>
        <v>0</v>
      </c>
      <c r="H61">
        <f>'Climate Metrics'!J97</f>
        <v>0</v>
      </c>
      <c r="I61">
        <f>'Climate Metrics'!K97</f>
        <v>0</v>
      </c>
      <c r="J61">
        <f>'Climate Metrics'!L97</f>
        <v>0</v>
      </c>
      <c r="K61">
        <f>'Climate Metrics'!M97</f>
        <v>0</v>
      </c>
      <c r="L61">
        <f>'Climate Metrics'!N97</f>
        <v>0</v>
      </c>
      <c r="M61">
        <f>'Climate Metrics'!O97</f>
        <v>0</v>
      </c>
      <c r="N61">
        <f>'Climate Metrics'!P97</f>
        <v>0</v>
      </c>
      <c r="O61">
        <f>'Climate Metrics'!Q97</f>
        <v>0</v>
      </c>
      <c r="P61">
        <f>'Climate Metrics'!R97</f>
        <v>0</v>
      </c>
      <c r="Q61">
        <f>'Climate Metrics'!S97</f>
        <v>0</v>
      </c>
      <c r="R61">
        <f>'Climate Metrics'!T97</f>
        <v>0</v>
      </c>
    </row>
    <row r="62" spans="1:18" x14ac:dyDescent="0.25">
      <c r="A62" t="str">
        <f>'Climate Metrics'!C99</f>
        <v>Residential Building Area</v>
      </c>
      <c r="B62" t="str">
        <f>'Climate Metrics'!D99</f>
        <v>Square Feet</v>
      </c>
      <c r="C62">
        <f>'Climate Metrics'!E99</f>
        <v>0</v>
      </c>
      <c r="D62">
        <f>'Climate Metrics'!F99</f>
        <v>0</v>
      </c>
      <c r="E62">
        <f>'Climate Metrics'!G99</f>
        <v>0</v>
      </c>
      <c r="F62">
        <f>'Climate Metrics'!H99</f>
        <v>0</v>
      </c>
      <c r="G62">
        <f>'Climate Metrics'!I99</f>
        <v>0</v>
      </c>
      <c r="H62">
        <f>'Climate Metrics'!J99</f>
        <v>0</v>
      </c>
      <c r="I62">
        <f>'Climate Metrics'!K99</f>
        <v>0</v>
      </c>
      <c r="J62">
        <f>'Climate Metrics'!L99</f>
        <v>0</v>
      </c>
      <c r="K62">
        <f>'Climate Metrics'!M99</f>
        <v>0</v>
      </c>
      <c r="L62">
        <f>'Climate Metrics'!N99</f>
        <v>0</v>
      </c>
      <c r="M62">
        <f>'Climate Metrics'!O99</f>
        <v>0</v>
      </c>
      <c r="N62">
        <f>'Climate Metrics'!P99</f>
        <v>0</v>
      </c>
      <c r="O62">
        <f>'Climate Metrics'!Q99</f>
        <v>0</v>
      </c>
      <c r="P62">
        <f>'Climate Metrics'!R99</f>
        <v>0</v>
      </c>
      <c r="Q62">
        <f>'Climate Metrics'!S99</f>
        <v>0</v>
      </c>
      <c r="R62">
        <f>'Climate Metrics'!T99</f>
        <v>0</v>
      </c>
    </row>
    <row r="63" spans="1:18" x14ac:dyDescent="0.25">
      <c r="A63" t="str">
        <f>'Climate Metrics'!C100</f>
        <v>Residential Building Energy Use</v>
      </c>
      <c r="B63" t="str">
        <f>'Climate Metrics'!D100</f>
        <v>KBTU per square foot</v>
      </c>
      <c r="C63">
        <f>'Climate Metrics'!E100</f>
        <v>0</v>
      </c>
      <c r="D63">
        <f>'Climate Metrics'!F100</f>
        <v>0</v>
      </c>
      <c r="E63">
        <f>'Climate Metrics'!G100</f>
        <v>0</v>
      </c>
      <c r="F63">
        <f>'Climate Metrics'!H100</f>
        <v>0</v>
      </c>
      <c r="G63">
        <f>'Climate Metrics'!I100</f>
        <v>0</v>
      </c>
      <c r="H63">
        <f>'Climate Metrics'!J100</f>
        <v>0</v>
      </c>
      <c r="I63">
        <f>'Climate Metrics'!K100</f>
        <v>0</v>
      </c>
      <c r="J63">
        <f>'Climate Metrics'!L100</f>
        <v>0</v>
      </c>
      <c r="K63">
        <f>'Climate Metrics'!M100</f>
        <v>0</v>
      </c>
      <c r="L63">
        <f>'Climate Metrics'!N100</f>
        <v>0</v>
      </c>
      <c r="M63">
        <f>'Climate Metrics'!O100</f>
        <v>0</v>
      </c>
      <c r="N63">
        <f>'Climate Metrics'!P100</f>
        <v>0</v>
      </c>
      <c r="O63">
        <f>'Climate Metrics'!Q100</f>
        <v>0</v>
      </c>
      <c r="P63">
        <f>'Climate Metrics'!R100</f>
        <v>0</v>
      </c>
      <c r="Q63">
        <f>'Climate Metrics'!S100</f>
        <v>0</v>
      </c>
      <c r="R63">
        <f>'Climate Metrics'!T100</f>
        <v>0</v>
      </c>
    </row>
    <row r="64" spans="1:18" x14ac:dyDescent="0.25">
      <c r="A64" t="str">
        <f>'Climate Metrics'!C101</f>
        <v>Buildings Benchmarked</v>
      </c>
      <c r="B64" t="str">
        <f>'Climate Metrics'!D101</f>
        <v>Count</v>
      </c>
      <c r="C64">
        <f>'Climate Metrics'!E101</f>
        <v>0</v>
      </c>
      <c r="D64">
        <f>'Climate Metrics'!F101</f>
        <v>0</v>
      </c>
      <c r="E64">
        <f>'Climate Metrics'!G101</f>
        <v>0</v>
      </c>
      <c r="F64">
        <f>'Climate Metrics'!H101</f>
        <v>0</v>
      </c>
      <c r="G64">
        <f>'Climate Metrics'!I101</f>
        <v>0</v>
      </c>
      <c r="H64">
        <f>'Climate Metrics'!J101</f>
        <v>0</v>
      </c>
      <c r="I64">
        <f>'Climate Metrics'!K101</f>
        <v>0</v>
      </c>
      <c r="J64">
        <f>'Climate Metrics'!L101</f>
        <v>0</v>
      </c>
      <c r="K64">
        <f>'Climate Metrics'!M101</f>
        <v>0</v>
      </c>
      <c r="L64">
        <f>'Climate Metrics'!N101</f>
        <v>0</v>
      </c>
      <c r="M64">
        <f>'Climate Metrics'!O101</f>
        <v>0</v>
      </c>
      <c r="N64">
        <f>'Climate Metrics'!P101</f>
        <v>0</v>
      </c>
      <c r="O64">
        <f>'Climate Metrics'!Q101</f>
        <v>0</v>
      </c>
      <c r="P64">
        <f>'Climate Metrics'!R101</f>
        <v>0</v>
      </c>
      <c r="Q64">
        <f>'Climate Metrics'!S101</f>
        <v>0</v>
      </c>
      <c r="R64">
        <f>'Climate Metrics'!T101</f>
        <v>0</v>
      </c>
    </row>
    <row r="65" spans="1:18" x14ac:dyDescent="0.25">
      <c r="A65" t="str">
        <f>'Climate Metrics'!C102</f>
        <v>Energy Retrofits</v>
      </c>
      <c r="B65" t="str">
        <f>'Climate Metrics'!D102</f>
        <v>Count</v>
      </c>
      <c r="C65">
        <f>'Climate Metrics'!E102</f>
        <v>0</v>
      </c>
      <c r="D65">
        <f>'Climate Metrics'!F102</f>
        <v>0</v>
      </c>
      <c r="E65">
        <f>'Climate Metrics'!G102</f>
        <v>0</v>
      </c>
      <c r="F65">
        <f>'Climate Metrics'!H102</f>
        <v>0</v>
      </c>
      <c r="G65">
        <f>'Climate Metrics'!I102</f>
        <v>0</v>
      </c>
      <c r="H65">
        <f>'Climate Metrics'!J102</f>
        <v>0</v>
      </c>
      <c r="I65">
        <f>'Climate Metrics'!K102</f>
        <v>0</v>
      </c>
      <c r="J65">
        <f>'Climate Metrics'!L102</f>
        <v>0</v>
      </c>
      <c r="K65">
        <f>'Climate Metrics'!M102</f>
        <v>0</v>
      </c>
      <c r="L65">
        <f>'Climate Metrics'!N102</f>
        <v>0</v>
      </c>
      <c r="M65">
        <f>'Climate Metrics'!O102</f>
        <v>0</v>
      </c>
      <c r="N65">
        <f>'Climate Metrics'!P102</f>
        <v>0</v>
      </c>
      <c r="O65">
        <f>'Climate Metrics'!Q102</f>
        <v>0</v>
      </c>
      <c r="P65">
        <f>'Climate Metrics'!R102</f>
        <v>0</v>
      </c>
      <c r="Q65">
        <f>'Climate Metrics'!S102</f>
        <v>0</v>
      </c>
      <c r="R65">
        <f>'Climate Metrics'!T102</f>
        <v>0</v>
      </c>
    </row>
    <row r="66" spans="1:18" x14ac:dyDescent="0.25">
      <c r="A66" t="str">
        <f>'Climate Metrics'!C103</f>
        <v>Energy Burden</v>
      </c>
      <c r="B66" t="str">
        <f>'Climate Metrics'!D103</f>
        <v>Average Energy Burden</v>
      </c>
      <c r="C66">
        <f>'Climate Metrics'!E103</f>
        <v>0</v>
      </c>
      <c r="D66">
        <f>'Climate Metrics'!F103</f>
        <v>0</v>
      </c>
      <c r="E66">
        <f>'Climate Metrics'!G103</f>
        <v>0</v>
      </c>
      <c r="F66">
        <f>'Climate Metrics'!H103</f>
        <v>0</v>
      </c>
      <c r="G66">
        <f>'Climate Metrics'!I103</f>
        <v>0</v>
      </c>
      <c r="H66">
        <f>'Climate Metrics'!J103</f>
        <v>0</v>
      </c>
      <c r="I66">
        <f>'Climate Metrics'!K103</f>
        <v>0</v>
      </c>
      <c r="J66">
        <f>'Climate Metrics'!L103</f>
        <v>0</v>
      </c>
      <c r="K66">
        <f>'Climate Metrics'!M103</f>
        <v>0</v>
      </c>
      <c r="L66">
        <f>'Climate Metrics'!N103</f>
        <v>0</v>
      </c>
      <c r="M66">
        <f>'Climate Metrics'!O103</f>
        <v>0</v>
      </c>
      <c r="N66">
        <f>'Climate Metrics'!P103</f>
        <v>0</v>
      </c>
      <c r="O66">
        <f>'Climate Metrics'!Q103</f>
        <v>0</v>
      </c>
      <c r="P66">
        <f>'Climate Metrics'!R103</f>
        <v>0</v>
      </c>
      <c r="Q66">
        <f>'Climate Metrics'!S103</f>
        <v>0</v>
      </c>
      <c r="R66">
        <f>'Climate Metrics'!T103</f>
        <v>0</v>
      </c>
    </row>
    <row r="67" spans="1:18" x14ac:dyDescent="0.25">
      <c r="A67" t="str">
        <f>'Climate Metrics'!C104</f>
        <v>Energy Burden (High)</v>
      </c>
      <c r="B67" t="str">
        <f>'Climate Metrics'!D104</f>
        <v>Number of households &gt;6%</v>
      </c>
      <c r="C67">
        <f>'Climate Metrics'!E104</f>
        <v>0</v>
      </c>
      <c r="D67">
        <f>'Climate Metrics'!F104</f>
        <v>0</v>
      </c>
      <c r="E67">
        <f>'Climate Metrics'!G104</f>
        <v>0</v>
      </c>
      <c r="F67">
        <f>'Climate Metrics'!H104</f>
        <v>0</v>
      </c>
      <c r="G67">
        <f>'Climate Metrics'!I104</f>
        <v>0</v>
      </c>
      <c r="H67">
        <f>'Climate Metrics'!J104</f>
        <v>0</v>
      </c>
      <c r="I67">
        <f>'Climate Metrics'!K104</f>
        <v>0</v>
      </c>
      <c r="J67">
        <f>'Climate Metrics'!L104</f>
        <v>0</v>
      </c>
      <c r="K67">
        <f>'Climate Metrics'!M104</f>
        <v>0</v>
      </c>
      <c r="L67">
        <f>'Climate Metrics'!N104</f>
        <v>0</v>
      </c>
      <c r="M67">
        <f>'Climate Metrics'!O104</f>
        <v>0</v>
      </c>
      <c r="N67">
        <f>'Climate Metrics'!P104</f>
        <v>0</v>
      </c>
      <c r="O67">
        <f>'Climate Metrics'!Q104</f>
        <v>0</v>
      </c>
      <c r="P67">
        <f>'Climate Metrics'!R104</f>
        <v>0</v>
      </c>
      <c r="Q67">
        <f>'Climate Metrics'!S104</f>
        <v>0</v>
      </c>
      <c r="R67">
        <f>'Climate Metrics'!T104</f>
        <v>0</v>
      </c>
    </row>
    <row r="68" spans="1:18" x14ac:dyDescent="0.25">
      <c r="A68" t="str">
        <f>'Climate Metrics'!C105</f>
        <v>Energy Burden</v>
      </c>
      <c r="B68" t="str">
        <f>'Climate Metrics'!D105</f>
        <v>Total number of households</v>
      </c>
      <c r="C68">
        <f>'Climate Metrics'!E105</f>
        <v>0</v>
      </c>
      <c r="D68">
        <f>'Climate Metrics'!F105</f>
        <v>0</v>
      </c>
      <c r="E68">
        <f>'Climate Metrics'!G105</f>
        <v>0</v>
      </c>
      <c r="F68">
        <f>'Climate Metrics'!H105</f>
        <v>0</v>
      </c>
      <c r="G68">
        <f>'Climate Metrics'!I105</f>
        <v>0</v>
      </c>
      <c r="H68">
        <f>'Climate Metrics'!J105</f>
        <v>0</v>
      </c>
      <c r="I68">
        <f>'Climate Metrics'!K105</f>
        <v>0</v>
      </c>
      <c r="J68">
        <f>'Climate Metrics'!L105</f>
        <v>0</v>
      </c>
      <c r="K68">
        <f>'Climate Metrics'!M105</f>
        <v>0</v>
      </c>
      <c r="L68">
        <f>'Climate Metrics'!N105</f>
        <v>0</v>
      </c>
      <c r="M68">
        <f>'Climate Metrics'!O105</f>
        <v>0</v>
      </c>
      <c r="N68">
        <f>'Climate Metrics'!P105</f>
        <v>0</v>
      </c>
      <c r="O68">
        <f>'Climate Metrics'!Q105</f>
        <v>0</v>
      </c>
      <c r="P68">
        <f>'Climate Metrics'!R105</f>
        <v>0</v>
      </c>
      <c r="Q68">
        <f>'Climate Metrics'!S105</f>
        <v>0</v>
      </c>
      <c r="R68">
        <f>'Climate Metrics'!T105</f>
        <v>0</v>
      </c>
    </row>
    <row r="69" spans="1:18" x14ac:dyDescent="0.25">
      <c r="A69" t="str">
        <f>'Climate Metrics'!C106</f>
        <v>Annual Participation in Utility Energy Efficiency Programs</v>
      </c>
      <c r="B69" t="str">
        <f>'Climate Metrics'!D106</f>
        <v>Count</v>
      </c>
      <c r="C69">
        <f>'Climate Metrics'!E106</f>
        <v>0</v>
      </c>
      <c r="D69">
        <f>'Climate Metrics'!F106</f>
        <v>0</v>
      </c>
      <c r="E69">
        <f>'Climate Metrics'!G106</f>
        <v>0</v>
      </c>
      <c r="F69">
        <f>'Climate Metrics'!H106</f>
        <v>0</v>
      </c>
      <c r="G69">
        <f>'Climate Metrics'!I106</f>
        <v>0</v>
      </c>
      <c r="H69">
        <f>'Climate Metrics'!J106</f>
        <v>0</v>
      </c>
      <c r="I69">
        <f>'Climate Metrics'!K106</f>
        <v>0</v>
      </c>
      <c r="J69">
        <f>'Climate Metrics'!L106</f>
        <v>0</v>
      </c>
      <c r="K69">
        <f>'Climate Metrics'!M106</f>
        <v>0</v>
      </c>
      <c r="L69">
        <f>'Climate Metrics'!N106</f>
        <v>0</v>
      </c>
      <c r="M69">
        <f>'Climate Metrics'!O106</f>
        <v>0</v>
      </c>
      <c r="N69">
        <f>'Climate Metrics'!P106</f>
        <v>0</v>
      </c>
      <c r="O69">
        <f>'Climate Metrics'!Q106</f>
        <v>0</v>
      </c>
      <c r="P69">
        <f>'Climate Metrics'!R106</f>
        <v>0</v>
      </c>
      <c r="Q69">
        <f>'Climate Metrics'!S106</f>
        <v>0</v>
      </c>
      <c r="R69">
        <f>'Climate Metrics'!T106</f>
        <v>0</v>
      </c>
    </row>
    <row r="70" spans="1:18" x14ac:dyDescent="0.25">
      <c r="A70" t="str">
        <f>'Climate Metrics'!C107</f>
        <v>Annual Participation in Utility Energy Efficiency Programs</v>
      </c>
      <c r="B70" t="str">
        <f>'Climate Metrics'!D107</f>
        <v>KWh</v>
      </c>
      <c r="C70">
        <f>'Climate Metrics'!E107</f>
        <v>0</v>
      </c>
      <c r="D70">
        <f>'Climate Metrics'!F107</f>
        <v>0</v>
      </c>
      <c r="E70">
        <f>'Climate Metrics'!G107</f>
        <v>0</v>
      </c>
      <c r="F70">
        <f>'Climate Metrics'!H107</f>
        <v>0</v>
      </c>
      <c r="G70">
        <f>'Climate Metrics'!I107</f>
        <v>0</v>
      </c>
      <c r="H70">
        <f>'Climate Metrics'!J107</f>
        <v>0</v>
      </c>
      <c r="I70">
        <f>'Climate Metrics'!K107</f>
        <v>0</v>
      </c>
      <c r="J70">
        <f>'Climate Metrics'!L107</f>
        <v>0</v>
      </c>
      <c r="K70">
        <f>'Climate Metrics'!M107</f>
        <v>0</v>
      </c>
      <c r="L70">
        <f>'Climate Metrics'!N107</f>
        <v>0</v>
      </c>
      <c r="M70">
        <f>'Climate Metrics'!O107</f>
        <v>0</v>
      </c>
      <c r="N70">
        <f>'Climate Metrics'!P107</f>
        <v>0</v>
      </c>
      <c r="O70">
        <f>'Climate Metrics'!Q107</f>
        <v>0</v>
      </c>
      <c r="P70">
        <f>'Climate Metrics'!R107</f>
        <v>0</v>
      </c>
      <c r="Q70">
        <f>'Climate Metrics'!S107</f>
        <v>0</v>
      </c>
      <c r="R70">
        <f>'Climate Metrics'!T107</f>
        <v>0</v>
      </c>
    </row>
    <row r="71" spans="1:18" x14ac:dyDescent="0.25">
      <c r="A71" t="str">
        <f>'Climate Metrics'!C108</f>
        <v>Annual Participation in Utility Energy Efficiency Programs</v>
      </c>
      <c r="B71" t="str">
        <f>'Climate Metrics'!D108</f>
        <v>Therms</v>
      </c>
      <c r="C71">
        <f>'Climate Metrics'!E108</f>
        <v>0</v>
      </c>
      <c r="D71">
        <f>'Climate Metrics'!F108</f>
        <v>0</v>
      </c>
      <c r="E71">
        <f>'Climate Metrics'!G108</f>
        <v>0</v>
      </c>
      <c r="F71">
        <f>'Climate Metrics'!H108</f>
        <v>0</v>
      </c>
      <c r="G71">
        <f>'Climate Metrics'!I108</f>
        <v>0</v>
      </c>
      <c r="H71">
        <f>'Climate Metrics'!J108</f>
        <v>0</v>
      </c>
      <c r="I71">
        <f>'Climate Metrics'!K108</f>
        <v>0</v>
      </c>
      <c r="J71">
        <f>'Climate Metrics'!L108</f>
        <v>0</v>
      </c>
      <c r="K71">
        <f>'Climate Metrics'!M108</f>
        <v>0</v>
      </c>
      <c r="L71">
        <f>'Climate Metrics'!N108</f>
        <v>0</v>
      </c>
      <c r="M71">
        <f>'Climate Metrics'!O108</f>
        <v>0</v>
      </c>
      <c r="N71">
        <f>'Climate Metrics'!P108</f>
        <v>0</v>
      </c>
      <c r="O71">
        <f>'Climate Metrics'!Q108</f>
        <v>0</v>
      </c>
      <c r="P71">
        <f>'Climate Metrics'!R108</f>
        <v>0</v>
      </c>
      <c r="Q71">
        <f>'Climate Metrics'!S108</f>
        <v>0</v>
      </c>
      <c r="R71">
        <f>'Climate Metrics'!T108</f>
        <v>0</v>
      </c>
    </row>
    <row r="72" spans="1:18" x14ac:dyDescent="0.25">
      <c r="A72" t="str">
        <f>'Climate Metrics'!C109</f>
        <v>Annual Participation in Low-Income Heating Energy Assistance Program (LIHEAP)</v>
      </c>
      <c r="B72" t="str">
        <f>'Climate Metrics'!D109</f>
        <v>Count</v>
      </c>
      <c r="C72">
        <f>'Climate Metrics'!E109</f>
        <v>0</v>
      </c>
      <c r="D72">
        <f>'Climate Metrics'!F109</f>
        <v>0</v>
      </c>
      <c r="E72">
        <f>'Climate Metrics'!G109</f>
        <v>0</v>
      </c>
      <c r="F72">
        <f>'Climate Metrics'!H109</f>
        <v>0</v>
      </c>
      <c r="G72">
        <f>'Climate Metrics'!I109</f>
        <v>0</v>
      </c>
      <c r="H72">
        <f>'Climate Metrics'!J109</f>
        <v>0</v>
      </c>
      <c r="I72">
        <f>'Climate Metrics'!K109</f>
        <v>0</v>
      </c>
      <c r="J72">
        <f>'Climate Metrics'!L109</f>
        <v>0</v>
      </c>
      <c r="K72">
        <f>'Climate Metrics'!M109</f>
        <v>0</v>
      </c>
      <c r="L72">
        <f>'Climate Metrics'!N109</f>
        <v>0</v>
      </c>
      <c r="M72">
        <f>'Climate Metrics'!O109</f>
        <v>0</v>
      </c>
      <c r="N72">
        <f>'Climate Metrics'!P109</f>
        <v>0</v>
      </c>
      <c r="O72">
        <f>'Climate Metrics'!Q109</f>
        <v>0</v>
      </c>
      <c r="P72">
        <f>'Climate Metrics'!R109</f>
        <v>0</v>
      </c>
      <c r="Q72">
        <f>'Climate Metrics'!S109</f>
        <v>0</v>
      </c>
      <c r="R72">
        <f>'Climate Metrics'!T109</f>
        <v>0</v>
      </c>
    </row>
    <row r="73" spans="1:18" x14ac:dyDescent="0.25">
      <c r="A73" t="str">
        <f>'Climate Metrics'!C110</f>
        <v>Annual Participation in Low-Income Heating Energy Assistance Program (LIHEAP)</v>
      </c>
      <c r="B73" t="str">
        <f>'Climate Metrics'!D110</f>
        <v>KWh</v>
      </c>
      <c r="C73">
        <f>'Climate Metrics'!E110</f>
        <v>0</v>
      </c>
      <c r="D73">
        <f>'Climate Metrics'!F110</f>
        <v>0</v>
      </c>
      <c r="E73">
        <f>'Climate Metrics'!G110</f>
        <v>0</v>
      </c>
      <c r="F73">
        <f>'Climate Metrics'!H110</f>
        <v>0</v>
      </c>
      <c r="G73">
        <f>'Climate Metrics'!I110</f>
        <v>0</v>
      </c>
      <c r="H73">
        <f>'Climate Metrics'!J110</f>
        <v>0</v>
      </c>
      <c r="I73">
        <f>'Climate Metrics'!K110</f>
        <v>0</v>
      </c>
      <c r="J73">
        <f>'Climate Metrics'!L110</f>
        <v>0</v>
      </c>
      <c r="K73">
        <f>'Climate Metrics'!M110</f>
        <v>0</v>
      </c>
      <c r="L73">
        <f>'Climate Metrics'!N110</f>
        <v>0</v>
      </c>
      <c r="M73">
        <f>'Climate Metrics'!O110</f>
        <v>0</v>
      </c>
      <c r="N73">
        <f>'Climate Metrics'!P110</f>
        <v>0</v>
      </c>
      <c r="O73">
        <f>'Climate Metrics'!Q110</f>
        <v>0</v>
      </c>
      <c r="P73">
        <f>'Climate Metrics'!R110</f>
        <v>0</v>
      </c>
      <c r="Q73">
        <f>'Climate Metrics'!S110</f>
        <v>0</v>
      </c>
      <c r="R73">
        <f>'Climate Metrics'!T110</f>
        <v>0</v>
      </c>
    </row>
    <row r="74" spans="1:18" x14ac:dyDescent="0.25">
      <c r="A74" t="str">
        <f>'Climate Metrics'!C111</f>
        <v>Annual Participation in Low-Income Heating Energy Assistance Program (LIHEAP)</v>
      </c>
      <c r="B74" t="str">
        <f>'Climate Metrics'!D111</f>
        <v>Therms</v>
      </c>
      <c r="C74">
        <f>'Climate Metrics'!E111</f>
        <v>0</v>
      </c>
      <c r="D74">
        <f>'Climate Metrics'!F111</f>
        <v>0</v>
      </c>
      <c r="E74">
        <f>'Climate Metrics'!G111</f>
        <v>0</v>
      </c>
      <c r="F74">
        <f>'Climate Metrics'!H111</f>
        <v>0</v>
      </c>
      <c r="G74">
        <f>'Climate Metrics'!I111</f>
        <v>0</v>
      </c>
      <c r="H74">
        <f>'Climate Metrics'!J111</f>
        <v>0</v>
      </c>
      <c r="I74">
        <f>'Climate Metrics'!K111</f>
        <v>0</v>
      </c>
      <c r="J74">
        <f>'Climate Metrics'!L111</f>
        <v>0</v>
      </c>
      <c r="K74">
        <f>'Climate Metrics'!M111</f>
        <v>0</v>
      </c>
      <c r="L74">
        <f>'Climate Metrics'!N111</f>
        <v>0</v>
      </c>
      <c r="M74">
        <f>'Climate Metrics'!O111</f>
        <v>0</v>
      </c>
      <c r="N74">
        <f>'Climate Metrics'!P111</f>
        <v>0</v>
      </c>
      <c r="O74">
        <f>'Climate Metrics'!Q111</f>
        <v>0</v>
      </c>
      <c r="P74">
        <f>'Climate Metrics'!R111</f>
        <v>0</v>
      </c>
      <c r="Q74">
        <f>'Climate Metrics'!S111</f>
        <v>0</v>
      </c>
      <c r="R74">
        <f>'Climate Metrics'!T111</f>
        <v>0</v>
      </c>
    </row>
    <row r="75" spans="1:18" x14ac:dyDescent="0.25">
      <c r="A75" t="str">
        <f>'Climate Metrics'!C112</f>
        <v>Annual Participation in Weatherization Assistance Program (WAP)</v>
      </c>
      <c r="B75" t="str">
        <f>'Climate Metrics'!D112</f>
        <v>Count</v>
      </c>
      <c r="C75">
        <f>'Climate Metrics'!E112</f>
        <v>0</v>
      </c>
      <c r="D75">
        <f>'Climate Metrics'!F112</f>
        <v>0</v>
      </c>
      <c r="E75">
        <f>'Climate Metrics'!G112</f>
        <v>0</v>
      </c>
      <c r="F75">
        <f>'Climate Metrics'!H112</f>
        <v>0</v>
      </c>
      <c r="G75">
        <f>'Climate Metrics'!I112</f>
        <v>0</v>
      </c>
      <c r="H75">
        <f>'Climate Metrics'!J112</f>
        <v>0</v>
      </c>
      <c r="I75">
        <f>'Climate Metrics'!K112</f>
        <v>0</v>
      </c>
      <c r="J75">
        <f>'Climate Metrics'!L112</f>
        <v>0</v>
      </c>
      <c r="K75">
        <f>'Climate Metrics'!M112</f>
        <v>0</v>
      </c>
      <c r="L75">
        <f>'Climate Metrics'!N112</f>
        <v>0</v>
      </c>
      <c r="M75">
        <f>'Climate Metrics'!O112</f>
        <v>0</v>
      </c>
      <c r="N75">
        <f>'Climate Metrics'!P112</f>
        <v>0</v>
      </c>
      <c r="O75">
        <f>'Climate Metrics'!Q112</f>
        <v>0</v>
      </c>
      <c r="P75">
        <f>'Climate Metrics'!R112</f>
        <v>0</v>
      </c>
      <c r="Q75">
        <f>'Climate Metrics'!S112</f>
        <v>0</v>
      </c>
      <c r="R75">
        <f>'Climate Metrics'!T112</f>
        <v>0</v>
      </c>
    </row>
    <row r="76" spans="1:18" x14ac:dyDescent="0.25">
      <c r="A76" t="str">
        <f>'Climate Metrics'!C113</f>
        <v>Annual Electric Heating Systems</v>
      </c>
      <c r="B76" t="str">
        <f>'Climate Metrics'!D113</f>
        <v>Number</v>
      </c>
      <c r="C76">
        <f>'Climate Metrics'!E113</f>
        <v>0</v>
      </c>
      <c r="D76">
        <f>'Climate Metrics'!F113</f>
        <v>0</v>
      </c>
      <c r="E76">
        <f>'Climate Metrics'!G113</f>
        <v>0</v>
      </c>
      <c r="F76">
        <f>'Climate Metrics'!H113</f>
        <v>0</v>
      </c>
      <c r="G76">
        <f>'Climate Metrics'!I113</f>
        <v>0</v>
      </c>
      <c r="H76">
        <f>'Climate Metrics'!J113</f>
        <v>0</v>
      </c>
      <c r="I76">
        <f>'Climate Metrics'!K113</f>
        <v>0</v>
      </c>
      <c r="J76">
        <f>'Climate Metrics'!L113</f>
        <v>0</v>
      </c>
      <c r="K76">
        <f>'Climate Metrics'!M113</f>
        <v>0</v>
      </c>
      <c r="L76">
        <f>'Climate Metrics'!N113</f>
        <v>0</v>
      </c>
      <c r="M76">
        <f>'Climate Metrics'!O113</f>
        <v>0</v>
      </c>
      <c r="N76">
        <f>'Climate Metrics'!P113</f>
        <v>0</v>
      </c>
      <c r="O76">
        <f>'Climate Metrics'!Q113</f>
        <v>0</v>
      </c>
      <c r="P76">
        <f>'Climate Metrics'!R113</f>
        <v>0</v>
      </c>
      <c r="Q76">
        <f>'Climate Metrics'!S113</f>
        <v>0</v>
      </c>
      <c r="R76">
        <f>'Climate Metrics'!T113</f>
        <v>0</v>
      </c>
    </row>
    <row r="77" spans="1:18" x14ac:dyDescent="0.25">
      <c r="A77" t="str">
        <f>'Climate Metrics'!C114</f>
        <v>Annual Electric Water Heaters</v>
      </c>
      <c r="B77" t="str">
        <f>'Climate Metrics'!D114</f>
        <v>Number</v>
      </c>
      <c r="C77">
        <f>'Climate Metrics'!E114</f>
        <v>0</v>
      </c>
      <c r="D77">
        <f>'Climate Metrics'!F114</f>
        <v>0</v>
      </c>
      <c r="E77">
        <f>'Climate Metrics'!G114</f>
        <v>0</v>
      </c>
      <c r="F77">
        <f>'Climate Metrics'!H114</f>
        <v>0</v>
      </c>
      <c r="G77">
        <f>'Climate Metrics'!I114</f>
        <v>0</v>
      </c>
      <c r="H77">
        <f>'Climate Metrics'!J114</f>
        <v>0</v>
      </c>
      <c r="I77">
        <f>'Climate Metrics'!K114</f>
        <v>0</v>
      </c>
      <c r="J77">
        <f>'Climate Metrics'!L114</f>
        <v>0</v>
      </c>
      <c r="K77">
        <f>'Climate Metrics'!M114</f>
        <v>0</v>
      </c>
      <c r="L77">
        <f>'Climate Metrics'!N114</f>
        <v>0</v>
      </c>
      <c r="M77">
        <f>'Climate Metrics'!O114</f>
        <v>0</v>
      </c>
      <c r="N77">
        <f>'Climate Metrics'!P114</f>
        <v>0</v>
      </c>
      <c r="O77">
        <f>'Climate Metrics'!Q114</f>
        <v>0</v>
      </c>
      <c r="P77">
        <f>'Climate Metrics'!R114</f>
        <v>0</v>
      </c>
      <c r="Q77">
        <f>'Climate Metrics'!S114</f>
        <v>0</v>
      </c>
      <c r="R77">
        <f>'Climate Metrics'!T114</f>
        <v>0</v>
      </c>
    </row>
    <row r="78" spans="1:18" x14ac:dyDescent="0.25">
      <c r="A78" t="str">
        <f>'Climate Metrics'!C115</f>
        <v>Annual Electric Range Units</v>
      </c>
      <c r="B78" t="str">
        <f>'Climate Metrics'!D115</f>
        <v>Number</v>
      </c>
      <c r="C78">
        <f>'Climate Metrics'!E115</f>
        <v>0</v>
      </c>
      <c r="D78">
        <f>'Climate Metrics'!F115</f>
        <v>0</v>
      </c>
      <c r="E78">
        <f>'Climate Metrics'!G115</f>
        <v>0</v>
      </c>
      <c r="F78">
        <f>'Climate Metrics'!H115</f>
        <v>0</v>
      </c>
      <c r="G78">
        <f>'Climate Metrics'!I115</f>
        <v>0</v>
      </c>
      <c r="H78">
        <f>'Climate Metrics'!J115</f>
        <v>0</v>
      </c>
      <c r="I78">
        <f>'Climate Metrics'!K115</f>
        <v>0</v>
      </c>
      <c r="J78">
        <f>'Climate Metrics'!L115</f>
        <v>0</v>
      </c>
      <c r="K78">
        <f>'Climate Metrics'!M115</f>
        <v>0</v>
      </c>
      <c r="L78">
        <f>'Climate Metrics'!N115</f>
        <v>0</v>
      </c>
      <c r="M78">
        <f>'Climate Metrics'!O115</f>
        <v>0</v>
      </c>
      <c r="N78">
        <f>'Climate Metrics'!P115</f>
        <v>0</v>
      </c>
      <c r="O78">
        <f>'Climate Metrics'!Q115</f>
        <v>0</v>
      </c>
      <c r="P78">
        <f>'Climate Metrics'!R115</f>
        <v>0</v>
      </c>
      <c r="Q78">
        <f>'Climate Metrics'!S115</f>
        <v>0</v>
      </c>
      <c r="R78">
        <f>'Climate Metrics'!T115</f>
        <v>0</v>
      </c>
    </row>
    <row r="79" spans="1:18" x14ac:dyDescent="0.25">
      <c r="A79" t="str">
        <f>'Climate Metrics'!C119</f>
        <v>Total Vehicle Miles Traveled (VMT)</v>
      </c>
      <c r="B79" t="str">
        <f>'Climate Metrics'!D119</f>
        <v>Miles</v>
      </c>
      <c r="C79">
        <f>'Climate Metrics'!E119</f>
        <v>0</v>
      </c>
      <c r="D79">
        <f>'Climate Metrics'!F119</f>
        <v>0</v>
      </c>
      <c r="E79">
        <f>'Climate Metrics'!G119</f>
        <v>0</v>
      </c>
      <c r="F79">
        <f>'Climate Metrics'!H119</f>
        <v>0</v>
      </c>
      <c r="G79">
        <f>'Climate Metrics'!I119</f>
        <v>0</v>
      </c>
      <c r="H79">
        <f>'Climate Metrics'!J119</f>
        <v>0</v>
      </c>
      <c r="I79">
        <f>'Climate Metrics'!K119</f>
        <v>0</v>
      </c>
      <c r="J79">
        <f>'Climate Metrics'!L119</f>
        <v>0</v>
      </c>
      <c r="K79">
        <f>'Climate Metrics'!M119</f>
        <v>0</v>
      </c>
      <c r="L79">
        <f>'Climate Metrics'!N119</f>
        <v>0</v>
      </c>
      <c r="M79">
        <f>'Climate Metrics'!O119</f>
        <v>0</v>
      </c>
      <c r="N79">
        <f>'Climate Metrics'!P119</f>
        <v>0</v>
      </c>
      <c r="O79">
        <f>'Climate Metrics'!Q119</f>
        <v>0</v>
      </c>
      <c r="P79">
        <f>'Climate Metrics'!R119</f>
        <v>0</v>
      </c>
      <c r="Q79">
        <f>'Climate Metrics'!S119</f>
        <v>0</v>
      </c>
      <c r="R79">
        <f>'Climate Metrics'!T119</f>
        <v>0</v>
      </c>
    </row>
    <row r="80" spans="1:18" x14ac:dyDescent="0.25">
      <c r="A80" t="str">
        <f>'Climate Metrics'!C120</f>
        <v>Vehicle Emissions</v>
      </c>
      <c r="B80" t="str">
        <f>'Climate Metrics'!D120</f>
        <v>Tonnes CO2e</v>
      </c>
      <c r="C80">
        <f>'Climate Metrics'!E120</f>
        <v>0</v>
      </c>
      <c r="D80">
        <f>'Climate Metrics'!F120</f>
        <v>0</v>
      </c>
      <c r="E80">
        <f>'Climate Metrics'!G120</f>
        <v>0</v>
      </c>
      <c r="F80">
        <f>'Climate Metrics'!H120</f>
        <v>0</v>
      </c>
      <c r="G80">
        <f>'Climate Metrics'!I120</f>
        <v>0</v>
      </c>
      <c r="H80">
        <f>'Climate Metrics'!J120</f>
        <v>0</v>
      </c>
      <c r="I80">
        <f>'Climate Metrics'!K120</f>
        <v>0</v>
      </c>
      <c r="J80">
        <f>'Climate Metrics'!L120</f>
        <v>0</v>
      </c>
      <c r="K80">
        <f>'Climate Metrics'!M120</f>
        <v>0</v>
      </c>
      <c r="L80">
        <f>'Climate Metrics'!N120</f>
        <v>0</v>
      </c>
      <c r="M80">
        <f>'Climate Metrics'!O120</f>
        <v>0</v>
      </c>
      <c r="N80">
        <f>'Climate Metrics'!P120</f>
        <v>0</v>
      </c>
      <c r="O80">
        <f>'Climate Metrics'!Q120</f>
        <v>0</v>
      </c>
      <c r="P80">
        <f>'Climate Metrics'!R120</f>
        <v>0</v>
      </c>
      <c r="Q80">
        <f>'Climate Metrics'!S120</f>
        <v>0</v>
      </c>
      <c r="R80">
        <f>'Climate Metrics'!T120</f>
        <v>0</v>
      </c>
    </row>
    <row r="81" spans="1:18" x14ac:dyDescent="0.25">
      <c r="A81" t="str">
        <f>'Climate Metrics'!C121</f>
        <v>Per Capita Vehicle Miles Traveled (VMT)</v>
      </c>
      <c r="B81" t="str">
        <f>'Climate Metrics'!D121</f>
        <v>Miles / person</v>
      </c>
      <c r="C81">
        <f>'Climate Metrics'!E121</f>
        <v>0</v>
      </c>
      <c r="D81">
        <f>'Climate Metrics'!F121</f>
        <v>0</v>
      </c>
      <c r="E81">
        <f>'Climate Metrics'!G121</f>
        <v>0</v>
      </c>
      <c r="F81">
        <f>'Climate Metrics'!H121</f>
        <v>0</v>
      </c>
      <c r="G81">
        <f>'Climate Metrics'!I121</f>
        <v>0</v>
      </c>
      <c r="H81">
        <f>'Climate Metrics'!J121</f>
        <v>0</v>
      </c>
      <c r="I81">
        <f>'Climate Metrics'!K121</f>
        <v>0</v>
      </c>
      <c r="J81">
        <f>'Climate Metrics'!L121</f>
        <v>0</v>
      </c>
      <c r="K81">
        <f>'Climate Metrics'!M121</f>
        <v>0</v>
      </c>
      <c r="L81">
        <f>'Climate Metrics'!N121</f>
        <v>0</v>
      </c>
      <c r="M81">
        <f>'Climate Metrics'!O121</f>
        <v>0</v>
      </c>
      <c r="N81">
        <f>'Climate Metrics'!P121</f>
        <v>0</v>
      </c>
      <c r="O81">
        <f>'Climate Metrics'!Q121</f>
        <v>0</v>
      </c>
      <c r="P81">
        <f>'Climate Metrics'!R121</f>
        <v>0</v>
      </c>
      <c r="Q81">
        <f>'Climate Metrics'!S121</f>
        <v>0</v>
      </c>
      <c r="R81">
        <f>'Climate Metrics'!T121</f>
        <v>0</v>
      </c>
    </row>
    <row r="82" spans="1:18" x14ac:dyDescent="0.25">
      <c r="A82" t="str">
        <f>'Climate Metrics'!C122</f>
        <v>Per Capita Vehicle Emissions</v>
      </c>
      <c r="B82" t="str">
        <f>'Climate Metrics'!D122</f>
        <v>CO2 / person</v>
      </c>
      <c r="C82">
        <f>'Climate Metrics'!E122</f>
        <v>0</v>
      </c>
      <c r="D82">
        <f>'Climate Metrics'!F122</f>
        <v>0</v>
      </c>
      <c r="E82">
        <f>'Climate Metrics'!G122</f>
        <v>0</v>
      </c>
      <c r="F82">
        <f>'Climate Metrics'!H122</f>
        <v>0</v>
      </c>
      <c r="G82">
        <f>'Climate Metrics'!I122</f>
        <v>0</v>
      </c>
      <c r="H82">
        <f>'Climate Metrics'!J122</f>
        <v>0</v>
      </c>
      <c r="I82">
        <f>'Climate Metrics'!K122</f>
        <v>0</v>
      </c>
      <c r="J82">
        <f>'Climate Metrics'!L122</f>
        <v>0</v>
      </c>
      <c r="K82">
        <f>'Climate Metrics'!M122</f>
        <v>0</v>
      </c>
      <c r="L82">
        <f>'Climate Metrics'!N122</f>
        <v>0</v>
      </c>
      <c r="M82">
        <f>'Climate Metrics'!O122</f>
        <v>0</v>
      </c>
      <c r="N82">
        <f>'Climate Metrics'!P122</f>
        <v>0</v>
      </c>
      <c r="O82">
        <f>'Climate Metrics'!Q122</f>
        <v>0</v>
      </c>
      <c r="P82">
        <f>'Climate Metrics'!R122</f>
        <v>0</v>
      </c>
      <c r="Q82">
        <f>'Climate Metrics'!S122</f>
        <v>0</v>
      </c>
      <c r="R82">
        <f>'Climate Metrics'!T122</f>
        <v>0</v>
      </c>
    </row>
    <row r="83" spans="1:18" x14ac:dyDescent="0.25">
      <c r="A83" t="str">
        <f>'Climate Metrics'!C123</f>
        <v>Bike Lanes</v>
      </c>
      <c r="B83" t="str">
        <f>'Climate Metrics'!D123</f>
        <v>Miles</v>
      </c>
      <c r="C83">
        <f>'Climate Metrics'!E123</f>
        <v>0</v>
      </c>
      <c r="D83">
        <f>'Climate Metrics'!F123</f>
        <v>0</v>
      </c>
      <c r="E83">
        <f>'Climate Metrics'!G123</f>
        <v>0</v>
      </c>
      <c r="F83">
        <f>'Climate Metrics'!H123</f>
        <v>0</v>
      </c>
      <c r="G83">
        <f>'Climate Metrics'!I123</f>
        <v>0</v>
      </c>
      <c r="H83">
        <f>'Climate Metrics'!J123</f>
        <v>0</v>
      </c>
      <c r="I83">
        <f>'Climate Metrics'!K123</f>
        <v>0</v>
      </c>
      <c r="J83">
        <f>'Climate Metrics'!L123</f>
        <v>0</v>
      </c>
      <c r="K83">
        <f>'Climate Metrics'!M123</f>
        <v>0</v>
      </c>
      <c r="L83">
        <f>'Climate Metrics'!N123</f>
        <v>0</v>
      </c>
      <c r="M83">
        <f>'Climate Metrics'!O123</f>
        <v>0</v>
      </c>
      <c r="N83">
        <f>'Climate Metrics'!P123</f>
        <v>0</v>
      </c>
      <c r="O83">
        <f>'Climate Metrics'!Q123</f>
        <v>0</v>
      </c>
      <c r="P83">
        <f>'Climate Metrics'!R123</f>
        <v>0</v>
      </c>
      <c r="Q83">
        <f>'Climate Metrics'!S123</f>
        <v>0</v>
      </c>
      <c r="R83">
        <f>'Climate Metrics'!T123</f>
        <v>0</v>
      </c>
    </row>
    <row r="84" spans="1:18" x14ac:dyDescent="0.25">
      <c r="A84" t="str">
        <f>'Climate Metrics'!C124</f>
        <v>New Sidewalks and Trails</v>
      </c>
      <c r="B84" t="str">
        <f>'Climate Metrics'!D124</f>
        <v>Miles</v>
      </c>
      <c r="C84">
        <f>'Climate Metrics'!E124</f>
        <v>0</v>
      </c>
      <c r="D84">
        <f>'Climate Metrics'!F124</f>
        <v>0</v>
      </c>
      <c r="E84">
        <f>'Climate Metrics'!G124</f>
        <v>0</v>
      </c>
      <c r="F84">
        <f>'Climate Metrics'!H124</f>
        <v>0</v>
      </c>
      <c r="G84">
        <f>'Climate Metrics'!I124</f>
        <v>0</v>
      </c>
      <c r="H84">
        <f>'Climate Metrics'!J124</f>
        <v>0</v>
      </c>
      <c r="I84">
        <f>'Climate Metrics'!K124</f>
        <v>0</v>
      </c>
      <c r="J84">
        <f>'Climate Metrics'!L124</f>
        <v>0</v>
      </c>
      <c r="K84">
        <f>'Climate Metrics'!M124</f>
        <v>0</v>
      </c>
      <c r="L84">
        <f>'Climate Metrics'!N124</f>
        <v>0</v>
      </c>
      <c r="M84">
        <f>'Climate Metrics'!O124</f>
        <v>0</v>
      </c>
      <c r="N84">
        <f>'Climate Metrics'!P124</f>
        <v>0</v>
      </c>
      <c r="O84">
        <f>'Climate Metrics'!Q124</f>
        <v>0</v>
      </c>
      <c r="P84">
        <f>'Climate Metrics'!R124</f>
        <v>0</v>
      </c>
      <c r="Q84">
        <f>'Climate Metrics'!S124</f>
        <v>0</v>
      </c>
      <c r="R84">
        <f>'Climate Metrics'!T124</f>
        <v>0</v>
      </c>
    </row>
    <row r="85" spans="1:18" x14ac:dyDescent="0.25">
      <c r="A85" t="str">
        <f>'Climate Metrics'!C125</f>
        <v>Total Sidewalks and Trails</v>
      </c>
      <c r="B85" t="str">
        <f>'Climate Metrics'!D125</f>
        <v>Miles</v>
      </c>
      <c r="C85">
        <f>'Climate Metrics'!E125</f>
        <v>0</v>
      </c>
      <c r="D85">
        <f>'Climate Metrics'!F125</f>
        <v>0</v>
      </c>
      <c r="E85">
        <f>'Climate Metrics'!G125</f>
        <v>0</v>
      </c>
      <c r="F85">
        <f>'Climate Metrics'!H125</f>
        <v>0</v>
      </c>
      <c r="G85">
        <f>'Climate Metrics'!I125</f>
        <v>0</v>
      </c>
      <c r="H85">
        <f>'Climate Metrics'!J125</f>
        <v>0</v>
      </c>
      <c r="I85">
        <f>'Climate Metrics'!K125</f>
        <v>0</v>
      </c>
      <c r="J85">
        <f>'Climate Metrics'!L125</f>
        <v>0</v>
      </c>
      <c r="K85">
        <f>'Climate Metrics'!M125</f>
        <v>0</v>
      </c>
      <c r="L85">
        <f>'Climate Metrics'!N125</f>
        <v>0</v>
      </c>
      <c r="M85">
        <f>'Climate Metrics'!O125</f>
        <v>0</v>
      </c>
      <c r="N85">
        <f>'Climate Metrics'!P125</f>
        <v>0</v>
      </c>
      <c r="O85">
        <f>'Climate Metrics'!Q125</f>
        <v>0</v>
      </c>
      <c r="P85">
        <f>'Climate Metrics'!R125</f>
        <v>0</v>
      </c>
      <c r="Q85">
        <f>'Climate Metrics'!S125</f>
        <v>0</v>
      </c>
      <c r="R85">
        <f>'Climate Metrics'!T125</f>
        <v>0</v>
      </c>
    </row>
    <row r="86" spans="1:18" x14ac:dyDescent="0.25">
      <c r="A86" t="str">
        <f>'Climate Metrics'!C126</f>
        <v>EV Charging Stations (Total, All Types)</v>
      </c>
      <c r="B86" t="str">
        <f>'Climate Metrics'!D126</f>
        <v>Count</v>
      </c>
      <c r="C86">
        <f>'Climate Metrics'!E126</f>
        <v>0</v>
      </c>
      <c r="D86">
        <f>'Climate Metrics'!F126</f>
        <v>0</v>
      </c>
      <c r="E86">
        <f>'Climate Metrics'!G126</f>
        <v>0</v>
      </c>
      <c r="F86">
        <f>'Climate Metrics'!H126</f>
        <v>0</v>
      </c>
      <c r="G86">
        <f>'Climate Metrics'!I126</f>
        <v>0</v>
      </c>
      <c r="H86">
        <f>'Climate Metrics'!J126</f>
        <v>0</v>
      </c>
      <c r="I86">
        <f>'Climate Metrics'!K126</f>
        <v>0</v>
      </c>
      <c r="J86">
        <f>'Climate Metrics'!L126</f>
        <v>0</v>
      </c>
      <c r="K86">
        <f>'Climate Metrics'!M126</f>
        <v>0</v>
      </c>
      <c r="L86">
        <f>'Climate Metrics'!N126</f>
        <v>0</v>
      </c>
      <c r="M86">
        <f>'Climate Metrics'!O126</f>
        <v>0</v>
      </c>
      <c r="N86">
        <f>'Climate Metrics'!P126</f>
        <v>0</v>
      </c>
      <c r="O86">
        <f>'Climate Metrics'!Q126</f>
        <v>0</v>
      </c>
      <c r="P86">
        <f>'Climate Metrics'!R126</f>
        <v>0</v>
      </c>
      <c r="Q86">
        <f>'Climate Metrics'!S126</f>
        <v>0</v>
      </c>
      <c r="R86">
        <f>'Climate Metrics'!T126</f>
        <v>0</v>
      </c>
    </row>
    <row r="87" spans="1:18" x14ac:dyDescent="0.25">
      <c r="A87" t="str">
        <f>'Climate Metrics'!C127</f>
        <v>EV Charging Stations (Level 1)</v>
      </c>
      <c r="B87" t="str">
        <f>'Climate Metrics'!D127</f>
        <v>Count</v>
      </c>
      <c r="C87">
        <f>'Climate Metrics'!E127</f>
        <v>0</v>
      </c>
      <c r="D87">
        <f>'Climate Metrics'!F127</f>
        <v>0</v>
      </c>
      <c r="E87">
        <f>'Climate Metrics'!G127</f>
        <v>0</v>
      </c>
      <c r="F87">
        <f>'Climate Metrics'!H127</f>
        <v>0</v>
      </c>
      <c r="G87">
        <f>'Climate Metrics'!I127</f>
        <v>0</v>
      </c>
      <c r="H87">
        <f>'Climate Metrics'!J127</f>
        <v>0</v>
      </c>
      <c r="I87">
        <f>'Climate Metrics'!K127</f>
        <v>0</v>
      </c>
      <c r="J87">
        <f>'Climate Metrics'!L127</f>
        <v>0</v>
      </c>
      <c r="K87">
        <f>'Climate Metrics'!M127</f>
        <v>0</v>
      </c>
      <c r="L87">
        <f>'Climate Metrics'!N127</f>
        <v>0</v>
      </c>
      <c r="M87">
        <f>'Climate Metrics'!O127</f>
        <v>0</v>
      </c>
      <c r="N87">
        <f>'Climate Metrics'!P127</f>
        <v>0</v>
      </c>
      <c r="O87">
        <f>'Climate Metrics'!Q127</f>
        <v>0</v>
      </c>
      <c r="P87">
        <f>'Climate Metrics'!R127</f>
        <v>0</v>
      </c>
      <c r="Q87">
        <f>'Climate Metrics'!S127</f>
        <v>0</v>
      </c>
      <c r="R87">
        <f>'Climate Metrics'!T127</f>
        <v>0</v>
      </c>
    </row>
    <row r="88" spans="1:18" x14ac:dyDescent="0.25">
      <c r="A88" t="str">
        <f>'Climate Metrics'!C128</f>
        <v>EV Charging Stations (Level 2)</v>
      </c>
      <c r="B88" t="str">
        <f>'Climate Metrics'!D128</f>
        <v>Count</v>
      </c>
      <c r="C88">
        <f>'Climate Metrics'!E128</f>
        <v>0</v>
      </c>
      <c r="D88">
        <f>'Climate Metrics'!F128</f>
        <v>0</v>
      </c>
      <c r="E88">
        <f>'Climate Metrics'!G128</f>
        <v>0</v>
      </c>
      <c r="F88">
        <f>'Climate Metrics'!H128</f>
        <v>0</v>
      </c>
      <c r="G88">
        <f>'Climate Metrics'!I128</f>
        <v>0</v>
      </c>
      <c r="H88">
        <f>'Climate Metrics'!J128</f>
        <v>0</v>
      </c>
      <c r="I88">
        <f>'Climate Metrics'!K128</f>
        <v>0</v>
      </c>
      <c r="J88">
        <f>'Climate Metrics'!L128</f>
        <v>0</v>
      </c>
      <c r="K88">
        <f>'Climate Metrics'!M128</f>
        <v>0</v>
      </c>
      <c r="L88">
        <f>'Climate Metrics'!N128</f>
        <v>0</v>
      </c>
      <c r="M88">
        <f>'Climate Metrics'!O128</f>
        <v>0</v>
      </c>
      <c r="N88">
        <f>'Climate Metrics'!P128</f>
        <v>0</v>
      </c>
      <c r="O88">
        <f>'Climate Metrics'!Q128</f>
        <v>0</v>
      </c>
      <c r="P88">
        <f>'Climate Metrics'!R128</f>
        <v>0</v>
      </c>
      <c r="Q88">
        <f>'Climate Metrics'!S128</f>
        <v>0</v>
      </c>
      <c r="R88">
        <f>'Climate Metrics'!T128</f>
        <v>0</v>
      </c>
    </row>
    <row r="89" spans="1:18" x14ac:dyDescent="0.25">
      <c r="A89" t="str">
        <f>'Climate Metrics'!C129</f>
        <v>EV Charging Stations (DC Fast Chargers)</v>
      </c>
      <c r="B89" t="str">
        <f>'Climate Metrics'!D129</f>
        <v>Count</v>
      </c>
      <c r="C89">
        <f>'Climate Metrics'!E129</f>
        <v>0</v>
      </c>
      <c r="D89">
        <f>'Climate Metrics'!F129</f>
        <v>0</v>
      </c>
      <c r="E89">
        <f>'Climate Metrics'!G129</f>
        <v>0</v>
      </c>
      <c r="F89">
        <f>'Climate Metrics'!H129</f>
        <v>0</v>
      </c>
      <c r="G89">
        <f>'Climate Metrics'!I129</f>
        <v>0</v>
      </c>
      <c r="H89">
        <f>'Climate Metrics'!J129</f>
        <v>0</v>
      </c>
      <c r="I89">
        <f>'Climate Metrics'!K129</f>
        <v>0</v>
      </c>
      <c r="J89">
        <f>'Climate Metrics'!L129</f>
        <v>0</v>
      </c>
      <c r="K89">
        <f>'Climate Metrics'!M129</f>
        <v>0</v>
      </c>
      <c r="L89">
        <f>'Climate Metrics'!N129</f>
        <v>0</v>
      </c>
      <c r="M89">
        <f>'Climate Metrics'!O129</f>
        <v>0</v>
      </c>
      <c r="N89">
        <f>'Climate Metrics'!P129</f>
        <v>0</v>
      </c>
      <c r="O89">
        <f>'Climate Metrics'!Q129</f>
        <v>0</v>
      </c>
      <c r="P89">
        <f>'Climate Metrics'!R129</f>
        <v>0</v>
      </c>
      <c r="Q89">
        <f>'Climate Metrics'!S129</f>
        <v>0</v>
      </c>
      <c r="R89">
        <f>'Climate Metrics'!T129</f>
        <v>0</v>
      </c>
    </row>
    <row r="90" spans="1:18" x14ac:dyDescent="0.25">
      <c r="A90" t="str">
        <f>'Climate Metrics'!C130</f>
        <v>Electric Vehicles</v>
      </c>
      <c r="B90" t="str">
        <f>'Climate Metrics'!D130</f>
        <v>Count</v>
      </c>
      <c r="C90">
        <f>'Climate Metrics'!E130</f>
        <v>0</v>
      </c>
      <c r="D90">
        <f>'Climate Metrics'!F130</f>
        <v>0</v>
      </c>
      <c r="E90">
        <f>'Climate Metrics'!G130</f>
        <v>0</v>
      </c>
      <c r="F90">
        <f>'Climate Metrics'!H130</f>
        <v>0</v>
      </c>
      <c r="G90">
        <f>'Climate Metrics'!I130</f>
        <v>0</v>
      </c>
      <c r="H90">
        <f>'Climate Metrics'!J130</f>
        <v>0</v>
      </c>
      <c r="I90">
        <f>'Climate Metrics'!K130</f>
        <v>0</v>
      </c>
      <c r="J90">
        <f>'Climate Metrics'!L130</f>
        <v>0</v>
      </c>
      <c r="K90">
        <f>'Climate Metrics'!M130</f>
        <v>0</v>
      </c>
      <c r="L90">
        <f>'Climate Metrics'!N130</f>
        <v>0</v>
      </c>
      <c r="M90">
        <f>'Climate Metrics'!O130</f>
        <v>0</v>
      </c>
      <c r="N90">
        <f>'Climate Metrics'!P130</f>
        <v>0</v>
      </c>
      <c r="O90">
        <f>'Climate Metrics'!Q130</f>
        <v>0</v>
      </c>
      <c r="P90">
        <f>'Climate Metrics'!R130</f>
        <v>0</v>
      </c>
      <c r="Q90">
        <f>'Climate Metrics'!S130</f>
        <v>0</v>
      </c>
      <c r="R90">
        <f>'Climate Metrics'!T130</f>
        <v>0</v>
      </c>
    </row>
    <row r="91" spans="1:18" x14ac:dyDescent="0.25">
      <c r="A91" t="str">
        <f>'Climate Metrics'!C131</f>
        <v>Electric Vehicles per EV Charging Stations</v>
      </c>
      <c r="B91" t="str">
        <f>'Climate Metrics'!D131</f>
        <v>Ratio</v>
      </c>
      <c r="C91">
        <f>'Climate Metrics'!E131</f>
        <v>0</v>
      </c>
      <c r="D91">
        <f>'Climate Metrics'!F131</f>
        <v>0</v>
      </c>
      <c r="E91">
        <f>'Climate Metrics'!G131</f>
        <v>0</v>
      </c>
      <c r="F91">
        <f>'Climate Metrics'!H131</f>
        <v>0</v>
      </c>
      <c r="G91">
        <f>'Climate Metrics'!I131</f>
        <v>0</v>
      </c>
      <c r="H91">
        <f>'Climate Metrics'!J131</f>
        <v>0</v>
      </c>
      <c r="I91">
        <f>'Climate Metrics'!K131</f>
        <v>0</v>
      </c>
      <c r="J91">
        <f>'Climate Metrics'!L131</f>
        <v>0</v>
      </c>
      <c r="K91">
        <f>'Climate Metrics'!M131</f>
        <v>0</v>
      </c>
      <c r="L91">
        <f>'Climate Metrics'!N131</f>
        <v>0</v>
      </c>
      <c r="M91">
        <f>'Climate Metrics'!O131</f>
        <v>0</v>
      </c>
      <c r="N91">
        <f>'Climate Metrics'!P131</f>
        <v>0</v>
      </c>
      <c r="O91">
        <f>'Climate Metrics'!Q131</f>
        <v>0</v>
      </c>
      <c r="P91">
        <f>'Climate Metrics'!R131</f>
        <v>0</v>
      </c>
      <c r="Q91">
        <f>'Climate Metrics'!S131</f>
        <v>0</v>
      </c>
      <c r="R91">
        <f>'Climate Metrics'!T131</f>
        <v>0</v>
      </c>
    </row>
    <row r="92" spans="1:18" x14ac:dyDescent="0.25">
      <c r="A92" t="str">
        <f>'Climate Metrics'!C132</f>
        <v>Transit Ridership</v>
      </c>
      <c r="B92" t="str">
        <f>'Climate Metrics'!D132</f>
        <v>Count</v>
      </c>
      <c r="C92">
        <f>'Climate Metrics'!E132</f>
        <v>0</v>
      </c>
      <c r="D92">
        <f>'Climate Metrics'!F132</f>
        <v>0</v>
      </c>
      <c r="E92">
        <f>'Climate Metrics'!G132</f>
        <v>0</v>
      </c>
      <c r="F92">
        <f>'Climate Metrics'!H132</f>
        <v>0</v>
      </c>
      <c r="G92">
        <f>'Climate Metrics'!I132</f>
        <v>0</v>
      </c>
      <c r="H92">
        <f>'Climate Metrics'!J132</f>
        <v>0</v>
      </c>
      <c r="I92">
        <f>'Climate Metrics'!K132</f>
        <v>0</v>
      </c>
      <c r="J92">
        <f>'Climate Metrics'!L132</f>
        <v>0</v>
      </c>
      <c r="K92">
        <f>'Climate Metrics'!M132</f>
        <v>0</v>
      </c>
      <c r="L92">
        <f>'Climate Metrics'!N132</f>
        <v>0</v>
      </c>
      <c r="M92">
        <f>'Climate Metrics'!O132</f>
        <v>0</v>
      </c>
      <c r="N92">
        <f>'Climate Metrics'!P132</f>
        <v>0</v>
      </c>
      <c r="O92">
        <f>'Climate Metrics'!Q132</f>
        <v>0</v>
      </c>
      <c r="P92">
        <f>'Climate Metrics'!R132</f>
        <v>0</v>
      </c>
      <c r="Q92">
        <f>'Climate Metrics'!S132</f>
        <v>0</v>
      </c>
      <c r="R92">
        <f>'Climate Metrics'!T132</f>
        <v>0</v>
      </c>
    </row>
    <row r="93" spans="1:18" x14ac:dyDescent="0.25">
      <c r="A93" t="str">
        <f>'Climate Metrics'!C134</f>
        <v>Average Vehicle CO2 per mile</v>
      </c>
      <c r="B93" t="str">
        <f>'Climate Metrics'!D134</f>
        <v>Grams CO2 / mile</v>
      </c>
      <c r="C93">
        <f>'Climate Metrics'!E134</f>
        <v>0</v>
      </c>
      <c r="D93">
        <f>'Climate Metrics'!F134</f>
        <v>0</v>
      </c>
      <c r="E93">
        <f>'Climate Metrics'!G134</f>
        <v>0</v>
      </c>
      <c r="F93">
        <f>'Climate Metrics'!H134</f>
        <v>0</v>
      </c>
      <c r="G93">
        <f>'Climate Metrics'!I134</f>
        <v>0</v>
      </c>
      <c r="H93">
        <f>'Climate Metrics'!J134</f>
        <v>0</v>
      </c>
      <c r="I93">
        <f>'Climate Metrics'!K134</f>
        <v>0</v>
      </c>
      <c r="J93">
        <f>'Climate Metrics'!L134</f>
        <v>0</v>
      </c>
      <c r="K93">
        <f>'Climate Metrics'!M134</f>
        <v>0</v>
      </c>
      <c r="L93">
        <f>'Climate Metrics'!N134</f>
        <v>0</v>
      </c>
      <c r="M93">
        <f>'Climate Metrics'!O134</f>
        <v>0</v>
      </c>
      <c r="N93">
        <f>'Climate Metrics'!P134</f>
        <v>0</v>
      </c>
      <c r="O93">
        <f>'Climate Metrics'!Q134</f>
        <v>0</v>
      </c>
      <c r="P93">
        <f>'Climate Metrics'!R134</f>
        <v>0</v>
      </c>
      <c r="Q93">
        <f>'Climate Metrics'!S134</f>
        <v>0</v>
      </c>
      <c r="R93">
        <f>'Climate Metrics'!T134</f>
        <v>0</v>
      </c>
    </row>
    <row r="94" spans="1:18" x14ac:dyDescent="0.25">
      <c r="A94" t="str">
        <f>'Climate Metrics'!C136</f>
        <v>VMT Reduction Goal</v>
      </c>
      <c r="B94" t="str">
        <f>'Climate Metrics'!D136</f>
        <v>Miles</v>
      </c>
      <c r="C94">
        <f>'Climate Metrics'!E136</f>
        <v>0</v>
      </c>
      <c r="D94">
        <f>'Climate Metrics'!F136</f>
        <v>0</v>
      </c>
      <c r="E94">
        <f>'Climate Metrics'!G136</f>
        <v>0</v>
      </c>
      <c r="F94">
        <f>'Climate Metrics'!H136</f>
        <v>0</v>
      </c>
      <c r="G94">
        <f>'Climate Metrics'!I136</f>
        <v>0</v>
      </c>
      <c r="H94">
        <f>'Climate Metrics'!J136</f>
        <v>0</v>
      </c>
      <c r="I94">
        <f>'Climate Metrics'!K136</f>
        <v>0</v>
      </c>
      <c r="J94">
        <f>'Climate Metrics'!L136</f>
        <v>0</v>
      </c>
      <c r="K94">
        <f>'Climate Metrics'!M136</f>
        <v>0</v>
      </c>
      <c r="L94">
        <f>'Climate Metrics'!N136</f>
        <v>0</v>
      </c>
      <c r="M94">
        <f>'Climate Metrics'!O136</f>
        <v>0</v>
      </c>
      <c r="N94">
        <f>'Climate Metrics'!P136</f>
        <v>0</v>
      </c>
      <c r="O94">
        <f>'Climate Metrics'!Q136</f>
        <v>0</v>
      </c>
      <c r="P94">
        <f>'Climate Metrics'!R136</f>
        <v>0</v>
      </c>
      <c r="Q94">
        <f>'Climate Metrics'!S136</f>
        <v>0</v>
      </c>
      <c r="R94">
        <f>'Climate Metrics'!T136</f>
        <v>0</v>
      </c>
    </row>
    <row r="95" spans="1:18" x14ac:dyDescent="0.25">
      <c r="A95" t="str">
        <f>'Climate Metrics'!C138</f>
        <v>Percent VMT reduction</v>
      </c>
      <c r="B95" t="s">
        <v>465</v>
      </c>
      <c r="C95">
        <f>'Climate Metrics'!E138</f>
        <v>0</v>
      </c>
      <c r="D95">
        <f>'Climate Metrics'!F138</f>
        <v>0</v>
      </c>
      <c r="E95">
        <f>'Climate Metrics'!G138</f>
        <v>0</v>
      </c>
      <c r="F95">
        <f>'Climate Metrics'!H138</f>
        <v>0</v>
      </c>
      <c r="G95">
        <f>'Climate Metrics'!I138</f>
        <v>0</v>
      </c>
      <c r="H95">
        <f>'Climate Metrics'!J138</f>
        <v>0</v>
      </c>
      <c r="I95">
        <f>'Climate Metrics'!K138</f>
        <v>0</v>
      </c>
      <c r="J95">
        <f>'Climate Metrics'!L138</f>
        <v>0</v>
      </c>
      <c r="K95">
        <f>'Climate Metrics'!M138</f>
        <v>0</v>
      </c>
      <c r="L95">
        <f>'Climate Metrics'!N138</f>
        <v>0</v>
      </c>
      <c r="M95">
        <f>'Climate Metrics'!O138</f>
        <v>0</v>
      </c>
      <c r="N95">
        <f>'Climate Metrics'!P138</f>
        <v>0</v>
      </c>
      <c r="O95">
        <f>'Climate Metrics'!Q138</f>
        <v>0</v>
      </c>
      <c r="P95">
        <f>'Climate Metrics'!R138</f>
        <v>0</v>
      </c>
      <c r="Q95">
        <f>'Climate Metrics'!S138</f>
        <v>0</v>
      </c>
      <c r="R95">
        <f>'Climate Metrics'!T138</f>
        <v>0</v>
      </c>
    </row>
    <row r="96" spans="1:18" x14ac:dyDescent="0.25">
      <c r="A96" t="str">
        <f>'Climate Metrics'!C142</f>
        <v>Diesel Vehicles</v>
      </c>
      <c r="B96" t="str">
        <f>'Climate Metrics'!D142</f>
        <v>Percentage</v>
      </c>
      <c r="C96">
        <f>'Climate Metrics'!E142</f>
        <v>0</v>
      </c>
      <c r="D96">
        <f>'Climate Metrics'!F142</f>
        <v>0</v>
      </c>
      <c r="E96">
        <f>'Climate Metrics'!G142</f>
        <v>0</v>
      </c>
      <c r="F96">
        <f>'Climate Metrics'!H142</f>
        <v>0</v>
      </c>
      <c r="G96">
        <f>'Climate Metrics'!I142</f>
        <v>0</v>
      </c>
      <c r="H96">
        <f>'Climate Metrics'!J142</f>
        <v>0</v>
      </c>
      <c r="I96">
        <f>'Climate Metrics'!K142</f>
        <v>0</v>
      </c>
      <c r="J96">
        <f>'Climate Metrics'!L142</f>
        <v>0</v>
      </c>
      <c r="K96">
        <f>'Climate Metrics'!M142</f>
        <v>0</v>
      </c>
      <c r="L96">
        <f>'Climate Metrics'!N142</f>
        <v>0</v>
      </c>
      <c r="M96">
        <f>'Climate Metrics'!O142</f>
        <v>0</v>
      </c>
      <c r="N96">
        <f>'Climate Metrics'!P142</f>
        <v>0</v>
      </c>
      <c r="O96">
        <f>'Climate Metrics'!Q142</f>
        <v>0</v>
      </c>
      <c r="P96">
        <f>'Climate Metrics'!R142</f>
        <v>0</v>
      </c>
      <c r="Q96">
        <f>'Climate Metrics'!S142</f>
        <v>0</v>
      </c>
      <c r="R96">
        <f>'Climate Metrics'!T142</f>
        <v>0</v>
      </c>
    </row>
    <row r="97" spans="1:18" x14ac:dyDescent="0.25">
      <c r="A97" t="str">
        <f>'Climate Metrics'!C143</f>
        <v>Gasoline Vehicles</v>
      </c>
      <c r="B97" t="str">
        <f>'Climate Metrics'!D143</f>
        <v>Percentage</v>
      </c>
      <c r="C97">
        <f>'Climate Metrics'!E143</f>
        <v>0</v>
      </c>
      <c r="D97">
        <f>'Climate Metrics'!F143</f>
        <v>0</v>
      </c>
      <c r="E97">
        <f>'Climate Metrics'!G143</f>
        <v>0</v>
      </c>
      <c r="F97">
        <f>'Climate Metrics'!H143</f>
        <v>0</v>
      </c>
      <c r="G97">
        <f>'Climate Metrics'!I143</f>
        <v>0</v>
      </c>
      <c r="H97">
        <f>'Climate Metrics'!J143</f>
        <v>0</v>
      </c>
      <c r="I97">
        <f>'Climate Metrics'!K143</f>
        <v>0</v>
      </c>
      <c r="J97">
        <f>'Climate Metrics'!L143</f>
        <v>0</v>
      </c>
      <c r="K97">
        <f>'Climate Metrics'!M143</f>
        <v>0</v>
      </c>
      <c r="L97">
        <f>'Climate Metrics'!N143</f>
        <v>0</v>
      </c>
      <c r="M97">
        <f>'Climate Metrics'!O143</f>
        <v>0</v>
      </c>
      <c r="N97">
        <f>'Climate Metrics'!P143</f>
        <v>0</v>
      </c>
      <c r="O97">
        <f>'Climate Metrics'!Q143</f>
        <v>0</v>
      </c>
      <c r="P97">
        <f>'Climate Metrics'!R143</f>
        <v>0</v>
      </c>
      <c r="Q97">
        <f>'Climate Metrics'!S143</f>
        <v>0</v>
      </c>
      <c r="R97">
        <f>'Climate Metrics'!T143</f>
        <v>0</v>
      </c>
    </row>
    <row r="98" spans="1:18" x14ac:dyDescent="0.25">
      <c r="A98" t="str">
        <f>'Climate Metrics'!C144</f>
        <v>Hybrid Vehicles</v>
      </c>
      <c r="B98" t="str">
        <f>'Climate Metrics'!D144</f>
        <v>Percentage</v>
      </c>
      <c r="C98">
        <f>'Climate Metrics'!E144</f>
        <v>0</v>
      </c>
      <c r="D98">
        <f>'Climate Metrics'!F144</f>
        <v>0</v>
      </c>
      <c r="E98">
        <f>'Climate Metrics'!G144</f>
        <v>0</v>
      </c>
      <c r="F98">
        <f>'Climate Metrics'!H144</f>
        <v>0</v>
      </c>
      <c r="G98">
        <f>'Climate Metrics'!I144</f>
        <v>0</v>
      </c>
      <c r="H98">
        <f>'Climate Metrics'!J144</f>
        <v>0</v>
      </c>
      <c r="I98">
        <f>'Climate Metrics'!K144</f>
        <v>0</v>
      </c>
      <c r="J98">
        <f>'Climate Metrics'!L144</f>
        <v>0</v>
      </c>
      <c r="K98">
        <f>'Climate Metrics'!M144</f>
        <v>0</v>
      </c>
      <c r="L98">
        <f>'Climate Metrics'!N144</f>
        <v>0</v>
      </c>
      <c r="M98">
        <f>'Climate Metrics'!O144</f>
        <v>0</v>
      </c>
      <c r="N98">
        <f>'Climate Metrics'!P144</f>
        <v>0</v>
      </c>
      <c r="O98">
        <f>'Climate Metrics'!Q144</f>
        <v>0</v>
      </c>
      <c r="P98">
        <f>'Climate Metrics'!R144</f>
        <v>0</v>
      </c>
      <c r="Q98">
        <f>'Climate Metrics'!S144</f>
        <v>0</v>
      </c>
      <c r="R98">
        <f>'Climate Metrics'!T144</f>
        <v>0</v>
      </c>
    </row>
    <row r="99" spans="1:18" x14ac:dyDescent="0.25">
      <c r="A99" t="str">
        <f>'Climate Metrics'!C145</f>
        <v>Biofuel Vehicles</v>
      </c>
      <c r="B99" t="str">
        <f>'Climate Metrics'!D145</f>
        <v>Percentage</v>
      </c>
      <c r="C99">
        <f>'Climate Metrics'!E145</f>
        <v>0</v>
      </c>
      <c r="D99">
        <f>'Climate Metrics'!F145</f>
        <v>0</v>
      </c>
      <c r="E99">
        <f>'Climate Metrics'!G145</f>
        <v>0</v>
      </c>
      <c r="F99">
        <f>'Climate Metrics'!H145</f>
        <v>0</v>
      </c>
      <c r="G99">
        <f>'Climate Metrics'!I145</f>
        <v>0</v>
      </c>
      <c r="H99">
        <f>'Climate Metrics'!J145</f>
        <v>0</v>
      </c>
      <c r="I99">
        <f>'Climate Metrics'!K145</f>
        <v>0</v>
      </c>
      <c r="J99">
        <f>'Climate Metrics'!L145</f>
        <v>0</v>
      </c>
      <c r="K99">
        <f>'Climate Metrics'!M145</f>
        <v>0</v>
      </c>
      <c r="L99">
        <f>'Climate Metrics'!N145</f>
        <v>0</v>
      </c>
      <c r="M99">
        <f>'Climate Metrics'!O145</f>
        <v>0</v>
      </c>
      <c r="N99">
        <f>'Climate Metrics'!P145</f>
        <v>0</v>
      </c>
      <c r="O99">
        <f>'Climate Metrics'!Q145</f>
        <v>0</v>
      </c>
      <c r="P99">
        <f>'Climate Metrics'!R145</f>
        <v>0</v>
      </c>
      <c r="Q99">
        <f>'Climate Metrics'!S145</f>
        <v>0</v>
      </c>
      <c r="R99">
        <f>'Climate Metrics'!T145</f>
        <v>0</v>
      </c>
    </row>
    <row r="100" spans="1:18" x14ac:dyDescent="0.25">
      <c r="A100" t="str">
        <f>'Climate Metrics'!C146</f>
        <v>Electric Vehicles</v>
      </c>
      <c r="B100" t="str">
        <f>'Climate Metrics'!D146</f>
        <v>Percentage</v>
      </c>
      <c r="C100">
        <f>'Climate Metrics'!E146</f>
        <v>0</v>
      </c>
      <c r="D100">
        <f>'Climate Metrics'!F146</f>
        <v>0</v>
      </c>
      <c r="E100">
        <f>'Climate Metrics'!G146</f>
        <v>0</v>
      </c>
      <c r="F100">
        <f>'Climate Metrics'!H146</f>
        <v>0</v>
      </c>
      <c r="G100">
        <f>'Climate Metrics'!I146</f>
        <v>0</v>
      </c>
      <c r="H100">
        <f>'Climate Metrics'!J146</f>
        <v>0</v>
      </c>
      <c r="I100">
        <f>'Climate Metrics'!K146</f>
        <v>0</v>
      </c>
      <c r="J100">
        <f>'Climate Metrics'!L146</f>
        <v>0</v>
      </c>
      <c r="K100">
        <f>'Climate Metrics'!M146</f>
        <v>0</v>
      </c>
      <c r="L100">
        <f>'Climate Metrics'!N146</f>
        <v>0</v>
      </c>
      <c r="M100">
        <f>'Climate Metrics'!O146</f>
        <v>0</v>
      </c>
      <c r="N100">
        <f>'Climate Metrics'!P146</f>
        <v>0</v>
      </c>
      <c r="O100">
        <f>'Climate Metrics'!Q146</f>
        <v>0</v>
      </c>
      <c r="P100">
        <f>'Climate Metrics'!R146</f>
        <v>0</v>
      </c>
      <c r="Q100">
        <f>'Climate Metrics'!S146</f>
        <v>0</v>
      </c>
      <c r="R100">
        <f>'Climate Metrics'!T146</f>
        <v>0</v>
      </c>
    </row>
    <row r="101" spans="1:18" x14ac:dyDescent="0.25">
      <c r="A101" t="str">
        <f>'Climate Metrics'!C149</f>
        <v>Single Occupancy Vehicle</v>
      </c>
      <c r="B101" t="str">
        <f>'Climate Metrics'!D149</f>
        <v>Percentage</v>
      </c>
      <c r="C101">
        <f>'Climate Metrics'!E149</f>
        <v>0</v>
      </c>
      <c r="D101">
        <f>'Climate Metrics'!F149</f>
        <v>0</v>
      </c>
      <c r="E101">
        <f>'Climate Metrics'!G149</f>
        <v>0</v>
      </c>
      <c r="F101">
        <f>'Climate Metrics'!H149</f>
        <v>0</v>
      </c>
      <c r="G101">
        <f>'Climate Metrics'!I149</f>
        <v>0</v>
      </c>
      <c r="H101">
        <f>'Climate Metrics'!J149</f>
        <v>0</v>
      </c>
      <c r="I101">
        <f>'Climate Metrics'!K149</f>
        <v>0</v>
      </c>
      <c r="J101">
        <f>'Climate Metrics'!L149</f>
        <v>0</v>
      </c>
      <c r="K101">
        <f>'Climate Metrics'!M149</f>
        <v>0</v>
      </c>
      <c r="L101">
        <f>'Climate Metrics'!N149</f>
        <v>0</v>
      </c>
      <c r="M101">
        <f>'Climate Metrics'!O149</f>
        <v>0</v>
      </c>
      <c r="N101">
        <f>'Climate Metrics'!P149</f>
        <v>0</v>
      </c>
      <c r="O101">
        <f>'Climate Metrics'!Q149</f>
        <v>0</v>
      </c>
      <c r="P101">
        <f>'Climate Metrics'!R149</f>
        <v>0</v>
      </c>
      <c r="Q101">
        <f>'Climate Metrics'!S149</f>
        <v>0</v>
      </c>
      <c r="R101">
        <f>'Climate Metrics'!T149</f>
        <v>0</v>
      </c>
    </row>
    <row r="102" spans="1:18" x14ac:dyDescent="0.25">
      <c r="A102" t="str">
        <f>'Climate Metrics'!C150</f>
        <v>Car / Van Pool / Ridesharing</v>
      </c>
      <c r="B102" t="str">
        <f>'Climate Metrics'!D150</f>
        <v>Percentage</v>
      </c>
      <c r="C102">
        <f>'Climate Metrics'!E150</f>
        <v>0</v>
      </c>
      <c r="D102">
        <f>'Climate Metrics'!F150</f>
        <v>0</v>
      </c>
      <c r="E102">
        <f>'Climate Metrics'!G150</f>
        <v>0</v>
      </c>
      <c r="F102">
        <f>'Climate Metrics'!H150</f>
        <v>0</v>
      </c>
      <c r="G102">
        <f>'Climate Metrics'!I150</f>
        <v>0</v>
      </c>
      <c r="H102">
        <f>'Climate Metrics'!J150</f>
        <v>0</v>
      </c>
      <c r="I102">
        <f>'Climate Metrics'!K150</f>
        <v>0</v>
      </c>
      <c r="J102">
        <f>'Climate Metrics'!L150</f>
        <v>0</v>
      </c>
      <c r="K102">
        <f>'Climate Metrics'!M150</f>
        <v>0</v>
      </c>
      <c r="L102">
        <f>'Climate Metrics'!N150</f>
        <v>0</v>
      </c>
      <c r="M102">
        <f>'Climate Metrics'!O150</f>
        <v>0</v>
      </c>
      <c r="N102">
        <f>'Climate Metrics'!P150</f>
        <v>0</v>
      </c>
      <c r="O102">
        <f>'Climate Metrics'!Q150</f>
        <v>0</v>
      </c>
      <c r="P102">
        <f>'Climate Metrics'!R150</f>
        <v>0</v>
      </c>
      <c r="Q102">
        <f>'Climate Metrics'!S150</f>
        <v>0</v>
      </c>
      <c r="R102">
        <f>'Climate Metrics'!T150</f>
        <v>0</v>
      </c>
    </row>
    <row r="103" spans="1:18" x14ac:dyDescent="0.25">
      <c r="A103" t="str">
        <f>'Climate Metrics'!C151</f>
        <v>Transit</v>
      </c>
      <c r="B103" t="str">
        <f>'Climate Metrics'!D151</f>
        <v>Percentage</v>
      </c>
      <c r="C103">
        <f>'Climate Metrics'!E151</f>
        <v>0</v>
      </c>
      <c r="D103">
        <f>'Climate Metrics'!F151</f>
        <v>0</v>
      </c>
      <c r="E103">
        <f>'Climate Metrics'!G151</f>
        <v>0</v>
      </c>
      <c r="F103">
        <f>'Climate Metrics'!H151</f>
        <v>0</v>
      </c>
      <c r="G103">
        <f>'Climate Metrics'!I151</f>
        <v>0</v>
      </c>
      <c r="H103">
        <f>'Climate Metrics'!J151</f>
        <v>0</v>
      </c>
      <c r="I103">
        <f>'Climate Metrics'!K151</f>
        <v>0</v>
      </c>
      <c r="J103">
        <f>'Climate Metrics'!L151</f>
        <v>0</v>
      </c>
      <c r="K103">
        <f>'Climate Metrics'!M151</f>
        <v>0</v>
      </c>
      <c r="L103">
        <f>'Climate Metrics'!N151</f>
        <v>0</v>
      </c>
      <c r="M103">
        <f>'Climate Metrics'!O151</f>
        <v>0</v>
      </c>
      <c r="N103">
        <f>'Climate Metrics'!P151</f>
        <v>0</v>
      </c>
      <c r="O103">
        <f>'Climate Metrics'!Q151</f>
        <v>0</v>
      </c>
      <c r="P103">
        <f>'Climate Metrics'!R151</f>
        <v>0</v>
      </c>
      <c r="Q103">
        <f>'Climate Metrics'!S151</f>
        <v>0</v>
      </c>
      <c r="R103">
        <f>'Climate Metrics'!T151</f>
        <v>0</v>
      </c>
    </row>
    <row r="104" spans="1:18" x14ac:dyDescent="0.25">
      <c r="A104" t="str">
        <f>'Climate Metrics'!C152</f>
        <v>Bike / Walk Commuters</v>
      </c>
      <c r="B104" t="str">
        <f>'Climate Metrics'!D152</f>
        <v>Percentage</v>
      </c>
      <c r="C104">
        <f>'Climate Metrics'!E152</f>
        <v>0</v>
      </c>
      <c r="D104">
        <f>'Climate Metrics'!F152</f>
        <v>0</v>
      </c>
      <c r="E104">
        <f>'Climate Metrics'!G152</f>
        <v>0</v>
      </c>
      <c r="F104">
        <f>'Climate Metrics'!H152</f>
        <v>0</v>
      </c>
      <c r="G104">
        <f>'Climate Metrics'!I152</f>
        <v>0</v>
      </c>
      <c r="H104">
        <f>'Climate Metrics'!J152</f>
        <v>0</v>
      </c>
      <c r="I104">
        <f>'Climate Metrics'!K152</f>
        <v>0</v>
      </c>
      <c r="J104">
        <f>'Climate Metrics'!L152</f>
        <v>0</v>
      </c>
      <c r="K104">
        <f>'Climate Metrics'!M152</f>
        <v>0</v>
      </c>
      <c r="L104">
        <f>'Climate Metrics'!N152</f>
        <v>0</v>
      </c>
      <c r="M104">
        <f>'Climate Metrics'!O152</f>
        <v>0</v>
      </c>
      <c r="N104">
        <f>'Climate Metrics'!P152</f>
        <v>0</v>
      </c>
      <c r="O104">
        <f>'Climate Metrics'!Q152</f>
        <v>0</v>
      </c>
      <c r="P104">
        <f>'Climate Metrics'!R152</f>
        <v>0</v>
      </c>
      <c r="Q104">
        <f>'Climate Metrics'!S152</f>
        <v>0</v>
      </c>
      <c r="R104">
        <f>'Climate Metrics'!T152</f>
        <v>0</v>
      </c>
    </row>
    <row r="105" spans="1:18" x14ac:dyDescent="0.25">
      <c r="A105" t="str">
        <f>'Climate Metrics'!C156</f>
        <v>Total waste generated (annual)</v>
      </c>
      <c r="B105" t="str">
        <f>'Climate Metrics'!D156</f>
        <v>Tons</v>
      </c>
      <c r="C105">
        <f>'Climate Metrics'!E156</f>
        <v>0</v>
      </c>
      <c r="D105">
        <f>'Climate Metrics'!F156</f>
        <v>0</v>
      </c>
      <c r="E105">
        <f>'Climate Metrics'!G156</f>
        <v>0</v>
      </c>
      <c r="F105">
        <f>'Climate Metrics'!H156</f>
        <v>0</v>
      </c>
      <c r="G105">
        <f>'Climate Metrics'!I156</f>
        <v>0</v>
      </c>
      <c r="H105">
        <f>'Climate Metrics'!J156</f>
        <v>0</v>
      </c>
      <c r="I105">
        <f>'Climate Metrics'!K156</f>
        <v>0</v>
      </c>
      <c r="J105">
        <f>'Climate Metrics'!L156</f>
        <v>0</v>
      </c>
      <c r="K105">
        <f>'Climate Metrics'!M156</f>
        <v>0</v>
      </c>
      <c r="L105">
        <f>'Climate Metrics'!N156</f>
        <v>0</v>
      </c>
      <c r="M105">
        <f>'Climate Metrics'!O156</f>
        <v>0</v>
      </c>
      <c r="N105">
        <f>'Climate Metrics'!P156</f>
        <v>0</v>
      </c>
      <c r="O105">
        <f>'Climate Metrics'!Q156</f>
        <v>0</v>
      </c>
      <c r="P105">
        <f>'Climate Metrics'!R156</f>
        <v>0</v>
      </c>
      <c r="Q105">
        <f>'Climate Metrics'!S156</f>
        <v>0</v>
      </c>
      <c r="R105">
        <f>'Climate Metrics'!T156</f>
        <v>0</v>
      </c>
    </row>
    <row r="106" spans="1:18" x14ac:dyDescent="0.25">
      <c r="A106" t="str">
        <f>'Climate Metrics'!C157</f>
        <v>Per capita waste generation</v>
      </c>
      <c r="B106" t="str">
        <f>'Climate Metrics'!D157</f>
        <v>Tons / person</v>
      </c>
      <c r="C106">
        <f>'Climate Metrics'!E157</f>
        <v>0</v>
      </c>
      <c r="D106">
        <f>'Climate Metrics'!F157</f>
        <v>0</v>
      </c>
      <c r="E106">
        <f>'Climate Metrics'!G157</f>
        <v>0</v>
      </c>
      <c r="F106">
        <f>'Climate Metrics'!H157</f>
        <v>0</v>
      </c>
      <c r="G106">
        <f>'Climate Metrics'!I157</f>
        <v>0</v>
      </c>
      <c r="H106">
        <f>'Climate Metrics'!J157</f>
        <v>0</v>
      </c>
      <c r="I106">
        <f>'Climate Metrics'!K157</f>
        <v>0</v>
      </c>
      <c r="J106">
        <f>'Climate Metrics'!L157</f>
        <v>0</v>
      </c>
      <c r="K106">
        <f>'Climate Metrics'!M157</f>
        <v>0</v>
      </c>
      <c r="L106">
        <f>'Climate Metrics'!N157</f>
        <v>0</v>
      </c>
      <c r="M106">
        <f>'Climate Metrics'!O157</f>
        <v>0</v>
      </c>
      <c r="N106">
        <f>'Climate Metrics'!P157</f>
        <v>0</v>
      </c>
      <c r="O106">
        <f>'Climate Metrics'!Q157</f>
        <v>0</v>
      </c>
      <c r="P106">
        <f>'Climate Metrics'!R157</f>
        <v>0</v>
      </c>
      <c r="Q106">
        <f>'Climate Metrics'!S157</f>
        <v>0</v>
      </c>
      <c r="R106">
        <f>'Climate Metrics'!T157</f>
        <v>0</v>
      </c>
    </row>
    <row r="107" spans="1:18" x14ac:dyDescent="0.25">
      <c r="A107" t="str">
        <f>'Climate Metrics'!C158</f>
        <v>Waste to landfill</v>
      </c>
      <c r="B107" t="str">
        <f>'Climate Metrics'!D158</f>
        <v>Percent</v>
      </c>
      <c r="C107">
        <f>'Climate Metrics'!E158</f>
        <v>0</v>
      </c>
      <c r="D107">
        <f>'Climate Metrics'!F158</f>
        <v>0</v>
      </c>
      <c r="E107">
        <f>'Climate Metrics'!G158</f>
        <v>0</v>
      </c>
      <c r="F107">
        <f>'Climate Metrics'!H158</f>
        <v>0</v>
      </c>
      <c r="G107">
        <f>'Climate Metrics'!I158</f>
        <v>0</v>
      </c>
      <c r="H107">
        <f>'Climate Metrics'!J158</f>
        <v>0</v>
      </c>
      <c r="I107">
        <f>'Climate Metrics'!K158</f>
        <v>0</v>
      </c>
      <c r="J107">
        <f>'Climate Metrics'!L158</f>
        <v>0</v>
      </c>
      <c r="K107">
        <f>'Climate Metrics'!M158</f>
        <v>0</v>
      </c>
      <c r="L107">
        <f>'Climate Metrics'!N158</f>
        <v>0</v>
      </c>
      <c r="M107">
        <f>'Climate Metrics'!O158</f>
        <v>0</v>
      </c>
      <c r="N107">
        <f>'Climate Metrics'!P158</f>
        <v>0</v>
      </c>
      <c r="O107">
        <f>'Climate Metrics'!Q158</f>
        <v>0</v>
      </c>
      <c r="P107">
        <f>'Climate Metrics'!R158</f>
        <v>0</v>
      </c>
      <c r="Q107">
        <f>'Climate Metrics'!S158</f>
        <v>0</v>
      </c>
      <c r="R107">
        <f>'Climate Metrics'!T158</f>
        <v>0</v>
      </c>
    </row>
    <row r="108" spans="1:18" x14ac:dyDescent="0.25">
      <c r="A108" t="str">
        <f>'Climate Metrics'!C159</f>
        <v>Waste to landfill</v>
      </c>
      <c r="B108" t="str">
        <f>'Climate Metrics'!D159</f>
        <v>Tons</v>
      </c>
      <c r="C108">
        <f>'Climate Metrics'!E159</f>
        <v>0</v>
      </c>
      <c r="D108">
        <f>'Climate Metrics'!F159</f>
        <v>0</v>
      </c>
      <c r="E108">
        <f>'Climate Metrics'!G159</f>
        <v>0</v>
      </c>
      <c r="F108">
        <f>'Climate Metrics'!H159</f>
        <v>0</v>
      </c>
      <c r="G108">
        <f>'Climate Metrics'!I159</f>
        <v>0</v>
      </c>
      <c r="H108">
        <f>'Climate Metrics'!J159</f>
        <v>0</v>
      </c>
      <c r="I108">
        <f>'Climate Metrics'!K159</f>
        <v>0</v>
      </c>
      <c r="J108">
        <f>'Climate Metrics'!L159</f>
        <v>0</v>
      </c>
      <c r="K108">
        <f>'Climate Metrics'!M159</f>
        <v>0</v>
      </c>
      <c r="L108">
        <f>'Climate Metrics'!N159</f>
        <v>0</v>
      </c>
      <c r="M108">
        <f>'Climate Metrics'!O159</f>
        <v>0</v>
      </c>
      <c r="N108">
        <f>'Climate Metrics'!P159</f>
        <v>0</v>
      </c>
      <c r="O108">
        <f>'Climate Metrics'!Q159</f>
        <v>0</v>
      </c>
      <c r="P108">
        <f>'Climate Metrics'!R159</f>
        <v>0</v>
      </c>
      <c r="Q108">
        <f>'Climate Metrics'!S159</f>
        <v>0</v>
      </c>
      <c r="R108">
        <f>'Climate Metrics'!T159</f>
        <v>0</v>
      </c>
    </row>
    <row r="109" spans="1:18" x14ac:dyDescent="0.25">
      <c r="A109" t="str">
        <f>'Climate Metrics'!C160</f>
        <v>Per capita waste to landfill</v>
      </c>
      <c r="B109" t="str">
        <f>'Climate Metrics'!D160</f>
        <v>Tons / person</v>
      </c>
      <c r="C109">
        <f>'Climate Metrics'!E160</f>
        <v>0</v>
      </c>
      <c r="D109">
        <f>'Climate Metrics'!F160</f>
        <v>0</v>
      </c>
      <c r="E109">
        <f>'Climate Metrics'!G160</f>
        <v>0</v>
      </c>
      <c r="F109">
        <f>'Climate Metrics'!H160</f>
        <v>0</v>
      </c>
      <c r="G109">
        <f>'Climate Metrics'!I160</f>
        <v>0</v>
      </c>
      <c r="H109">
        <f>'Climate Metrics'!J160</f>
        <v>0</v>
      </c>
      <c r="I109">
        <f>'Climate Metrics'!K160</f>
        <v>0</v>
      </c>
      <c r="J109">
        <f>'Climate Metrics'!L160</f>
        <v>0</v>
      </c>
      <c r="K109">
        <f>'Climate Metrics'!M160</f>
        <v>0</v>
      </c>
      <c r="L109">
        <f>'Climate Metrics'!N160</f>
        <v>0</v>
      </c>
      <c r="M109">
        <f>'Climate Metrics'!O160</f>
        <v>0</v>
      </c>
      <c r="N109">
        <f>'Climate Metrics'!P160</f>
        <v>0</v>
      </c>
      <c r="O109">
        <f>'Climate Metrics'!Q160</f>
        <v>0</v>
      </c>
      <c r="P109">
        <f>'Climate Metrics'!R160</f>
        <v>0</v>
      </c>
      <c r="Q109">
        <f>'Climate Metrics'!S160</f>
        <v>0</v>
      </c>
      <c r="R109">
        <f>'Climate Metrics'!T160</f>
        <v>0</v>
      </c>
    </row>
    <row r="110" spans="1:18" x14ac:dyDescent="0.25">
      <c r="A110" t="str">
        <f>'Climate Metrics'!C161</f>
        <v>Waste to incineration</v>
      </c>
      <c r="B110" t="str">
        <f>'Climate Metrics'!D161</f>
        <v>Percent</v>
      </c>
      <c r="C110">
        <f>'Climate Metrics'!E161</f>
        <v>0</v>
      </c>
      <c r="D110">
        <f>'Climate Metrics'!F161</f>
        <v>0</v>
      </c>
      <c r="E110">
        <f>'Climate Metrics'!G161</f>
        <v>0</v>
      </c>
      <c r="F110">
        <f>'Climate Metrics'!H161</f>
        <v>0</v>
      </c>
      <c r="G110">
        <f>'Climate Metrics'!I161</f>
        <v>0</v>
      </c>
      <c r="H110">
        <f>'Climate Metrics'!J161</f>
        <v>0</v>
      </c>
      <c r="I110">
        <f>'Climate Metrics'!K161</f>
        <v>0</v>
      </c>
      <c r="J110">
        <f>'Climate Metrics'!L161</f>
        <v>0</v>
      </c>
      <c r="K110">
        <f>'Climate Metrics'!M161</f>
        <v>0</v>
      </c>
      <c r="L110">
        <f>'Climate Metrics'!N161</f>
        <v>0</v>
      </c>
      <c r="M110">
        <f>'Climate Metrics'!O161</f>
        <v>0</v>
      </c>
      <c r="N110">
        <f>'Climate Metrics'!P161</f>
        <v>0</v>
      </c>
      <c r="O110">
        <f>'Climate Metrics'!Q161</f>
        <v>0</v>
      </c>
      <c r="P110">
        <f>'Climate Metrics'!R161</f>
        <v>0</v>
      </c>
      <c r="Q110">
        <f>'Climate Metrics'!S161</f>
        <v>0</v>
      </c>
      <c r="R110">
        <f>'Climate Metrics'!T161</f>
        <v>0</v>
      </c>
    </row>
    <row r="111" spans="1:18" x14ac:dyDescent="0.25">
      <c r="A111" t="str">
        <f>'Climate Metrics'!C162</f>
        <v>Waste to incineration</v>
      </c>
      <c r="B111" t="str">
        <f>'Climate Metrics'!D162</f>
        <v>Tons</v>
      </c>
      <c r="C111">
        <f>'Climate Metrics'!E162</f>
        <v>0</v>
      </c>
      <c r="D111">
        <f>'Climate Metrics'!F162</f>
        <v>0</v>
      </c>
      <c r="E111">
        <f>'Climate Metrics'!G162</f>
        <v>0</v>
      </c>
      <c r="F111">
        <f>'Climate Metrics'!H162</f>
        <v>0</v>
      </c>
      <c r="G111">
        <f>'Climate Metrics'!I162</f>
        <v>0</v>
      </c>
      <c r="H111">
        <f>'Climate Metrics'!J162</f>
        <v>0</v>
      </c>
      <c r="I111">
        <f>'Climate Metrics'!K162</f>
        <v>0</v>
      </c>
      <c r="J111">
        <f>'Climate Metrics'!L162</f>
        <v>0</v>
      </c>
      <c r="K111">
        <f>'Climate Metrics'!M162</f>
        <v>0</v>
      </c>
      <c r="L111">
        <f>'Climate Metrics'!N162</f>
        <v>0</v>
      </c>
      <c r="M111">
        <f>'Climate Metrics'!O162</f>
        <v>0</v>
      </c>
      <c r="N111">
        <f>'Climate Metrics'!P162</f>
        <v>0</v>
      </c>
      <c r="O111">
        <f>'Climate Metrics'!Q162</f>
        <v>0</v>
      </c>
      <c r="P111">
        <f>'Climate Metrics'!R162</f>
        <v>0</v>
      </c>
      <c r="Q111">
        <f>'Climate Metrics'!S162</f>
        <v>0</v>
      </c>
      <c r="R111">
        <f>'Climate Metrics'!T162</f>
        <v>0</v>
      </c>
    </row>
    <row r="112" spans="1:18" x14ac:dyDescent="0.25">
      <c r="A112" t="str">
        <f>'Climate Metrics'!C163</f>
        <v>Per capita waste to incineration</v>
      </c>
      <c r="B112" t="str">
        <f>'Climate Metrics'!D163</f>
        <v>Tons / person</v>
      </c>
      <c r="C112">
        <f>'Climate Metrics'!E163</f>
        <v>0</v>
      </c>
      <c r="D112">
        <f>'Climate Metrics'!F163</f>
        <v>0</v>
      </c>
      <c r="E112">
        <f>'Climate Metrics'!G163</f>
        <v>0</v>
      </c>
      <c r="F112">
        <f>'Climate Metrics'!H163</f>
        <v>0</v>
      </c>
      <c r="G112">
        <f>'Climate Metrics'!I163</f>
        <v>0</v>
      </c>
      <c r="H112">
        <f>'Climate Metrics'!J163</f>
        <v>0</v>
      </c>
      <c r="I112">
        <f>'Climate Metrics'!K163</f>
        <v>0</v>
      </c>
      <c r="J112">
        <f>'Climate Metrics'!L163</f>
        <v>0</v>
      </c>
      <c r="K112">
        <f>'Climate Metrics'!M163</f>
        <v>0</v>
      </c>
      <c r="L112">
        <f>'Climate Metrics'!N163</f>
        <v>0</v>
      </c>
      <c r="M112">
        <f>'Climate Metrics'!O163</f>
        <v>0</v>
      </c>
      <c r="N112">
        <f>'Climate Metrics'!P163</f>
        <v>0</v>
      </c>
      <c r="O112">
        <f>'Climate Metrics'!Q163</f>
        <v>0</v>
      </c>
      <c r="P112">
        <f>'Climate Metrics'!R163</f>
        <v>0</v>
      </c>
      <c r="Q112">
        <f>'Climate Metrics'!S163</f>
        <v>0</v>
      </c>
      <c r="R112">
        <f>'Climate Metrics'!T163</f>
        <v>0</v>
      </c>
    </row>
    <row r="113" spans="1:18" x14ac:dyDescent="0.25">
      <c r="A113" t="str">
        <f>'Climate Metrics'!C164</f>
        <v>Waste to recycling</v>
      </c>
      <c r="B113" t="str">
        <f>'Climate Metrics'!D164</f>
        <v>Percent</v>
      </c>
      <c r="C113">
        <f>'Climate Metrics'!E164</f>
        <v>0</v>
      </c>
      <c r="D113">
        <f>'Climate Metrics'!F164</f>
        <v>0</v>
      </c>
      <c r="E113">
        <f>'Climate Metrics'!G164</f>
        <v>0</v>
      </c>
      <c r="F113">
        <f>'Climate Metrics'!H164</f>
        <v>0</v>
      </c>
      <c r="G113">
        <f>'Climate Metrics'!I164</f>
        <v>0</v>
      </c>
      <c r="H113">
        <f>'Climate Metrics'!J164</f>
        <v>0</v>
      </c>
      <c r="I113">
        <f>'Climate Metrics'!K164</f>
        <v>0</v>
      </c>
      <c r="J113">
        <f>'Climate Metrics'!L164</f>
        <v>0</v>
      </c>
      <c r="K113">
        <f>'Climate Metrics'!M164</f>
        <v>0</v>
      </c>
      <c r="L113">
        <f>'Climate Metrics'!N164</f>
        <v>0</v>
      </c>
      <c r="M113">
        <f>'Climate Metrics'!O164</f>
        <v>0</v>
      </c>
      <c r="N113">
        <f>'Climate Metrics'!P164</f>
        <v>0</v>
      </c>
      <c r="O113">
        <f>'Climate Metrics'!Q164</f>
        <v>0</v>
      </c>
      <c r="P113">
        <f>'Climate Metrics'!R164</f>
        <v>0</v>
      </c>
      <c r="Q113">
        <f>'Climate Metrics'!S164</f>
        <v>0</v>
      </c>
      <c r="R113">
        <f>'Climate Metrics'!T164</f>
        <v>0</v>
      </c>
    </row>
    <row r="114" spans="1:18" x14ac:dyDescent="0.25">
      <c r="A114" t="str">
        <f>'Climate Metrics'!C165</f>
        <v>Waste to recycling</v>
      </c>
      <c r="B114" t="str">
        <f>'Climate Metrics'!D165</f>
        <v>Tons</v>
      </c>
      <c r="C114">
        <f>'Climate Metrics'!E165</f>
        <v>0</v>
      </c>
      <c r="D114">
        <f>'Climate Metrics'!F165</f>
        <v>0</v>
      </c>
      <c r="E114">
        <f>'Climate Metrics'!G165</f>
        <v>0</v>
      </c>
      <c r="F114">
        <f>'Climate Metrics'!H165</f>
        <v>0</v>
      </c>
      <c r="G114">
        <f>'Climate Metrics'!I165</f>
        <v>0</v>
      </c>
      <c r="H114">
        <f>'Climate Metrics'!J165</f>
        <v>0</v>
      </c>
      <c r="I114">
        <f>'Climate Metrics'!K165</f>
        <v>0</v>
      </c>
      <c r="J114">
        <f>'Climate Metrics'!L165</f>
        <v>0</v>
      </c>
      <c r="K114">
        <f>'Climate Metrics'!M165</f>
        <v>0</v>
      </c>
      <c r="L114">
        <f>'Climate Metrics'!N165</f>
        <v>0</v>
      </c>
      <c r="M114">
        <f>'Climate Metrics'!O165</f>
        <v>0</v>
      </c>
      <c r="N114">
        <f>'Climate Metrics'!P165</f>
        <v>0</v>
      </c>
      <c r="O114">
        <f>'Climate Metrics'!Q165</f>
        <v>0</v>
      </c>
      <c r="P114">
        <f>'Climate Metrics'!R165</f>
        <v>0</v>
      </c>
      <c r="Q114">
        <f>'Climate Metrics'!S165</f>
        <v>0</v>
      </c>
      <c r="R114">
        <f>'Climate Metrics'!T165</f>
        <v>0</v>
      </c>
    </row>
    <row r="115" spans="1:18" x14ac:dyDescent="0.25">
      <c r="A115" t="str">
        <f>'Climate Metrics'!C166</f>
        <v>Per capita waste to recycling</v>
      </c>
      <c r="B115" t="str">
        <f>'Climate Metrics'!D166</f>
        <v>Tons / person</v>
      </c>
      <c r="C115">
        <f>'Climate Metrics'!E166</f>
        <v>0</v>
      </c>
      <c r="D115">
        <f>'Climate Metrics'!F166</f>
        <v>0</v>
      </c>
      <c r="E115">
        <f>'Climate Metrics'!G166</f>
        <v>0</v>
      </c>
      <c r="F115">
        <f>'Climate Metrics'!H166</f>
        <v>0</v>
      </c>
      <c r="G115">
        <f>'Climate Metrics'!I166</f>
        <v>0</v>
      </c>
      <c r="H115">
        <f>'Climate Metrics'!J166</f>
        <v>0</v>
      </c>
      <c r="I115">
        <f>'Climate Metrics'!K166</f>
        <v>0</v>
      </c>
      <c r="J115">
        <f>'Climate Metrics'!L166</f>
        <v>0</v>
      </c>
      <c r="K115">
        <f>'Climate Metrics'!M166</f>
        <v>0</v>
      </c>
      <c r="L115">
        <f>'Climate Metrics'!N166</f>
        <v>0</v>
      </c>
      <c r="M115">
        <f>'Climate Metrics'!O166</f>
        <v>0</v>
      </c>
      <c r="N115">
        <f>'Climate Metrics'!P166</f>
        <v>0</v>
      </c>
      <c r="O115">
        <f>'Climate Metrics'!Q166</f>
        <v>0</v>
      </c>
      <c r="P115">
        <f>'Climate Metrics'!R166</f>
        <v>0</v>
      </c>
      <c r="Q115">
        <f>'Climate Metrics'!S166</f>
        <v>0</v>
      </c>
      <c r="R115">
        <f>'Climate Metrics'!T166</f>
        <v>0</v>
      </c>
    </row>
    <row r="116" spans="1:18" x14ac:dyDescent="0.25">
      <c r="A116" t="str">
        <f>'Climate Metrics'!C167</f>
        <v>Waste to organics</v>
      </c>
      <c r="B116" t="str">
        <f>'Climate Metrics'!D167</f>
        <v>Percent</v>
      </c>
      <c r="C116">
        <f>'Climate Metrics'!E167</f>
        <v>0</v>
      </c>
      <c r="D116">
        <f>'Climate Metrics'!F167</f>
        <v>0</v>
      </c>
      <c r="E116">
        <f>'Climate Metrics'!G167</f>
        <v>0</v>
      </c>
      <c r="F116">
        <f>'Climate Metrics'!H167</f>
        <v>0</v>
      </c>
      <c r="G116">
        <f>'Climate Metrics'!I167</f>
        <v>0</v>
      </c>
      <c r="H116">
        <f>'Climate Metrics'!J167</f>
        <v>0</v>
      </c>
      <c r="I116">
        <f>'Climate Metrics'!K167</f>
        <v>0</v>
      </c>
      <c r="J116">
        <f>'Climate Metrics'!L167</f>
        <v>0</v>
      </c>
      <c r="K116">
        <f>'Climate Metrics'!M167</f>
        <v>0</v>
      </c>
      <c r="L116">
        <f>'Climate Metrics'!N167</f>
        <v>0</v>
      </c>
      <c r="M116">
        <f>'Climate Metrics'!O167</f>
        <v>0</v>
      </c>
      <c r="N116">
        <f>'Climate Metrics'!P167</f>
        <v>0</v>
      </c>
      <c r="O116">
        <f>'Climate Metrics'!Q167</f>
        <v>0</v>
      </c>
      <c r="P116">
        <f>'Climate Metrics'!R167</f>
        <v>0</v>
      </c>
      <c r="Q116">
        <f>'Climate Metrics'!S167</f>
        <v>0</v>
      </c>
      <c r="R116">
        <f>'Climate Metrics'!T167</f>
        <v>0</v>
      </c>
    </row>
    <row r="117" spans="1:18" x14ac:dyDescent="0.25">
      <c r="A117" t="str">
        <f>'Climate Metrics'!C168</f>
        <v>Waste to organics</v>
      </c>
      <c r="B117" t="str">
        <f>'Climate Metrics'!D168</f>
        <v>Tons</v>
      </c>
      <c r="C117">
        <f>'Climate Metrics'!E168</f>
        <v>0</v>
      </c>
      <c r="D117">
        <f>'Climate Metrics'!F168</f>
        <v>0</v>
      </c>
      <c r="E117">
        <f>'Climate Metrics'!G168</f>
        <v>0</v>
      </c>
      <c r="F117">
        <f>'Climate Metrics'!H168</f>
        <v>0</v>
      </c>
      <c r="G117">
        <f>'Climate Metrics'!I168</f>
        <v>0</v>
      </c>
      <c r="H117">
        <f>'Climate Metrics'!J168</f>
        <v>0</v>
      </c>
      <c r="I117">
        <f>'Climate Metrics'!K168</f>
        <v>0</v>
      </c>
      <c r="J117">
        <f>'Climate Metrics'!L168</f>
        <v>0</v>
      </c>
      <c r="K117">
        <f>'Climate Metrics'!M168</f>
        <v>0</v>
      </c>
      <c r="L117">
        <f>'Climate Metrics'!N168</f>
        <v>0</v>
      </c>
      <c r="M117">
        <f>'Climate Metrics'!O168</f>
        <v>0</v>
      </c>
      <c r="N117">
        <f>'Climate Metrics'!P168</f>
        <v>0</v>
      </c>
      <c r="O117">
        <f>'Climate Metrics'!Q168</f>
        <v>0</v>
      </c>
      <c r="P117">
        <f>'Climate Metrics'!R168</f>
        <v>0</v>
      </c>
      <c r="Q117">
        <f>'Climate Metrics'!S168</f>
        <v>0</v>
      </c>
      <c r="R117">
        <f>'Climate Metrics'!T168</f>
        <v>0</v>
      </c>
    </row>
    <row r="118" spans="1:18" x14ac:dyDescent="0.25">
      <c r="A118" t="str">
        <f>'Climate Metrics'!C169</f>
        <v>Per capita waste to organics</v>
      </c>
      <c r="B118" t="str">
        <f>'Climate Metrics'!D169</f>
        <v>Tons / person</v>
      </c>
      <c r="C118">
        <f>'Climate Metrics'!E169</f>
        <v>0</v>
      </c>
      <c r="D118">
        <f>'Climate Metrics'!F169</f>
        <v>0</v>
      </c>
      <c r="E118">
        <f>'Climate Metrics'!G169</f>
        <v>0</v>
      </c>
      <c r="F118">
        <f>'Climate Metrics'!H169</f>
        <v>0</v>
      </c>
      <c r="G118">
        <f>'Climate Metrics'!I169</f>
        <v>0</v>
      </c>
      <c r="H118">
        <f>'Climate Metrics'!J169</f>
        <v>0</v>
      </c>
      <c r="I118">
        <f>'Climate Metrics'!K169</f>
        <v>0</v>
      </c>
      <c r="J118">
        <f>'Climate Metrics'!L169</f>
        <v>0</v>
      </c>
      <c r="K118">
        <f>'Climate Metrics'!M169</f>
        <v>0</v>
      </c>
      <c r="L118">
        <f>'Climate Metrics'!N169</f>
        <v>0</v>
      </c>
      <c r="M118">
        <f>'Climate Metrics'!O169</f>
        <v>0</v>
      </c>
      <c r="N118">
        <f>'Climate Metrics'!P169</f>
        <v>0</v>
      </c>
      <c r="O118">
        <f>'Climate Metrics'!Q169</f>
        <v>0</v>
      </c>
      <c r="P118">
        <f>'Climate Metrics'!R169</f>
        <v>0</v>
      </c>
      <c r="Q118">
        <f>'Climate Metrics'!S169</f>
        <v>0</v>
      </c>
      <c r="R118">
        <f>'Climate Metrics'!T169</f>
        <v>0</v>
      </c>
    </row>
    <row r="119" spans="1:18" x14ac:dyDescent="0.25">
      <c r="A119" t="str">
        <f>'Climate Metrics'!C170</f>
        <v>Waste Emissions</v>
      </c>
      <c r="B119" t="str">
        <f>'Climate Metrics'!D170</f>
        <v>Tonnes CO2e</v>
      </c>
      <c r="C119">
        <f>'Climate Metrics'!E170</f>
        <v>0</v>
      </c>
      <c r="D119">
        <f>'Climate Metrics'!F170</f>
        <v>0</v>
      </c>
      <c r="E119">
        <f>'Climate Metrics'!G170</f>
        <v>0</v>
      </c>
      <c r="F119">
        <f>'Climate Metrics'!H170</f>
        <v>0</v>
      </c>
      <c r="G119">
        <f>'Climate Metrics'!I170</f>
        <v>0</v>
      </c>
      <c r="H119">
        <f>'Climate Metrics'!J170</f>
        <v>0</v>
      </c>
      <c r="I119">
        <f>'Climate Metrics'!K170</f>
        <v>0</v>
      </c>
      <c r="J119">
        <f>'Climate Metrics'!L170</f>
        <v>0</v>
      </c>
      <c r="K119">
        <f>'Climate Metrics'!M170</f>
        <v>0</v>
      </c>
      <c r="L119">
        <f>'Climate Metrics'!N170</f>
        <v>0</v>
      </c>
      <c r="M119">
        <f>'Climate Metrics'!O170</f>
        <v>0</v>
      </c>
      <c r="N119">
        <f>'Climate Metrics'!P170</f>
        <v>0</v>
      </c>
      <c r="O119">
        <f>'Climate Metrics'!Q170</f>
        <v>0</v>
      </c>
      <c r="P119">
        <f>'Climate Metrics'!R170</f>
        <v>0</v>
      </c>
      <c r="Q119">
        <f>'Climate Metrics'!S170</f>
        <v>0</v>
      </c>
      <c r="R119">
        <f>'Climate Metrics'!T170</f>
        <v>0</v>
      </c>
    </row>
    <row r="120" spans="1:18" x14ac:dyDescent="0.25">
      <c r="A120" t="str">
        <f>'Climate Metrics'!C171</f>
        <v>Per capita waste emissions</v>
      </c>
      <c r="B120" t="str">
        <f>'Climate Metrics'!D171</f>
        <v>Tonnes  CO2e / person</v>
      </c>
      <c r="C120">
        <f>'Climate Metrics'!E171</f>
        <v>0</v>
      </c>
      <c r="D120">
        <f>'Climate Metrics'!F171</f>
        <v>0</v>
      </c>
      <c r="E120">
        <f>'Climate Metrics'!G171</f>
        <v>0</v>
      </c>
      <c r="F120">
        <f>'Climate Metrics'!H171</f>
        <v>0</v>
      </c>
      <c r="G120">
        <f>'Climate Metrics'!I171</f>
        <v>0</v>
      </c>
      <c r="H120">
        <f>'Climate Metrics'!J171</f>
        <v>0</v>
      </c>
      <c r="I120">
        <f>'Climate Metrics'!K171</f>
        <v>0</v>
      </c>
      <c r="J120">
        <f>'Climate Metrics'!L171</f>
        <v>0</v>
      </c>
      <c r="K120">
        <f>'Climate Metrics'!M171</f>
        <v>0</v>
      </c>
      <c r="L120">
        <f>'Climate Metrics'!N171</f>
        <v>0</v>
      </c>
      <c r="M120">
        <f>'Climate Metrics'!O171</f>
        <v>0</v>
      </c>
      <c r="N120">
        <f>'Climate Metrics'!P171</f>
        <v>0</v>
      </c>
      <c r="O120">
        <f>'Climate Metrics'!Q171</f>
        <v>0</v>
      </c>
      <c r="P120">
        <f>'Climate Metrics'!R171</f>
        <v>0</v>
      </c>
      <c r="Q120">
        <f>'Climate Metrics'!S171</f>
        <v>0</v>
      </c>
      <c r="R120">
        <f>'Climate Metrics'!T171</f>
        <v>0</v>
      </c>
    </row>
    <row r="121" spans="1:18" x14ac:dyDescent="0.25">
      <c r="A121" t="str">
        <f>'Climate Metrics'!C172</f>
        <v>Average household waste emissions</v>
      </c>
      <c r="B121" t="str">
        <f>'Climate Metrics'!D172</f>
        <v>tonnes CO2ee / household</v>
      </c>
      <c r="C121">
        <f>'Climate Metrics'!E172</f>
        <v>0</v>
      </c>
      <c r="D121">
        <f>'Climate Metrics'!F172</f>
        <v>0</v>
      </c>
      <c r="E121">
        <f>'Climate Metrics'!G172</f>
        <v>0</v>
      </c>
      <c r="F121">
        <f>'Climate Metrics'!H172</f>
        <v>0</v>
      </c>
      <c r="G121">
        <f>'Climate Metrics'!I172</f>
        <v>0</v>
      </c>
      <c r="H121">
        <f>'Climate Metrics'!J172</f>
        <v>0</v>
      </c>
      <c r="I121">
        <f>'Climate Metrics'!K172</f>
        <v>0</v>
      </c>
      <c r="J121">
        <f>'Climate Metrics'!L172</f>
        <v>0</v>
      </c>
      <c r="K121">
        <f>'Climate Metrics'!M172</f>
        <v>0</v>
      </c>
      <c r="L121">
        <f>'Climate Metrics'!N172</f>
        <v>0</v>
      </c>
      <c r="M121">
        <f>'Climate Metrics'!O172</f>
        <v>0</v>
      </c>
      <c r="N121">
        <f>'Climate Metrics'!P172</f>
        <v>0</v>
      </c>
      <c r="O121">
        <f>'Climate Metrics'!Q172</f>
        <v>0</v>
      </c>
      <c r="P121">
        <f>'Climate Metrics'!R172</f>
        <v>0</v>
      </c>
      <c r="Q121">
        <f>'Climate Metrics'!S172</f>
        <v>0</v>
      </c>
      <c r="R121">
        <f>'Climate Metrics'!T172</f>
        <v>0</v>
      </c>
    </row>
    <row r="122" spans="1:18" x14ac:dyDescent="0.25">
      <c r="A122" t="str">
        <f>'Climate Metrics'!C176</f>
        <v>Installed Solar Capacity (Total)</v>
      </c>
      <c r="B122" t="str">
        <f>'Climate Metrics'!D176</f>
        <v>KW</v>
      </c>
      <c r="C122">
        <f>'Climate Metrics'!E176</f>
        <v>0</v>
      </c>
      <c r="D122">
        <f>'Climate Metrics'!F176</f>
        <v>0</v>
      </c>
      <c r="E122">
        <f>'Climate Metrics'!G176</f>
        <v>0</v>
      </c>
      <c r="F122">
        <f>'Climate Metrics'!H176</f>
        <v>0</v>
      </c>
      <c r="G122">
        <f>'Climate Metrics'!I176</f>
        <v>0</v>
      </c>
      <c r="H122">
        <f>'Climate Metrics'!J176</f>
        <v>0</v>
      </c>
      <c r="I122">
        <f>'Climate Metrics'!K176</f>
        <v>0</v>
      </c>
      <c r="J122">
        <f>'Climate Metrics'!L176</f>
        <v>0</v>
      </c>
      <c r="K122">
        <f>'Climate Metrics'!M176</f>
        <v>0</v>
      </c>
      <c r="L122">
        <f>'Climate Metrics'!N176</f>
        <v>0</v>
      </c>
      <c r="M122">
        <f>'Climate Metrics'!O176</f>
        <v>0</v>
      </c>
      <c r="N122">
        <f>'Climate Metrics'!P176</f>
        <v>0</v>
      </c>
      <c r="O122">
        <f>'Climate Metrics'!Q176</f>
        <v>0</v>
      </c>
      <c r="P122">
        <f>'Climate Metrics'!R176</f>
        <v>0</v>
      </c>
      <c r="Q122">
        <f>'Climate Metrics'!S176</f>
        <v>0</v>
      </c>
      <c r="R122">
        <f>'Climate Metrics'!T176</f>
        <v>0</v>
      </c>
    </row>
    <row r="123" spans="1:18" x14ac:dyDescent="0.25">
      <c r="A123" t="str">
        <f>'Climate Metrics'!C177</f>
        <v>Installed Solar Capacity (Annual)</v>
      </c>
      <c r="B123" t="str">
        <f>'Climate Metrics'!D177</f>
        <v>KW</v>
      </c>
      <c r="C123">
        <f>'Climate Metrics'!E177</f>
        <v>0</v>
      </c>
      <c r="D123">
        <f>'Climate Metrics'!F177</f>
        <v>0</v>
      </c>
      <c r="E123">
        <f>'Climate Metrics'!G177</f>
        <v>0</v>
      </c>
      <c r="F123">
        <f>'Climate Metrics'!H177</f>
        <v>0</v>
      </c>
      <c r="G123">
        <f>'Climate Metrics'!I177</f>
        <v>0</v>
      </c>
      <c r="H123">
        <f>'Climate Metrics'!J177</f>
        <v>0</v>
      </c>
      <c r="I123">
        <f>'Climate Metrics'!K177</f>
        <v>0</v>
      </c>
      <c r="J123">
        <f>'Climate Metrics'!L177</f>
        <v>0</v>
      </c>
      <c r="K123">
        <f>'Climate Metrics'!M177</f>
        <v>0</v>
      </c>
      <c r="L123">
        <f>'Climate Metrics'!N177</f>
        <v>0</v>
      </c>
      <c r="M123">
        <f>'Climate Metrics'!O177</f>
        <v>0</v>
      </c>
      <c r="N123">
        <f>'Climate Metrics'!P177</f>
        <v>0</v>
      </c>
      <c r="O123">
        <f>'Climate Metrics'!Q177</f>
        <v>0</v>
      </c>
      <c r="P123">
        <f>'Climate Metrics'!R177</f>
        <v>0</v>
      </c>
      <c r="Q123">
        <f>'Climate Metrics'!S177</f>
        <v>0</v>
      </c>
      <c r="R123">
        <f>'Climate Metrics'!T177</f>
        <v>0</v>
      </c>
    </row>
    <row r="124" spans="1:18" x14ac:dyDescent="0.25">
      <c r="A124" t="str">
        <f>'Climate Metrics'!C178</f>
        <v>Total Installed Residential Solar Capacity</v>
      </c>
      <c r="B124" t="str">
        <f>'Climate Metrics'!D178</f>
        <v>KW</v>
      </c>
      <c r="C124">
        <f>'Climate Metrics'!E178</f>
        <v>0</v>
      </c>
      <c r="D124">
        <f>'Climate Metrics'!F178</f>
        <v>0</v>
      </c>
      <c r="E124">
        <f>'Climate Metrics'!G178</f>
        <v>0</v>
      </c>
      <c r="F124">
        <f>'Climate Metrics'!H178</f>
        <v>0</v>
      </c>
      <c r="G124">
        <f>'Climate Metrics'!I178</f>
        <v>0</v>
      </c>
      <c r="H124">
        <f>'Climate Metrics'!J178</f>
        <v>0</v>
      </c>
      <c r="I124">
        <f>'Climate Metrics'!K178</f>
        <v>0</v>
      </c>
      <c r="J124">
        <f>'Climate Metrics'!L178</f>
        <v>0</v>
      </c>
      <c r="K124">
        <f>'Climate Metrics'!M178</f>
        <v>0</v>
      </c>
      <c r="L124">
        <f>'Climate Metrics'!N178</f>
        <v>0</v>
      </c>
      <c r="M124">
        <f>'Climate Metrics'!O178</f>
        <v>0</v>
      </c>
      <c r="N124">
        <f>'Climate Metrics'!P178</f>
        <v>0</v>
      </c>
      <c r="O124">
        <f>'Climate Metrics'!Q178</f>
        <v>0</v>
      </c>
      <c r="P124">
        <f>'Climate Metrics'!R178</f>
        <v>0</v>
      </c>
      <c r="Q124">
        <f>'Climate Metrics'!S178</f>
        <v>0</v>
      </c>
      <c r="R124">
        <f>'Climate Metrics'!T178</f>
        <v>0</v>
      </c>
    </row>
    <row r="125" spans="1:18" x14ac:dyDescent="0.25">
      <c r="A125" t="str">
        <f>'Climate Metrics'!C179</f>
        <v>Installed Residential Solar Capacity (Annual)</v>
      </c>
      <c r="B125" t="str">
        <f>'Climate Metrics'!D179</f>
        <v>KW</v>
      </c>
      <c r="C125">
        <f>'Climate Metrics'!E179</f>
        <v>0</v>
      </c>
      <c r="D125">
        <f>'Climate Metrics'!F179</f>
        <v>0</v>
      </c>
      <c r="E125">
        <f>'Climate Metrics'!G179</f>
        <v>0</v>
      </c>
      <c r="F125">
        <f>'Climate Metrics'!H179</f>
        <v>0</v>
      </c>
      <c r="G125">
        <f>'Climate Metrics'!I179</f>
        <v>0</v>
      </c>
      <c r="H125">
        <f>'Climate Metrics'!J179</f>
        <v>0</v>
      </c>
      <c r="I125">
        <f>'Climate Metrics'!K179</f>
        <v>0</v>
      </c>
      <c r="J125">
        <f>'Climate Metrics'!L179</f>
        <v>0</v>
      </c>
      <c r="K125">
        <f>'Climate Metrics'!M179</f>
        <v>0</v>
      </c>
      <c r="L125">
        <f>'Climate Metrics'!N179</f>
        <v>0</v>
      </c>
      <c r="M125">
        <f>'Climate Metrics'!O179</f>
        <v>0</v>
      </c>
      <c r="N125">
        <f>'Climate Metrics'!P179</f>
        <v>0</v>
      </c>
      <c r="O125">
        <f>'Climate Metrics'!Q179</f>
        <v>0</v>
      </c>
      <c r="P125">
        <f>'Climate Metrics'!R179</f>
        <v>0</v>
      </c>
      <c r="Q125">
        <f>'Climate Metrics'!S179</f>
        <v>0</v>
      </c>
      <c r="R125">
        <f>'Climate Metrics'!T179</f>
        <v>0</v>
      </c>
    </row>
    <row r="126" spans="1:18" x14ac:dyDescent="0.25">
      <c r="A126" t="str">
        <f>'Climate Metrics'!C180</f>
        <v>Total Installed Commercial Solar Capacity</v>
      </c>
      <c r="B126" t="str">
        <f>'Climate Metrics'!D180</f>
        <v>KW</v>
      </c>
      <c r="C126">
        <f>'Climate Metrics'!E180</f>
        <v>0</v>
      </c>
      <c r="D126">
        <f>'Climate Metrics'!F180</f>
        <v>0</v>
      </c>
      <c r="E126">
        <f>'Climate Metrics'!G180</f>
        <v>0</v>
      </c>
      <c r="F126">
        <f>'Climate Metrics'!H180</f>
        <v>0</v>
      </c>
      <c r="G126">
        <f>'Climate Metrics'!I180</f>
        <v>0</v>
      </c>
      <c r="H126">
        <f>'Climate Metrics'!J180</f>
        <v>0</v>
      </c>
      <c r="I126">
        <f>'Climate Metrics'!K180</f>
        <v>0</v>
      </c>
      <c r="J126">
        <f>'Climate Metrics'!L180</f>
        <v>0</v>
      </c>
      <c r="K126">
        <f>'Climate Metrics'!M180</f>
        <v>0</v>
      </c>
      <c r="L126">
        <f>'Climate Metrics'!N180</f>
        <v>0</v>
      </c>
      <c r="M126">
        <f>'Climate Metrics'!O180</f>
        <v>0</v>
      </c>
      <c r="N126">
        <f>'Climate Metrics'!P180</f>
        <v>0</v>
      </c>
      <c r="O126">
        <f>'Climate Metrics'!Q180</f>
        <v>0</v>
      </c>
      <c r="P126">
        <f>'Climate Metrics'!R180</f>
        <v>0</v>
      </c>
      <c r="Q126">
        <f>'Climate Metrics'!S180</f>
        <v>0</v>
      </c>
      <c r="R126">
        <f>'Climate Metrics'!T180</f>
        <v>0</v>
      </c>
    </row>
    <row r="127" spans="1:18" x14ac:dyDescent="0.25">
      <c r="A127" t="str">
        <f>'Climate Metrics'!C181</f>
        <v>Installed Commercial Solar Capacity (Annual)</v>
      </c>
      <c r="B127" t="str">
        <f>'Climate Metrics'!D181</f>
        <v>KW</v>
      </c>
      <c r="C127">
        <f>'Climate Metrics'!E181</f>
        <v>0</v>
      </c>
      <c r="D127">
        <f>'Climate Metrics'!F181</f>
        <v>0</v>
      </c>
      <c r="E127">
        <f>'Climate Metrics'!G181</f>
        <v>0</v>
      </c>
      <c r="F127">
        <f>'Climate Metrics'!H181</f>
        <v>0</v>
      </c>
      <c r="G127">
        <f>'Climate Metrics'!I181</f>
        <v>0</v>
      </c>
      <c r="H127">
        <f>'Climate Metrics'!J181</f>
        <v>0</v>
      </c>
      <c r="I127">
        <f>'Climate Metrics'!K181</f>
        <v>0</v>
      </c>
      <c r="J127">
        <f>'Climate Metrics'!L181</f>
        <v>0</v>
      </c>
      <c r="K127">
        <f>'Climate Metrics'!M181</f>
        <v>0</v>
      </c>
      <c r="L127">
        <f>'Climate Metrics'!N181</f>
        <v>0</v>
      </c>
      <c r="M127">
        <f>'Climate Metrics'!O181</f>
        <v>0</v>
      </c>
      <c r="N127">
        <f>'Climate Metrics'!P181</f>
        <v>0</v>
      </c>
      <c r="O127">
        <f>'Climate Metrics'!Q181</f>
        <v>0</v>
      </c>
      <c r="P127">
        <f>'Climate Metrics'!R181</f>
        <v>0</v>
      </c>
      <c r="Q127">
        <f>'Climate Metrics'!S181</f>
        <v>0</v>
      </c>
      <c r="R127">
        <f>'Climate Metrics'!T181</f>
        <v>0</v>
      </c>
    </row>
    <row r="128" spans="1:18" x14ac:dyDescent="0.25">
      <c r="A128" t="str">
        <f>'Climate Metrics'!C182</f>
        <v>Installed Wind Capacity</v>
      </c>
      <c r="B128" t="str">
        <f>'Climate Metrics'!D182</f>
        <v>KW</v>
      </c>
      <c r="C128">
        <f>'Climate Metrics'!E182</f>
        <v>0</v>
      </c>
      <c r="D128">
        <f>'Climate Metrics'!F182</f>
        <v>0</v>
      </c>
      <c r="E128">
        <f>'Climate Metrics'!G182</f>
        <v>0</v>
      </c>
      <c r="F128">
        <f>'Climate Metrics'!H182</f>
        <v>0</v>
      </c>
      <c r="G128">
        <f>'Climate Metrics'!I182</f>
        <v>0</v>
      </c>
      <c r="H128">
        <f>'Climate Metrics'!J182</f>
        <v>0</v>
      </c>
      <c r="I128">
        <f>'Climate Metrics'!K182</f>
        <v>0</v>
      </c>
      <c r="J128">
        <f>'Climate Metrics'!L182</f>
        <v>0</v>
      </c>
      <c r="K128">
        <f>'Climate Metrics'!M182</f>
        <v>0</v>
      </c>
      <c r="L128">
        <f>'Climate Metrics'!N182</f>
        <v>0</v>
      </c>
      <c r="M128">
        <f>'Climate Metrics'!O182</f>
        <v>0</v>
      </c>
      <c r="N128">
        <f>'Climate Metrics'!P182</f>
        <v>0</v>
      </c>
      <c r="O128">
        <f>'Climate Metrics'!Q182</f>
        <v>0</v>
      </c>
      <c r="P128">
        <f>'Climate Metrics'!R182</f>
        <v>0</v>
      </c>
      <c r="Q128">
        <f>'Climate Metrics'!S182</f>
        <v>0</v>
      </c>
      <c r="R128">
        <f>'Climate Metrics'!T182</f>
        <v>0</v>
      </c>
    </row>
    <row r="129" spans="1:18" x14ac:dyDescent="0.25">
      <c r="A129" t="str">
        <f>'Climate Metrics'!C184</f>
        <v>Goal for installed rooftop solar</v>
      </c>
      <c r="B129" t="str">
        <f>'Climate Metrics'!D184</f>
        <v>MW</v>
      </c>
      <c r="C129">
        <f>'Climate Metrics'!E184</f>
        <v>0</v>
      </c>
      <c r="D129">
        <f>'Climate Metrics'!F184</f>
        <v>0</v>
      </c>
      <c r="E129">
        <f>'Climate Metrics'!G184</f>
        <v>0</v>
      </c>
      <c r="F129">
        <f>'Climate Metrics'!H184</f>
        <v>0</v>
      </c>
      <c r="G129">
        <f>'Climate Metrics'!I184</f>
        <v>0</v>
      </c>
      <c r="H129">
        <f>'Climate Metrics'!J184</f>
        <v>0</v>
      </c>
      <c r="I129">
        <f>'Climate Metrics'!K184</f>
        <v>0</v>
      </c>
      <c r="J129">
        <f>'Climate Metrics'!L184</f>
        <v>0</v>
      </c>
      <c r="K129">
        <f>'Climate Metrics'!M184</f>
        <v>0</v>
      </c>
      <c r="L129">
        <f>'Climate Metrics'!N184</f>
        <v>0</v>
      </c>
      <c r="M129">
        <f>'Climate Metrics'!O184</f>
        <v>0</v>
      </c>
      <c r="N129">
        <f>'Climate Metrics'!P184</f>
        <v>0</v>
      </c>
      <c r="O129">
        <f>'Climate Metrics'!Q184</f>
        <v>0</v>
      </c>
      <c r="P129">
        <f>'Climate Metrics'!R184</f>
        <v>0</v>
      </c>
      <c r="Q129">
        <f>'Climate Metrics'!S184</f>
        <v>0</v>
      </c>
      <c r="R129">
        <f>'Climate Metrics'!T184</f>
        <v>0</v>
      </c>
    </row>
    <row r="130" spans="1:18" x14ac:dyDescent="0.25">
      <c r="A130" t="str">
        <f>'Climate Metrics'!C189</f>
        <v>Community Solar Garden Subscription(s)</v>
      </c>
      <c r="B130" t="str">
        <f>'Climate Metrics'!D189</f>
        <v>KWh</v>
      </c>
      <c r="C130">
        <f>'Climate Metrics'!E189</f>
        <v>0</v>
      </c>
      <c r="D130">
        <f>'Climate Metrics'!F189</f>
        <v>0</v>
      </c>
      <c r="E130">
        <f>'Climate Metrics'!G189</f>
        <v>0</v>
      </c>
      <c r="F130">
        <f>'Climate Metrics'!H189</f>
        <v>0</v>
      </c>
      <c r="G130">
        <f>'Climate Metrics'!I189</f>
        <v>0</v>
      </c>
      <c r="H130">
        <f>'Climate Metrics'!J189</f>
        <v>0</v>
      </c>
      <c r="I130">
        <f>'Climate Metrics'!K189</f>
        <v>0</v>
      </c>
      <c r="J130">
        <f>'Climate Metrics'!L189</f>
        <v>0</v>
      </c>
      <c r="K130">
        <f>'Climate Metrics'!M189</f>
        <v>0</v>
      </c>
      <c r="L130">
        <f>'Climate Metrics'!N189</f>
        <v>0</v>
      </c>
      <c r="M130">
        <f>'Climate Metrics'!O189</f>
        <v>0</v>
      </c>
      <c r="N130">
        <f>'Climate Metrics'!P189</f>
        <v>0</v>
      </c>
      <c r="O130">
        <f>'Climate Metrics'!Q189</f>
        <v>0</v>
      </c>
      <c r="P130">
        <f>'Climate Metrics'!R189</f>
        <v>0</v>
      </c>
      <c r="Q130">
        <f>'Climate Metrics'!S189</f>
        <v>0</v>
      </c>
      <c r="R130">
        <f>'Climate Metrics'!T189</f>
        <v>0</v>
      </c>
    </row>
    <row r="131" spans="1:18" x14ac:dyDescent="0.25">
      <c r="A131" t="str">
        <f>'Climate Metrics'!C190</f>
        <v>Community Solar Garden Subscription(s)</v>
      </c>
      <c r="B131" t="str">
        <f>'Climate Metrics'!D190</f>
        <v>Number of Subscriptions</v>
      </c>
      <c r="C131">
        <f>'Climate Metrics'!E190</f>
        <v>0</v>
      </c>
      <c r="D131">
        <f>'Climate Metrics'!F190</f>
        <v>0</v>
      </c>
      <c r="E131">
        <f>'Climate Metrics'!G190</f>
        <v>0</v>
      </c>
      <c r="F131">
        <f>'Climate Metrics'!H190</f>
        <v>0</v>
      </c>
      <c r="G131">
        <f>'Climate Metrics'!I190</f>
        <v>0</v>
      </c>
      <c r="H131">
        <f>'Climate Metrics'!J190</f>
        <v>0</v>
      </c>
      <c r="I131">
        <f>'Climate Metrics'!K190</f>
        <v>0</v>
      </c>
      <c r="J131">
        <f>'Climate Metrics'!L190</f>
        <v>0</v>
      </c>
      <c r="K131">
        <f>'Climate Metrics'!M190</f>
        <v>0</v>
      </c>
      <c r="L131">
        <f>'Climate Metrics'!N190</f>
        <v>0</v>
      </c>
      <c r="M131">
        <f>'Climate Metrics'!O190</f>
        <v>0</v>
      </c>
      <c r="N131">
        <f>'Climate Metrics'!P190</f>
        <v>0</v>
      </c>
      <c r="O131">
        <f>'Climate Metrics'!Q190</f>
        <v>0</v>
      </c>
      <c r="P131">
        <f>'Climate Metrics'!R190</f>
        <v>0</v>
      </c>
      <c r="Q131">
        <f>'Climate Metrics'!S190</f>
        <v>0</v>
      </c>
      <c r="R131">
        <f>'Climate Metrics'!T190</f>
        <v>0</v>
      </c>
    </row>
    <row r="132" spans="1:18" x14ac:dyDescent="0.25">
      <c r="A132" t="str">
        <f>'Climate Metrics'!C191</f>
        <v>Residential Community Solar Garden Subscription(s)</v>
      </c>
      <c r="B132" t="str">
        <f>'Climate Metrics'!D191</f>
        <v>KWh</v>
      </c>
      <c r="C132">
        <f>'Climate Metrics'!E191</f>
        <v>0</v>
      </c>
      <c r="D132">
        <f>'Climate Metrics'!F191</f>
        <v>0</v>
      </c>
      <c r="E132">
        <f>'Climate Metrics'!G191</f>
        <v>0</v>
      </c>
      <c r="F132">
        <f>'Climate Metrics'!H191</f>
        <v>0</v>
      </c>
      <c r="G132">
        <f>'Climate Metrics'!I191</f>
        <v>0</v>
      </c>
      <c r="H132">
        <f>'Climate Metrics'!J191</f>
        <v>0</v>
      </c>
      <c r="I132">
        <f>'Climate Metrics'!K191</f>
        <v>0</v>
      </c>
      <c r="J132">
        <f>'Climate Metrics'!L191</f>
        <v>0</v>
      </c>
      <c r="K132">
        <f>'Climate Metrics'!M191</f>
        <v>0</v>
      </c>
      <c r="L132">
        <f>'Climate Metrics'!N191</f>
        <v>0</v>
      </c>
      <c r="M132">
        <f>'Climate Metrics'!O191</f>
        <v>0</v>
      </c>
      <c r="N132">
        <f>'Climate Metrics'!P191</f>
        <v>0</v>
      </c>
      <c r="O132">
        <f>'Climate Metrics'!Q191</f>
        <v>0</v>
      </c>
      <c r="P132">
        <f>'Climate Metrics'!R191</f>
        <v>0</v>
      </c>
      <c r="Q132">
        <f>'Climate Metrics'!S191</f>
        <v>0</v>
      </c>
      <c r="R132">
        <f>'Climate Metrics'!T191</f>
        <v>0</v>
      </c>
    </row>
    <row r="133" spans="1:18" x14ac:dyDescent="0.25">
      <c r="A133" t="str">
        <f>'Climate Metrics'!C192</f>
        <v>Residential Community Solar Garden Subscription(s)</v>
      </c>
      <c r="B133" t="str">
        <f>'Climate Metrics'!D192</f>
        <v>Number of Subscriptions</v>
      </c>
      <c r="C133">
        <f>'Climate Metrics'!E192</f>
        <v>0</v>
      </c>
      <c r="D133">
        <f>'Climate Metrics'!F192</f>
        <v>0</v>
      </c>
      <c r="E133">
        <f>'Climate Metrics'!G192</f>
        <v>0</v>
      </c>
      <c r="F133">
        <f>'Climate Metrics'!H192</f>
        <v>0</v>
      </c>
      <c r="G133">
        <f>'Climate Metrics'!I192</f>
        <v>0</v>
      </c>
      <c r="H133">
        <f>'Climate Metrics'!J192</f>
        <v>0</v>
      </c>
      <c r="I133">
        <f>'Climate Metrics'!K192</f>
        <v>0</v>
      </c>
      <c r="J133">
        <f>'Climate Metrics'!L192</f>
        <v>0</v>
      </c>
      <c r="K133">
        <f>'Climate Metrics'!M192</f>
        <v>0</v>
      </c>
      <c r="L133">
        <f>'Climate Metrics'!N192</f>
        <v>0</v>
      </c>
      <c r="M133">
        <f>'Climate Metrics'!O192</f>
        <v>0</v>
      </c>
      <c r="N133">
        <f>'Climate Metrics'!P192</f>
        <v>0</v>
      </c>
      <c r="O133">
        <f>'Climate Metrics'!Q192</f>
        <v>0</v>
      </c>
      <c r="P133">
        <f>'Climate Metrics'!R192</f>
        <v>0</v>
      </c>
      <c r="Q133">
        <f>'Climate Metrics'!S192</f>
        <v>0</v>
      </c>
      <c r="R133">
        <f>'Climate Metrics'!T192</f>
        <v>0</v>
      </c>
    </row>
    <row r="134" spans="1:18" x14ac:dyDescent="0.25">
      <c r="A134" t="str">
        <f>'Climate Metrics'!C193</f>
        <v>Commercial Community Solar Garden Subscription(s)</v>
      </c>
      <c r="B134" t="str">
        <f>'Climate Metrics'!D193</f>
        <v>KWh</v>
      </c>
      <c r="C134">
        <f>'Climate Metrics'!E193</f>
        <v>0</v>
      </c>
      <c r="D134">
        <f>'Climate Metrics'!F193</f>
        <v>0</v>
      </c>
      <c r="E134">
        <f>'Climate Metrics'!G193</f>
        <v>0</v>
      </c>
      <c r="F134">
        <f>'Climate Metrics'!H193</f>
        <v>0</v>
      </c>
      <c r="G134">
        <f>'Climate Metrics'!I193</f>
        <v>0</v>
      </c>
      <c r="H134">
        <f>'Climate Metrics'!J193</f>
        <v>0</v>
      </c>
      <c r="I134">
        <f>'Climate Metrics'!K193</f>
        <v>0</v>
      </c>
      <c r="J134">
        <f>'Climate Metrics'!L193</f>
        <v>0</v>
      </c>
      <c r="K134">
        <f>'Climate Metrics'!M193</f>
        <v>0</v>
      </c>
      <c r="L134">
        <f>'Climate Metrics'!N193</f>
        <v>0</v>
      </c>
      <c r="M134">
        <f>'Climate Metrics'!O193</f>
        <v>0</v>
      </c>
      <c r="N134">
        <f>'Climate Metrics'!P193</f>
        <v>0</v>
      </c>
      <c r="O134">
        <f>'Climate Metrics'!Q193</f>
        <v>0</v>
      </c>
      <c r="P134">
        <f>'Climate Metrics'!R193</f>
        <v>0</v>
      </c>
      <c r="Q134">
        <f>'Climate Metrics'!S193</f>
        <v>0</v>
      </c>
      <c r="R134">
        <f>'Climate Metrics'!T193</f>
        <v>0</v>
      </c>
    </row>
    <row r="135" spans="1:18" x14ac:dyDescent="0.25">
      <c r="A135" t="str">
        <f>'Climate Metrics'!C194</f>
        <v>Commercial Community Solar Garden Subscription(s)</v>
      </c>
      <c r="B135" t="str">
        <f>'Climate Metrics'!D194</f>
        <v>Number of Subscriptions</v>
      </c>
      <c r="C135">
        <f>'Climate Metrics'!E194</f>
        <v>0</v>
      </c>
      <c r="D135">
        <f>'Climate Metrics'!F194</f>
        <v>0</v>
      </c>
      <c r="E135">
        <f>'Climate Metrics'!G194</f>
        <v>0</v>
      </c>
      <c r="F135">
        <f>'Climate Metrics'!H194</f>
        <v>0</v>
      </c>
      <c r="G135">
        <f>'Climate Metrics'!I194</f>
        <v>0</v>
      </c>
      <c r="H135">
        <f>'Climate Metrics'!J194</f>
        <v>0</v>
      </c>
      <c r="I135">
        <f>'Climate Metrics'!K194</f>
        <v>0</v>
      </c>
      <c r="J135">
        <f>'Climate Metrics'!L194</f>
        <v>0</v>
      </c>
      <c r="K135">
        <f>'Climate Metrics'!M194</f>
        <v>0</v>
      </c>
      <c r="L135">
        <f>'Climate Metrics'!N194</f>
        <v>0</v>
      </c>
      <c r="M135">
        <f>'Climate Metrics'!O194</f>
        <v>0</v>
      </c>
      <c r="N135">
        <f>'Climate Metrics'!P194</f>
        <v>0</v>
      </c>
      <c r="O135">
        <f>'Climate Metrics'!Q194</f>
        <v>0</v>
      </c>
      <c r="P135">
        <f>'Climate Metrics'!R194</f>
        <v>0</v>
      </c>
      <c r="Q135">
        <f>'Climate Metrics'!S194</f>
        <v>0</v>
      </c>
      <c r="R135">
        <f>'Climate Metrics'!T194</f>
        <v>0</v>
      </c>
    </row>
    <row r="136" spans="1:18" x14ac:dyDescent="0.25">
      <c r="A136" t="str">
        <f>'Climate Metrics'!C196</f>
        <v>Goal for Commercial / Industrial Participation in GPP Program(s)</v>
      </c>
      <c r="B136" t="str">
        <f>'Climate Metrics'!D196</f>
        <v>Count (Businesses)</v>
      </c>
      <c r="C136">
        <f>'Climate Metrics'!E196</f>
        <v>0</v>
      </c>
      <c r="D136">
        <f>'Climate Metrics'!F196</f>
        <v>0</v>
      </c>
      <c r="E136">
        <f>'Climate Metrics'!G196</f>
        <v>0</v>
      </c>
      <c r="F136">
        <f>'Climate Metrics'!H196</f>
        <v>0</v>
      </c>
      <c r="G136">
        <f>'Climate Metrics'!I196</f>
        <v>0</v>
      </c>
      <c r="H136">
        <f>'Climate Metrics'!J196</f>
        <v>0</v>
      </c>
      <c r="I136">
        <f>'Climate Metrics'!K196</f>
        <v>0</v>
      </c>
      <c r="J136">
        <f>'Climate Metrics'!L196</f>
        <v>0</v>
      </c>
      <c r="K136">
        <f>'Climate Metrics'!M196</f>
        <v>0</v>
      </c>
      <c r="L136">
        <f>'Climate Metrics'!N196</f>
        <v>0</v>
      </c>
      <c r="M136">
        <f>'Climate Metrics'!O196</f>
        <v>0</v>
      </c>
      <c r="N136">
        <f>'Climate Metrics'!P196</f>
        <v>0</v>
      </c>
      <c r="O136">
        <f>'Climate Metrics'!Q196</f>
        <v>0</v>
      </c>
      <c r="P136">
        <f>'Climate Metrics'!R196</f>
        <v>0</v>
      </c>
      <c r="Q136">
        <f>'Climate Metrics'!S196</f>
        <v>0</v>
      </c>
      <c r="R136">
        <f>'Climate Metrics'!T196</f>
        <v>0</v>
      </c>
    </row>
    <row r="137" spans="1:18" x14ac:dyDescent="0.25">
      <c r="A137" t="str">
        <f>'Climate Metrics'!C197</f>
        <v>Goal for Residential Participation in GPP Program(s)</v>
      </c>
      <c r="B137" t="str">
        <f>'Climate Metrics'!D197</f>
        <v>Count (Households)</v>
      </c>
      <c r="C137">
        <f>'Climate Metrics'!E197</f>
        <v>0</v>
      </c>
      <c r="D137">
        <f>'Climate Metrics'!F197</f>
        <v>0</v>
      </c>
      <c r="E137">
        <f>'Climate Metrics'!G197</f>
        <v>0</v>
      </c>
      <c r="F137">
        <f>'Climate Metrics'!H197</f>
        <v>0</v>
      </c>
      <c r="G137">
        <f>'Climate Metrics'!I197</f>
        <v>0</v>
      </c>
      <c r="H137">
        <f>'Climate Metrics'!J197</f>
        <v>0</v>
      </c>
      <c r="I137">
        <f>'Climate Metrics'!K197</f>
        <v>0</v>
      </c>
      <c r="J137">
        <f>'Climate Metrics'!L197</f>
        <v>0</v>
      </c>
      <c r="K137">
        <f>'Climate Metrics'!M197</f>
        <v>0</v>
      </c>
      <c r="L137">
        <f>'Climate Metrics'!N197</f>
        <v>0</v>
      </c>
      <c r="M137">
        <f>'Climate Metrics'!O197</f>
        <v>0</v>
      </c>
      <c r="N137">
        <f>'Climate Metrics'!P197</f>
        <v>0</v>
      </c>
      <c r="O137">
        <f>'Climate Metrics'!Q197</f>
        <v>0</v>
      </c>
      <c r="P137">
        <f>'Climate Metrics'!R197</f>
        <v>0</v>
      </c>
      <c r="Q137">
        <f>'Climate Metrics'!S197</f>
        <v>0</v>
      </c>
      <c r="R137">
        <f>'Climate Metrics'!T197</f>
        <v>0</v>
      </c>
    </row>
    <row r="138" spans="1:18" x14ac:dyDescent="0.25">
      <c r="A138" t="str">
        <f>'Climate Metrics'!C199</f>
        <v>Participation in Green Power Purchase (GPP) Programs</v>
      </c>
      <c r="B138" t="str">
        <f>'Climate Metrics'!D199</f>
        <v>Number of Participants</v>
      </c>
      <c r="C138">
        <f>'Climate Metrics'!E199</f>
        <v>0</v>
      </c>
      <c r="D138">
        <f>'Climate Metrics'!F199</f>
        <v>0</v>
      </c>
      <c r="E138">
        <f>'Climate Metrics'!G199</f>
        <v>0</v>
      </c>
      <c r="F138">
        <f>'Climate Metrics'!H199</f>
        <v>0</v>
      </c>
      <c r="G138">
        <f>'Climate Metrics'!I199</f>
        <v>0</v>
      </c>
      <c r="H138">
        <f>'Climate Metrics'!J199</f>
        <v>0</v>
      </c>
      <c r="I138">
        <f>'Climate Metrics'!K199</f>
        <v>0</v>
      </c>
      <c r="J138">
        <f>'Climate Metrics'!L199</f>
        <v>0</v>
      </c>
      <c r="K138">
        <f>'Climate Metrics'!M199</f>
        <v>0</v>
      </c>
      <c r="L138">
        <f>'Climate Metrics'!N199</f>
        <v>0</v>
      </c>
      <c r="M138">
        <f>'Climate Metrics'!O199</f>
        <v>0</v>
      </c>
      <c r="N138">
        <f>'Climate Metrics'!P199</f>
        <v>0</v>
      </c>
      <c r="O138">
        <f>'Climate Metrics'!Q199</f>
        <v>0</v>
      </c>
      <c r="P138">
        <f>'Climate Metrics'!R199</f>
        <v>0</v>
      </c>
      <c r="Q138">
        <f>'Climate Metrics'!S199</f>
        <v>0</v>
      </c>
      <c r="R138">
        <f>'Climate Metrics'!T199</f>
        <v>0</v>
      </c>
    </row>
    <row r="139" spans="1:18" x14ac:dyDescent="0.25">
      <c r="A139" t="str">
        <f>'Climate Metrics'!C200</f>
        <v>Residential Participation in Green Power Purchase (GPP) Programs</v>
      </c>
      <c r="B139" t="str">
        <f>'Climate Metrics'!D200</f>
        <v>KWh</v>
      </c>
      <c r="C139">
        <f>'Climate Metrics'!E200</f>
        <v>0</v>
      </c>
      <c r="D139">
        <f>'Climate Metrics'!F200</f>
        <v>0</v>
      </c>
      <c r="E139">
        <f>'Climate Metrics'!G200</f>
        <v>0</v>
      </c>
      <c r="F139">
        <f>'Climate Metrics'!H200</f>
        <v>0</v>
      </c>
      <c r="G139">
        <f>'Climate Metrics'!I200</f>
        <v>0</v>
      </c>
      <c r="H139">
        <f>'Climate Metrics'!J200</f>
        <v>0</v>
      </c>
      <c r="I139">
        <f>'Climate Metrics'!K200</f>
        <v>0</v>
      </c>
      <c r="J139">
        <f>'Climate Metrics'!L200</f>
        <v>0</v>
      </c>
      <c r="K139">
        <f>'Climate Metrics'!M200</f>
        <v>0</v>
      </c>
      <c r="L139">
        <f>'Climate Metrics'!N200</f>
        <v>0</v>
      </c>
      <c r="M139">
        <f>'Climate Metrics'!O200</f>
        <v>0</v>
      </c>
      <c r="N139">
        <f>'Climate Metrics'!P200</f>
        <v>0</v>
      </c>
      <c r="O139">
        <f>'Climate Metrics'!Q200</f>
        <v>0</v>
      </c>
      <c r="P139">
        <f>'Climate Metrics'!R200</f>
        <v>0</v>
      </c>
      <c r="Q139">
        <f>'Climate Metrics'!S200</f>
        <v>0</v>
      </c>
      <c r="R139">
        <f>'Climate Metrics'!T200</f>
        <v>0</v>
      </c>
    </row>
    <row r="140" spans="1:18" x14ac:dyDescent="0.25">
      <c r="A140" t="str">
        <f>'Climate Metrics'!C201</f>
        <v>Residential Participation in Green Power Purchase (GPP) Programs</v>
      </c>
      <c r="B140" t="str">
        <f>'Climate Metrics'!D201</f>
        <v>Number of Participants</v>
      </c>
      <c r="C140">
        <f>'Climate Metrics'!E201</f>
        <v>0</v>
      </c>
      <c r="D140">
        <f>'Climate Metrics'!F201</f>
        <v>0</v>
      </c>
      <c r="E140">
        <f>'Climate Metrics'!G201</f>
        <v>0</v>
      </c>
      <c r="F140">
        <f>'Climate Metrics'!H201</f>
        <v>0</v>
      </c>
      <c r="G140">
        <f>'Climate Metrics'!I201</f>
        <v>0</v>
      </c>
      <c r="H140">
        <f>'Climate Metrics'!J201</f>
        <v>0</v>
      </c>
      <c r="I140">
        <f>'Climate Metrics'!K201</f>
        <v>0</v>
      </c>
      <c r="J140">
        <f>'Climate Metrics'!L201</f>
        <v>0</v>
      </c>
      <c r="K140">
        <f>'Climate Metrics'!M201</f>
        <v>0</v>
      </c>
      <c r="L140">
        <f>'Climate Metrics'!N201</f>
        <v>0</v>
      </c>
      <c r="M140">
        <f>'Climate Metrics'!O201</f>
        <v>0</v>
      </c>
      <c r="N140">
        <f>'Climate Metrics'!P201</f>
        <v>0</v>
      </c>
      <c r="O140">
        <f>'Climate Metrics'!Q201</f>
        <v>0</v>
      </c>
      <c r="P140">
        <f>'Climate Metrics'!R201</f>
        <v>0</v>
      </c>
      <c r="Q140">
        <f>'Climate Metrics'!S201</f>
        <v>0</v>
      </c>
      <c r="R140">
        <f>'Climate Metrics'!T201</f>
        <v>0</v>
      </c>
    </row>
    <row r="141" spans="1:18" x14ac:dyDescent="0.25">
      <c r="A141" t="str">
        <f>'Climate Metrics'!C202</f>
        <v>Commercial Participation in Green Power Purchase (GPP) Programs</v>
      </c>
      <c r="B141" t="str">
        <f>'Climate Metrics'!D202</f>
        <v>KWh</v>
      </c>
      <c r="C141">
        <f>'Climate Metrics'!E202</f>
        <v>0</v>
      </c>
      <c r="D141">
        <f>'Climate Metrics'!F202</f>
        <v>0</v>
      </c>
      <c r="E141">
        <f>'Climate Metrics'!G202</f>
        <v>0</v>
      </c>
      <c r="F141">
        <f>'Climate Metrics'!H202</f>
        <v>0</v>
      </c>
      <c r="G141">
        <f>'Climate Metrics'!I202</f>
        <v>0</v>
      </c>
      <c r="H141">
        <f>'Climate Metrics'!J202</f>
        <v>0</v>
      </c>
      <c r="I141">
        <f>'Climate Metrics'!K202</f>
        <v>0</v>
      </c>
      <c r="J141">
        <f>'Climate Metrics'!L202</f>
        <v>0</v>
      </c>
      <c r="K141">
        <f>'Climate Metrics'!M202</f>
        <v>0</v>
      </c>
      <c r="L141">
        <f>'Climate Metrics'!N202</f>
        <v>0</v>
      </c>
      <c r="M141">
        <f>'Climate Metrics'!O202</f>
        <v>0</v>
      </c>
      <c r="N141">
        <f>'Climate Metrics'!P202</f>
        <v>0</v>
      </c>
      <c r="O141">
        <f>'Climate Metrics'!Q202</f>
        <v>0</v>
      </c>
      <c r="P141">
        <f>'Climate Metrics'!R202</f>
        <v>0</v>
      </c>
      <c r="Q141">
        <f>'Climate Metrics'!S202</f>
        <v>0</v>
      </c>
      <c r="R141">
        <f>'Climate Metrics'!T202</f>
        <v>0</v>
      </c>
    </row>
    <row r="142" spans="1:18" x14ac:dyDescent="0.25">
      <c r="A142" t="str">
        <f>'Climate Metrics'!C203</f>
        <v>Commercial Participation in Green Power Purchase (GPP) Programs</v>
      </c>
      <c r="B142" t="str">
        <f>'Climate Metrics'!D203</f>
        <v>Number of Participants</v>
      </c>
      <c r="C142">
        <f>'Climate Metrics'!E203</f>
        <v>0</v>
      </c>
      <c r="D142">
        <f>'Climate Metrics'!F203</f>
        <v>0</v>
      </c>
      <c r="E142">
        <f>'Climate Metrics'!G203</f>
        <v>0</v>
      </c>
      <c r="F142">
        <f>'Climate Metrics'!H203</f>
        <v>0</v>
      </c>
      <c r="G142">
        <f>'Climate Metrics'!I203</f>
        <v>0</v>
      </c>
      <c r="H142">
        <f>'Climate Metrics'!J203</f>
        <v>0</v>
      </c>
      <c r="I142">
        <f>'Climate Metrics'!K203</f>
        <v>0</v>
      </c>
      <c r="J142">
        <f>'Climate Metrics'!L203</f>
        <v>0</v>
      </c>
      <c r="K142">
        <f>'Climate Metrics'!M203</f>
        <v>0</v>
      </c>
      <c r="L142">
        <f>'Climate Metrics'!N203</f>
        <v>0</v>
      </c>
      <c r="M142">
        <f>'Climate Metrics'!O203</f>
        <v>0</v>
      </c>
      <c r="N142">
        <f>'Climate Metrics'!P203</f>
        <v>0</v>
      </c>
      <c r="O142">
        <f>'Climate Metrics'!Q203</f>
        <v>0</v>
      </c>
      <c r="P142">
        <f>'Climate Metrics'!R203</f>
        <v>0</v>
      </c>
      <c r="Q142">
        <f>'Climate Metrics'!S203</f>
        <v>0</v>
      </c>
      <c r="R142">
        <f>'Climate Metrics'!T203</f>
        <v>0</v>
      </c>
    </row>
    <row r="143" spans="1:18" x14ac:dyDescent="0.25">
      <c r="A143" t="str">
        <f>'Climate Metrics'!C207</f>
        <v>Tree Canopy Cover</v>
      </c>
      <c r="B143" t="str">
        <f>'Climate Metrics'!D207</f>
        <v>Percent</v>
      </c>
      <c r="C143">
        <f>'Climate Metrics'!E207</f>
        <v>0</v>
      </c>
      <c r="D143">
        <f>'Climate Metrics'!F207</f>
        <v>0</v>
      </c>
      <c r="E143">
        <f>'Climate Metrics'!G207</f>
        <v>0</v>
      </c>
      <c r="F143">
        <f>'Climate Metrics'!H207</f>
        <v>0</v>
      </c>
      <c r="G143">
        <f>'Climate Metrics'!I207</f>
        <v>0</v>
      </c>
      <c r="H143">
        <f>'Climate Metrics'!J207</f>
        <v>0</v>
      </c>
      <c r="I143">
        <f>'Climate Metrics'!K207</f>
        <v>0</v>
      </c>
      <c r="J143">
        <f>'Climate Metrics'!L207</f>
        <v>0</v>
      </c>
      <c r="K143">
        <f>'Climate Metrics'!M207</f>
        <v>0</v>
      </c>
      <c r="L143">
        <f>'Climate Metrics'!N207</f>
        <v>0</v>
      </c>
      <c r="M143">
        <f>'Climate Metrics'!O207</f>
        <v>0</v>
      </c>
      <c r="N143">
        <f>'Climate Metrics'!P207</f>
        <v>0</v>
      </c>
      <c r="O143">
        <f>'Climate Metrics'!Q207</f>
        <v>0</v>
      </c>
      <c r="P143">
        <f>'Climate Metrics'!R207</f>
        <v>0</v>
      </c>
      <c r="Q143">
        <f>'Climate Metrics'!S207</f>
        <v>0</v>
      </c>
      <c r="R143">
        <f>'Climate Metrics'!T207</f>
        <v>0</v>
      </c>
    </row>
    <row r="144" spans="1:18" x14ac:dyDescent="0.25">
      <c r="A144" t="str">
        <f>'Climate Metrics'!C208</f>
        <v>New Trees Planted</v>
      </c>
      <c r="B144" t="str">
        <f>'Climate Metrics'!D208</f>
        <v>Count</v>
      </c>
      <c r="C144">
        <f>'Climate Metrics'!E208</f>
        <v>0</v>
      </c>
      <c r="D144">
        <f>'Climate Metrics'!F208</f>
        <v>0</v>
      </c>
      <c r="E144">
        <f>'Climate Metrics'!G208</f>
        <v>0</v>
      </c>
      <c r="F144">
        <f>'Climate Metrics'!H208</f>
        <v>0</v>
      </c>
      <c r="G144">
        <f>'Climate Metrics'!I208</f>
        <v>0</v>
      </c>
      <c r="H144">
        <f>'Climate Metrics'!J208</f>
        <v>0</v>
      </c>
      <c r="I144">
        <f>'Climate Metrics'!K208</f>
        <v>0</v>
      </c>
      <c r="J144">
        <f>'Climate Metrics'!L208</f>
        <v>0</v>
      </c>
      <c r="K144">
        <f>'Climate Metrics'!M208</f>
        <v>0</v>
      </c>
      <c r="L144">
        <f>'Climate Metrics'!N208</f>
        <v>0</v>
      </c>
      <c r="M144">
        <f>'Climate Metrics'!O208</f>
        <v>0</v>
      </c>
      <c r="N144">
        <f>'Climate Metrics'!P208</f>
        <v>0</v>
      </c>
      <c r="O144">
        <f>'Climate Metrics'!Q208</f>
        <v>0</v>
      </c>
      <c r="P144">
        <f>'Climate Metrics'!R208</f>
        <v>0</v>
      </c>
      <c r="Q144">
        <f>'Climate Metrics'!S208</f>
        <v>0</v>
      </c>
      <c r="R144">
        <f>'Climate Metrics'!T208</f>
        <v>0</v>
      </c>
    </row>
    <row r="145" spans="1:18" x14ac:dyDescent="0.25">
      <c r="A145" t="str">
        <f>'Climate Metrics'!C209</f>
        <v>Native Plant Cover</v>
      </c>
      <c r="B145" t="str">
        <f>'Climate Metrics'!D209</f>
        <v>Percent</v>
      </c>
      <c r="C145">
        <f>'Climate Metrics'!E209</f>
        <v>0</v>
      </c>
      <c r="D145">
        <f>'Climate Metrics'!F209</f>
        <v>0</v>
      </c>
      <c r="E145">
        <f>'Climate Metrics'!G209</f>
        <v>0</v>
      </c>
      <c r="F145">
        <f>'Climate Metrics'!H209</f>
        <v>0</v>
      </c>
      <c r="G145">
        <f>'Climate Metrics'!I209</f>
        <v>0</v>
      </c>
      <c r="H145">
        <f>'Climate Metrics'!J209</f>
        <v>0</v>
      </c>
      <c r="I145">
        <f>'Climate Metrics'!K209</f>
        <v>0</v>
      </c>
      <c r="J145">
        <f>'Climate Metrics'!L209</f>
        <v>0</v>
      </c>
      <c r="K145">
        <f>'Climate Metrics'!M209</f>
        <v>0</v>
      </c>
      <c r="L145">
        <f>'Climate Metrics'!N209</f>
        <v>0</v>
      </c>
      <c r="M145">
        <f>'Climate Metrics'!O209</f>
        <v>0</v>
      </c>
      <c r="N145">
        <f>'Climate Metrics'!P209</f>
        <v>0</v>
      </c>
      <c r="O145">
        <f>'Climate Metrics'!Q209</f>
        <v>0</v>
      </c>
      <c r="P145">
        <f>'Climate Metrics'!R209</f>
        <v>0</v>
      </c>
      <c r="Q145">
        <f>'Climate Metrics'!S209</f>
        <v>0</v>
      </c>
      <c r="R145">
        <f>'Climate Metrics'!T209</f>
        <v>0</v>
      </c>
    </row>
    <row r="146" spans="1:18" x14ac:dyDescent="0.25">
      <c r="A146" t="str">
        <f>'Climate Metrics'!C211</f>
        <v>Number of Heating Degree Days (HDD)</v>
      </c>
      <c r="B146" t="str">
        <f>'Climate Metrics'!D211</f>
        <v>Count</v>
      </c>
      <c r="C146">
        <f>'Climate Metrics'!E211</f>
        <v>0</v>
      </c>
      <c r="D146">
        <f>'Climate Metrics'!F211</f>
        <v>0</v>
      </c>
      <c r="E146">
        <f>'Climate Metrics'!G211</f>
        <v>0</v>
      </c>
      <c r="F146">
        <f>'Climate Metrics'!H211</f>
        <v>0</v>
      </c>
      <c r="G146">
        <f>'Climate Metrics'!I211</f>
        <v>0</v>
      </c>
      <c r="H146">
        <f>'Climate Metrics'!J211</f>
        <v>0</v>
      </c>
      <c r="I146">
        <f>'Climate Metrics'!K211</f>
        <v>0</v>
      </c>
      <c r="J146">
        <f>'Climate Metrics'!L211</f>
        <v>0</v>
      </c>
      <c r="K146">
        <f>'Climate Metrics'!M211</f>
        <v>0</v>
      </c>
      <c r="L146">
        <f>'Climate Metrics'!N211</f>
        <v>0</v>
      </c>
      <c r="M146">
        <f>'Climate Metrics'!O211</f>
        <v>0</v>
      </c>
      <c r="N146">
        <f>'Climate Metrics'!P211</f>
        <v>0</v>
      </c>
      <c r="O146">
        <f>'Climate Metrics'!Q211</f>
        <v>0</v>
      </c>
      <c r="P146">
        <f>'Climate Metrics'!R211</f>
        <v>0</v>
      </c>
      <c r="Q146">
        <f>'Climate Metrics'!S211</f>
        <v>0</v>
      </c>
      <c r="R146">
        <f>'Climate Metrics'!T211</f>
        <v>0</v>
      </c>
    </row>
    <row r="147" spans="1:18" ht="15.6" customHeight="1" x14ac:dyDescent="0.25">
      <c r="A147" t="str">
        <f>'Climate Metrics'!C212</f>
        <v>Number of Cooling Degree Days (CDD)</v>
      </c>
      <c r="B147" t="str">
        <f>'Climate Metrics'!D212</f>
        <v>Count</v>
      </c>
      <c r="C147">
        <f>'Climate Metrics'!E212</f>
        <v>0</v>
      </c>
      <c r="D147">
        <f>'Climate Metrics'!F212</f>
        <v>0</v>
      </c>
      <c r="E147">
        <f>'Climate Metrics'!G212</f>
        <v>0</v>
      </c>
      <c r="F147">
        <f>'Climate Metrics'!H212</f>
        <v>0</v>
      </c>
      <c r="G147">
        <f>'Climate Metrics'!I212</f>
        <v>0</v>
      </c>
      <c r="H147">
        <f>'Climate Metrics'!J212</f>
        <v>0</v>
      </c>
      <c r="I147">
        <f>'Climate Metrics'!K212</f>
        <v>0</v>
      </c>
      <c r="J147">
        <f>'Climate Metrics'!L212</f>
        <v>0</v>
      </c>
      <c r="K147">
        <f>'Climate Metrics'!M212</f>
        <v>0</v>
      </c>
      <c r="L147">
        <f>'Climate Metrics'!N212</f>
        <v>0</v>
      </c>
      <c r="M147">
        <f>'Climate Metrics'!O212</f>
        <v>0</v>
      </c>
      <c r="N147">
        <f>'Climate Metrics'!P212</f>
        <v>0</v>
      </c>
      <c r="O147">
        <f>'Climate Metrics'!Q212</f>
        <v>0</v>
      </c>
      <c r="P147">
        <f>'Climate Metrics'!R212</f>
        <v>0</v>
      </c>
      <c r="Q147">
        <f>'Climate Metrics'!S212</f>
        <v>0</v>
      </c>
      <c r="R147">
        <f>'Climate Metrics'!T212</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FFBAD-585C-4E59-8F29-AA0B19177ABB}">
  <sheetPr>
    <tabColor theme="4" tint="-0.499984740745262"/>
  </sheetPr>
  <dimension ref="B2:AV102"/>
  <sheetViews>
    <sheetView topLeftCell="A7" zoomScale="70" zoomScaleNormal="70" workbookViewId="0">
      <selection activeCell="G18" sqref="G18"/>
    </sheetView>
  </sheetViews>
  <sheetFormatPr defaultColWidth="8.5703125" defaultRowHeight="15" x14ac:dyDescent="0.25"/>
  <cols>
    <col min="1" max="1" width="2.42578125" style="297" customWidth="1"/>
    <col min="2" max="5" width="8.5703125" style="297"/>
    <col min="6" max="6" width="17" style="297" bestFit="1" customWidth="1"/>
    <col min="7" max="7" width="15.7109375" style="297" customWidth="1"/>
    <col min="8" max="8" width="15.85546875" style="297" customWidth="1"/>
    <col min="9" max="9" width="30.7109375" style="297" customWidth="1"/>
    <col min="10" max="10" width="13.85546875" style="297" bestFit="1" customWidth="1"/>
    <col min="11" max="11" width="12.42578125" style="297" customWidth="1"/>
    <col min="12" max="12" width="13.85546875" style="297" bestFit="1" customWidth="1"/>
    <col min="13" max="23" width="12.42578125" style="297" customWidth="1"/>
    <col min="24" max="24" width="10.42578125" style="297" customWidth="1"/>
    <col min="25" max="25" width="8.5703125" style="297"/>
    <col min="26" max="28" width="8.5703125" style="297" customWidth="1"/>
    <col min="29" max="29" width="16.42578125" style="297" bestFit="1" customWidth="1"/>
    <col min="30" max="30" width="14" style="297" customWidth="1"/>
    <col min="31" max="34" width="13.85546875" style="297" customWidth="1"/>
    <col min="35" max="44" width="15.42578125" style="297" customWidth="1"/>
    <col min="45" max="45" width="18.140625" style="297" customWidth="1"/>
    <col min="46" max="46" width="8.5703125" style="297" customWidth="1"/>
    <col min="47" max="50" width="8.5703125" style="297"/>
    <col min="51" max="51" width="13.140625" style="297" customWidth="1"/>
    <col min="52" max="52" width="19.140625" style="297" customWidth="1"/>
    <col min="53" max="16384" width="8.5703125" style="297"/>
  </cols>
  <sheetData>
    <row r="2" spans="2:48" ht="42" customHeight="1" x14ac:dyDescent="0.25">
      <c r="B2" s="489" t="s">
        <v>466</v>
      </c>
      <c r="C2" s="490"/>
      <c r="D2" s="490"/>
      <c r="E2" s="490"/>
      <c r="F2" s="490"/>
      <c r="G2" s="490"/>
      <c r="H2" s="490"/>
      <c r="I2" s="490"/>
      <c r="J2" s="490"/>
      <c r="K2" s="490"/>
      <c r="L2" s="490"/>
      <c r="M2" s="490"/>
      <c r="N2" s="490"/>
      <c r="O2" s="490"/>
      <c r="P2" s="490"/>
      <c r="Q2" s="490"/>
      <c r="R2" s="490"/>
      <c r="S2" s="490"/>
      <c r="T2" s="490"/>
      <c r="U2" s="490"/>
      <c r="V2" s="490"/>
      <c r="W2" s="491"/>
      <c r="Z2" s="492" t="s">
        <v>467</v>
      </c>
      <c r="AA2" s="493"/>
      <c r="AB2" s="493"/>
      <c r="AC2" s="493"/>
      <c r="AD2" s="493"/>
      <c r="AE2" s="493"/>
      <c r="AF2" s="493"/>
      <c r="AG2" s="493"/>
      <c r="AH2" s="493"/>
      <c r="AI2" s="493"/>
      <c r="AJ2" s="298"/>
      <c r="AK2" s="298"/>
      <c r="AL2" s="298"/>
      <c r="AM2" s="298"/>
      <c r="AN2" s="298"/>
      <c r="AO2" s="298"/>
      <c r="AP2" s="298"/>
      <c r="AQ2" s="298"/>
      <c r="AR2" s="298"/>
      <c r="AS2" s="299"/>
      <c r="AT2" s="300"/>
      <c r="AU2" s="300"/>
      <c r="AV2" s="301"/>
    </row>
    <row r="3" spans="2:48" ht="51" customHeight="1" x14ac:dyDescent="0.25">
      <c r="B3" s="494" t="s">
        <v>468</v>
      </c>
      <c r="C3" s="495"/>
      <c r="D3" s="495"/>
      <c r="E3" s="495"/>
      <c r="F3" s="495"/>
      <c r="G3" s="495"/>
      <c r="H3" s="495"/>
      <c r="I3" s="495"/>
      <c r="J3" s="495"/>
      <c r="K3" s="495"/>
      <c r="L3" s="495"/>
      <c r="M3" s="495"/>
      <c r="N3" s="495"/>
      <c r="O3" s="495"/>
      <c r="P3" s="495"/>
      <c r="Q3" s="495"/>
      <c r="R3" s="495"/>
      <c r="S3" s="495"/>
      <c r="T3" s="495"/>
      <c r="U3" s="495"/>
      <c r="V3" s="495"/>
      <c r="W3" s="496"/>
      <c r="Z3" s="494" t="s">
        <v>469</v>
      </c>
      <c r="AA3" s="495"/>
      <c r="AB3" s="495"/>
      <c r="AC3" s="495"/>
      <c r="AD3" s="495"/>
      <c r="AE3" s="495"/>
      <c r="AF3" s="495"/>
      <c r="AG3" s="495"/>
      <c r="AH3" s="495"/>
      <c r="AI3" s="495"/>
      <c r="AJ3" s="495"/>
      <c r="AK3" s="495"/>
      <c r="AL3" s="495"/>
      <c r="AM3" s="495"/>
      <c r="AN3" s="495"/>
      <c r="AO3" s="495"/>
      <c r="AP3" s="495"/>
      <c r="AQ3" s="495"/>
      <c r="AR3" s="495"/>
      <c r="AS3" s="496"/>
      <c r="AT3" s="302"/>
      <c r="AU3" s="302"/>
      <c r="AV3" s="302"/>
    </row>
    <row r="4" spans="2:48" ht="16.5" thickBot="1" x14ac:dyDescent="0.3">
      <c r="B4" s="303"/>
      <c r="C4" s="303"/>
      <c r="D4" s="303"/>
      <c r="E4" s="303"/>
      <c r="F4" s="303"/>
      <c r="G4" s="303"/>
      <c r="H4" s="303"/>
      <c r="I4" s="303"/>
      <c r="J4" s="303"/>
      <c r="K4" s="303"/>
      <c r="L4" s="303"/>
      <c r="M4" s="303"/>
      <c r="N4" s="303"/>
      <c r="O4" s="303"/>
      <c r="P4" s="303"/>
      <c r="Q4" s="303"/>
      <c r="R4" s="303"/>
      <c r="S4" s="303"/>
      <c r="T4" s="303"/>
      <c r="U4" s="303"/>
      <c r="V4" s="303"/>
      <c r="W4" s="303"/>
      <c r="Z4" s="304"/>
      <c r="AA4" s="305"/>
      <c r="AB4" s="305"/>
      <c r="AC4" s="305" t="s">
        <v>470</v>
      </c>
      <c r="AD4" s="306">
        <v>2015</v>
      </c>
      <c r="AE4" s="306">
        <v>2016</v>
      </c>
      <c r="AF4" s="306">
        <v>2017</v>
      </c>
      <c r="AG4" s="306">
        <v>2018</v>
      </c>
      <c r="AH4" s="306">
        <v>2019</v>
      </c>
      <c r="AI4" s="306">
        <v>2020</v>
      </c>
      <c r="AJ4" s="306">
        <v>2021</v>
      </c>
      <c r="AK4" s="306">
        <v>2022</v>
      </c>
      <c r="AL4" s="306">
        <v>2023</v>
      </c>
      <c r="AM4" s="306">
        <v>2024</v>
      </c>
      <c r="AN4" s="306">
        <v>2025</v>
      </c>
      <c r="AO4" s="306">
        <v>2026</v>
      </c>
      <c r="AP4" s="306">
        <v>2027</v>
      </c>
      <c r="AQ4" s="306">
        <v>2028</v>
      </c>
      <c r="AR4" s="306">
        <v>2029</v>
      </c>
      <c r="AS4" s="306">
        <v>2030</v>
      </c>
      <c r="AT4" s="307"/>
      <c r="AU4" s="307"/>
      <c r="AV4" s="307"/>
    </row>
    <row r="5" spans="2:48" ht="16.5" customHeight="1" thickBot="1" x14ac:dyDescent="0.3">
      <c r="B5" s="497" t="s">
        <v>471</v>
      </c>
      <c r="C5" s="498"/>
      <c r="D5" s="499" t="s">
        <v>472</v>
      </c>
      <c r="E5" s="500"/>
      <c r="F5" s="501"/>
      <c r="G5" s="502" t="s">
        <v>473</v>
      </c>
      <c r="H5" s="497"/>
      <c r="I5" s="308">
        <v>0.5</v>
      </c>
      <c r="K5" s="350" t="s">
        <v>474</v>
      </c>
      <c r="Z5" s="503" t="s">
        <v>475</v>
      </c>
      <c r="AA5" s="503"/>
      <c r="AB5" s="503"/>
      <c r="AC5" s="309" t="s">
        <v>476</v>
      </c>
      <c r="AD5" s="310">
        <f>SUM(H43:H45)</f>
        <v>0</v>
      </c>
      <c r="AE5" s="310">
        <f t="shared" ref="AE5:AS5" si="0">SUM(I43:I45)</f>
        <v>0</v>
      </c>
      <c r="AF5" s="310">
        <f t="shared" si="0"/>
        <v>0</v>
      </c>
      <c r="AG5" s="310">
        <f t="shared" si="0"/>
        <v>0</v>
      </c>
      <c r="AH5" s="310">
        <f t="shared" si="0"/>
        <v>0</v>
      </c>
      <c r="AI5" s="310">
        <f t="shared" si="0"/>
        <v>0</v>
      </c>
      <c r="AJ5" s="310">
        <f t="shared" si="0"/>
        <v>0</v>
      </c>
      <c r="AK5" s="310">
        <f t="shared" si="0"/>
        <v>0</v>
      </c>
      <c r="AL5" s="310">
        <f t="shared" si="0"/>
        <v>0</v>
      </c>
      <c r="AM5" s="310">
        <f t="shared" si="0"/>
        <v>0</v>
      </c>
      <c r="AN5" s="310">
        <f t="shared" si="0"/>
        <v>0</v>
      </c>
      <c r="AO5" s="310">
        <f t="shared" si="0"/>
        <v>0</v>
      </c>
      <c r="AP5" s="310">
        <f t="shared" si="0"/>
        <v>0</v>
      </c>
      <c r="AQ5" s="310">
        <f t="shared" si="0"/>
        <v>0</v>
      </c>
      <c r="AR5" s="310">
        <f t="shared" si="0"/>
        <v>0</v>
      </c>
      <c r="AS5" s="310">
        <f t="shared" si="0"/>
        <v>0</v>
      </c>
    </row>
    <row r="6" spans="2:48" ht="16.5" customHeight="1" x14ac:dyDescent="0.25">
      <c r="X6" s="311"/>
      <c r="Z6" s="488" t="s">
        <v>477</v>
      </c>
      <c r="AA6" s="488"/>
      <c r="AB6" s="488"/>
      <c r="AC6" s="309" t="s">
        <v>476</v>
      </c>
      <c r="AD6" s="312">
        <f>SUM(H49:H51)</f>
        <v>0</v>
      </c>
      <c r="AE6" s="312">
        <f t="shared" ref="AE6:AS6" si="1">SUM(I49:I51)</f>
        <v>0</v>
      </c>
      <c r="AF6" s="312">
        <f t="shared" si="1"/>
        <v>0</v>
      </c>
      <c r="AG6" s="312">
        <f t="shared" si="1"/>
        <v>0</v>
      </c>
      <c r="AH6" s="312">
        <f t="shared" si="1"/>
        <v>0</v>
      </c>
      <c r="AI6" s="312">
        <f t="shared" si="1"/>
        <v>0</v>
      </c>
      <c r="AJ6" s="312">
        <f t="shared" si="1"/>
        <v>0</v>
      </c>
      <c r="AK6" s="312">
        <f t="shared" si="1"/>
        <v>0</v>
      </c>
      <c r="AL6" s="312">
        <f t="shared" si="1"/>
        <v>0</v>
      </c>
      <c r="AM6" s="312">
        <f t="shared" si="1"/>
        <v>0</v>
      </c>
      <c r="AN6" s="312">
        <f t="shared" si="1"/>
        <v>0</v>
      </c>
      <c r="AO6" s="312">
        <f t="shared" si="1"/>
        <v>0</v>
      </c>
      <c r="AP6" s="312">
        <f t="shared" si="1"/>
        <v>0</v>
      </c>
      <c r="AQ6" s="312">
        <f t="shared" si="1"/>
        <v>0</v>
      </c>
      <c r="AR6" s="312">
        <f t="shared" si="1"/>
        <v>0</v>
      </c>
      <c r="AS6" s="312">
        <f t="shared" si="1"/>
        <v>0</v>
      </c>
    </row>
    <row r="7" spans="2:48" ht="15.75" customHeight="1" x14ac:dyDescent="0.25">
      <c r="C7" s="351" t="s">
        <v>478</v>
      </c>
      <c r="D7" s="351"/>
      <c r="E7" s="351"/>
      <c r="F7" s="351"/>
      <c r="G7" s="351"/>
      <c r="H7" s="351"/>
      <c r="I7" s="351"/>
      <c r="J7" s="351"/>
      <c r="K7" s="351"/>
      <c r="L7" s="351"/>
      <c r="M7" s="351"/>
      <c r="N7" s="351"/>
      <c r="O7" s="351"/>
      <c r="P7" s="351"/>
      <c r="Q7" s="351"/>
      <c r="R7" s="351"/>
      <c r="Z7" s="488" t="s">
        <v>479</v>
      </c>
      <c r="AA7" s="488"/>
      <c r="AB7" s="488"/>
      <c r="AC7" s="309" t="s">
        <v>476</v>
      </c>
      <c r="AD7" s="312">
        <f t="shared" ref="AD7:AS7" si="2">SUM(H55:H56)+SUM(H58:H59)</f>
        <v>0</v>
      </c>
      <c r="AE7" s="312">
        <f t="shared" si="2"/>
        <v>0</v>
      </c>
      <c r="AF7" s="312">
        <f t="shared" si="2"/>
        <v>0</v>
      </c>
      <c r="AG7" s="312">
        <f t="shared" si="2"/>
        <v>0</v>
      </c>
      <c r="AH7" s="312">
        <f t="shared" si="2"/>
        <v>0</v>
      </c>
      <c r="AI7" s="312">
        <f t="shared" si="2"/>
        <v>0</v>
      </c>
      <c r="AJ7" s="312">
        <f t="shared" si="2"/>
        <v>0</v>
      </c>
      <c r="AK7" s="312">
        <f t="shared" si="2"/>
        <v>0</v>
      </c>
      <c r="AL7" s="312">
        <f t="shared" si="2"/>
        <v>0</v>
      </c>
      <c r="AM7" s="312">
        <f t="shared" si="2"/>
        <v>0</v>
      </c>
      <c r="AN7" s="312">
        <f t="shared" si="2"/>
        <v>0</v>
      </c>
      <c r="AO7" s="312">
        <f t="shared" si="2"/>
        <v>0</v>
      </c>
      <c r="AP7" s="312">
        <f t="shared" si="2"/>
        <v>0</v>
      </c>
      <c r="AQ7" s="312">
        <f t="shared" si="2"/>
        <v>0</v>
      </c>
      <c r="AR7" s="312">
        <f t="shared" si="2"/>
        <v>0</v>
      </c>
      <c r="AS7" s="312">
        <f t="shared" si="2"/>
        <v>0</v>
      </c>
    </row>
    <row r="8" spans="2:48" ht="15.75" customHeight="1" x14ac:dyDescent="0.25">
      <c r="B8" s="474" t="s">
        <v>475</v>
      </c>
      <c r="C8" s="474"/>
      <c r="D8" s="474"/>
      <c r="E8" s="474"/>
      <c r="F8" s="474"/>
      <c r="G8" s="474" t="s">
        <v>470</v>
      </c>
      <c r="H8" s="474">
        <v>2015</v>
      </c>
      <c r="I8" s="474">
        <f>H8+1</f>
        <v>2016</v>
      </c>
      <c r="J8" s="474">
        <f t="shared" ref="J8:W8" si="3">I8+1</f>
        <v>2017</v>
      </c>
      <c r="K8" s="474">
        <f t="shared" si="3"/>
        <v>2018</v>
      </c>
      <c r="L8" s="474">
        <f t="shared" si="3"/>
        <v>2019</v>
      </c>
      <c r="M8" s="474">
        <f t="shared" si="3"/>
        <v>2020</v>
      </c>
      <c r="N8" s="474">
        <f t="shared" si="3"/>
        <v>2021</v>
      </c>
      <c r="O8" s="474">
        <f t="shared" si="3"/>
        <v>2022</v>
      </c>
      <c r="P8" s="474">
        <f t="shared" si="3"/>
        <v>2023</v>
      </c>
      <c r="Q8" s="474">
        <f t="shared" si="3"/>
        <v>2024</v>
      </c>
      <c r="R8" s="474">
        <f t="shared" si="3"/>
        <v>2025</v>
      </c>
      <c r="S8" s="474">
        <f t="shared" si="3"/>
        <v>2026</v>
      </c>
      <c r="T8" s="474">
        <f t="shared" si="3"/>
        <v>2027</v>
      </c>
      <c r="U8" s="474">
        <f t="shared" si="3"/>
        <v>2028</v>
      </c>
      <c r="V8" s="474">
        <f t="shared" si="3"/>
        <v>2029</v>
      </c>
      <c r="W8" s="474">
        <f t="shared" si="3"/>
        <v>2030</v>
      </c>
      <c r="Z8" s="488" t="s">
        <v>53</v>
      </c>
      <c r="AA8" s="488"/>
      <c r="AB8" s="488"/>
      <c r="AC8" s="309" t="s">
        <v>476</v>
      </c>
      <c r="AD8" s="312">
        <f>H63+H64</f>
        <v>0</v>
      </c>
      <c r="AE8" s="312">
        <f t="shared" ref="AE8:AS8" si="4">I63+I64</f>
        <v>0</v>
      </c>
      <c r="AF8" s="312">
        <f t="shared" si="4"/>
        <v>0</v>
      </c>
      <c r="AG8" s="312">
        <f t="shared" si="4"/>
        <v>0</v>
      </c>
      <c r="AH8" s="312">
        <f t="shared" si="4"/>
        <v>0</v>
      </c>
      <c r="AI8" s="312">
        <f t="shared" si="4"/>
        <v>0</v>
      </c>
      <c r="AJ8" s="312">
        <f t="shared" si="4"/>
        <v>0</v>
      </c>
      <c r="AK8" s="312">
        <f t="shared" si="4"/>
        <v>0</v>
      </c>
      <c r="AL8" s="312">
        <f t="shared" si="4"/>
        <v>0</v>
      </c>
      <c r="AM8" s="312">
        <f t="shared" si="4"/>
        <v>0</v>
      </c>
      <c r="AN8" s="312">
        <f t="shared" si="4"/>
        <v>0</v>
      </c>
      <c r="AO8" s="312">
        <f t="shared" si="4"/>
        <v>0</v>
      </c>
      <c r="AP8" s="312">
        <f t="shared" si="4"/>
        <v>0</v>
      </c>
      <c r="AQ8" s="312">
        <f t="shared" si="4"/>
        <v>0</v>
      </c>
      <c r="AR8" s="312">
        <f t="shared" si="4"/>
        <v>0</v>
      </c>
      <c r="AS8" s="312">
        <f t="shared" si="4"/>
        <v>0</v>
      </c>
    </row>
    <row r="9" spans="2:48" ht="15.75" customHeight="1" x14ac:dyDescent="0.25">
      <c r="B9" s="474"/>
      <c r="C9" s="474"/>
      <c r="D9" s="474"/>
      <c r="E9" s="474"/>
      <c r="F9" s="474"/>
      <c r="G9" s="474"/>
      <c r="H9" s="474"/>
      <c r="I9" s="474"/>
      <c r="J9" s="474"/>
      <c r="K9" s="474"/>
      <c r="L9" s="474"/>
      <c r="M9" s="474"/>
      <c r="N9" s="474"/>
      <c r="O9" s="474"/>
      <c r="P9" s="474"/>
      <c r="Q9" s="474"/>
      <c r="R9" s="474"/>
      <c r="S9" s="474"/>
      <c r="T9" s="474"/>
      <c r="U9" s="474"/>
      <c r="V9" s="474"/>
      <c r="W9" s="474"/>
      <c r="Z9" s="488" t="s">
        <v>480</v>
      </c>
      <c r="AA9" s="488"/>
      <c r="AB9" s="488"/>
      <c r="AC9" s="309" t="s">
        <v>476</v>
      </c>
      <c r="AD9" s="313">
        <f t="shared" ref="AD9:AS9" si="5">SUM(AD5:AD8)</f>
        <v>0</v>
      </c>
      <c r="AE9" s="314">
        <f t="shared" si="5"/>
        <v>0</v>
      </c>
      <c r="AF9" s="314">
        <f t="shared" si="5"/>
        <v>0</v>
      </c>
      <c r="AG9" s="314">
        <f t="shared" si="5"/>
        <v>0</v>
      </c>
      <c r="AH9" s="314">
        <f t="shared" si="5"/>
        <v>0</v>
      </c>
      <c r="AI9" s="314">
        <f t="shared" si="5"/>
        <v>0</v>
      </c>
      <c r="AJ9" s="314">
        <f t="shared" si="5"/>
        <v>0</v>
      </c>
      <c r="AK9" s="314">
        <f t="shared" si="5"/>
        <v>0</v>
      </c>
      <c r="AL9" s="314">
        <f t="shared" si="5"/>
        <v>0</v>
      </c>
      <c r="AM9" s="314">
        <f t="shared" si="5"/>
        <v>0</v>
      </c>
      <c r="AN9" s="314">
        <f t="shared" si="5"/>
        <v>0</v>
      </c>
      <c r="AO9" s="314">
        <f t="shared" si="5"/>
        <v>0</v>
      </c>
      <c r="AP9" s="314">
        <f t="shared" si="5"/>
        <v>0</v>
      </c>
      <c r="AQ9" s="314">
        <f t="shared" si="5"/>
        <v>0</v>
      </c>
      <c r="AR9" s="314">
        <f t="shared" si="5"/>
        <v>0</v>
      </c>
      <c r="AS9" s="314">
        <f t="shared" si="5"/>
        <v>0</v>
      </c>
    </row>
    <row r="10" spans="2:48" ht="40.5" customHeight="1" x14ac:dyDescent="0.25">
      <c r="B10" s="475"/>
      <c r="C10" s="475"/>
      <c r="D10" s="475"/>
      <c r="E10" s="475"/>
      <c r="F10" s="475"/>
      <c r="G10" s="475"/>
      <c r="H10" s="475"/>
      <c r="I10" s="475"/>
      <c r="J10" s="475"/>
      <c r="K10" s="475"/>
      <c r="L10" s="475"/>
      <c r="M10" s="475"/>
      <c r="N10" s="475"/>
      <c r="O10" s="475"/>
      <c r="P10" s="475"/>
      <c r="Q10" s="475"/>
      <c r="R10" s="475"/>
      <c r="S10" s="475"/>
      <c r="T10" s="475"/>
      <c r="U10" s="475"/>
      <c r="V10" s="475"/>
      <c r="W10" s="475"/>
    </row>
    <row r="11" spans="2:48" ht="9" customHeight="1" x14ac:dyDescent="0.25"/>
    <row r="12" spans="2:48" ht="39" customHeight="1" x14ac:dyDescent="0.25">
      <c r="B12" s="315"/>
      <c r="C12" s="476" t="s">
        <v>481</v>
      </c>
      <c r="D12" s="477"/>
      <c r="E12" s="477"/>
      <c r="F12" s="477"/>
      <c r="G12" s="316" t="s">
        <v>482</v>
      </c>
      <c r="H12" s="348"/>
      <c r="I12" s="348"/>
      <c r="J12" s="348"/>
      <c r="K12" s="348"/>
      <c r="L12" s="348"/>
      <c r="M12" s="348"/>
      <c r="N12" s="348"/>
      <c r="O12" s="348"/>
      <c r="P12" s="348"/>
      <c r="Q12" s="348"/>
      <c r="R12" s="348"/>
      <c r="S12" s="348"/>
      <c r="T12" s="348"/>
      <c r="U12" s="348"/>
      <c r="V12" s="348"/>
      <c r="W12" s="348"/>
      <c r="X12" s="318"/>
    </row>
    <row r="13" spans="2:48" ht="39" customHeight="1" x14ac:dyDescent="0.25">
      <c r="B13" s="315"/>
      <c r="C13" s="476" t="s">
        <v>483</v>
      </c>
      <c r="D13" s="478"/>
      <c r="E13" s="478"/>
      <c r="F13" s="478"/>
      <c r="G13" s="319" t="s">
        <v>484</v>
      </c>
      <c r="H13" s="348"/>
      <c r="I13" s="348"/>
      <c r="J13" s="348"/>
      <c r="K13" s="348"/>
      <c r="L13" s="348"/>
      <c r="M13" s="348"/>
      <c r="N13" s="348"/>
      <c r="O13" s="348"/>
      <c r="P13" s="348"/>
      <c r="Q13" s="348"/>
      <c r="R13" s="348"/>
      <c r="S13" s="348"/>
      <c r="T13" s="348"/>
      <c r="U13" s="348"/>
      <c r="V13" s="348"/>
      <c r="W13" s="348"/>
      <c r="Z13" s="487"/>
      <c r="AA13" s="487"/>
      <c r="AB13" s="487"/>
      <c r="AC13" s="487"/>
      <c r="AD13" s="487"/>
      <c r="AE13" s="487"/>
      <c r="AF13" s="487"/>
      <c r="AG13" s="487"/>
      <c r="AH13" s="487"/>
      <c r="AI13" s="487"/>
      <c r="AJ13" s="487"/>
      <c r="AK13" s="487"/>
      <c r="AL13" s="487"/>
      <c r="AM13" s="487"/>
      <c r="AN13" s="487"/>
      <c r="AO13" s="487"/>
      <c r="AP13" s="487"/>
      <c r="AQ13" s="487"/>
      <c r="AR13" s="487"/>
      <c r="AS13" s="487"/>
    </row>
    <row r="14" spans="2:48" ht="39" customHeight="1" x14ac:dyDescent="0.25">
      <c r="B14" s="315"/>
      <c r="C14" s="476" t="s">
        <v>485</v>
      </c>
      <c r="D14" s="478"/>
      <c r="E14" s="478"/>
      <c r="F14" s="479"/>
      <c r="G14" s="320" t="s">
        <v>482</v>
      </c>
      <c r="H14" s="349"/>
      <c r="I14" s="349"/>
      <c r="J14" s="349"/>
      <c r="K14" s="349"/>
      <c r="L14" s="349"/>
      <c r="M14" s="349"/>
      <c r="N14" s="349"/>
      <c r="O14" s="349"/>
      <c r="P14" s="349"/>
      <c r="Q14" s="349"/>
      <c r="R14" s="349"/>
      <c r="S14" s="349"/>
      <c r="T14" s="349"/>
      <c r="U14" s="349"/>
      <c r="V14" s="349"/>
      <c r="W14" s="349"/>
      <c r="Z14" s="487"/>
      <c r="AA14" s="487"/>
      <c r="AB14" s="487"/>
      <c r="AC14" s="487"/>
      <c r="AD14" s="487"/>
      <c r="AE14" s="487"/>
      <c r="AF14" s="487"/>
      <c r="AG14" s="487"/>
      <c r="AH14" s="487"/>
      <c r="AI14" s="487"/>
      <c r="AJ14" s="487"/>
      <c r="AK14" s="487"/>
      <c r="AL14" s="487"/>
      <c r="AM14" s="487"/>
      <c r="AN14" s="487"/>
      <c r="AO14" s="487"/>
      <c r="AP14" s="487"/>
      <c r="AQ14" s="487"/>
      <c r="AR14" s="487"/>
      <c r="AS14" s="487"/>
    </row>
    <row r="15" spans="2:48" ht="9" customHeight="1" x14ac:dyDescent="0.25">
      <c r="Z15" s="487"/>
      <c r="AA15" s="487"/>
      <c r="AB15" s="487"/>
      <c r="AC15" s="487"/>
      <c r="AD15" s="487"/>
      <c r="AE15" s="487"/>
      <c r="AF15" s="487"/>
      <c r="AG15" s="487"/>
      <c r="AH15" s="487"/>
      <c r="AI15" s="487"/>
      <c r="AJ15" s="487"/>
      <c r="AK15" s="487"/>
      <c r="AL15" s="487"/>
      <c r="AM15" s="487"/>
      <c r="AN15" s="487"/>
      <c r="AO15" s="487"/>
      <c r="AP15" s="487"/>
      <c r="AQ15" s="487"/>
      <c r="AR15" s="487"/>
      <c r="AS15" s="487"/>
    </row>
    <row r="16" spans="2:48" ht="74.099999999999994" customHeight="1" x14ac:dyDescent="0.25">
      <c r="B16" s="482" t="s">
        <v>477</v>
      </c>
      <c r="C16" s="483"/>
      <c r="D16" s="483"/>
      <c r="E16" s="483"/>
      <c r="F16" s="483"/>
      <c r="G16" s="321" t="s">
        <v>470</v>
      </c>
      <c r="H16" s="321">
        <v>2015</v>
      </c>
      <c r="I16" s="321">
        <f>H16+1</f>
        <v>2016</v>
      </c>
      <c r="J16" s="321">
        <f t="shared" ref="J16:W16" si="6">I16+1</f>
        <v>2017</v>
      </c>
      <c r="K16" s="321">
        <f t="shared" si="6"/>
        <v>2018</v>
      </c>
      <c r="L16" s="321">
        <f t="shared" si="6"/>
        <v>2019</v>
      </c>
      <c r="M16" s="321">
        <f t="shared" si="6"/>
        <v>2020</v>
      </c>
      <c r="N16" s="321">
        <f t="shared" si="6"/>
        <v>2021</v>
      </c>
      <c r="O16" s="321">
        <f t="shared" si="6"/>
        <v>2022</v>
      </c>
      <c r="P16" s="321">
        <f t="shared" si="6"/>
        <v>2023</v>
      </c>
      <c r="Q16" s="321">
        <f t="shared" si="6"/>
        <v>2024</v>
      </c>
      <c r="R16" s="321">
        <f t="shared" si="6"/>
        <v>2025</v>
      </c>
      <c r="S16" s="321">
        <f t="shared" si="6"/>
        <v>2026</v>
      </c>
      <c r="T16" s="321">
        <f t="shared" si="6"/>
        <v>2027</v>
      </c>
      <c r="U16" s="321">
        <f t="shared" si="6"/>
        <v>2028</v>
      </c>
      <c r="V16" s="321">
        <f t="shared" si="6"/>
        <v>2029</v>
      </c>
      <c r="W16" s="321">
        <f t="shared" si="6"/>
        <v>2030</v>
      </c>
      <c r="Z16" s="487"/>
      <c r="AA16" s="487"/>
      <c r="AB16" s="487"/>
      <c r="AC16" s="487"/>
      <c r="AD16" s="487"/>
      <c r="AE16" s="487"/>
      <c r="AF16" s="487"/>
      <c r="AG16" s="487"/>
      <c r="AH16" s="487"/>
      <c r="AI16" s="487"/>
      <c r="AJ16" s="487"/>
      <c r="AK16" s="487"/>
      <c r="AL16" s="487"/>
      <c r="AM16" s="487"/>
      <c r="AN16" s="487"/>
      <c r="AO16" s="487"/>
      <c r="AP16" s="487"/>
      <c r="AQ16" s="487"/>
      <c r="AR16" s="487"/>
      <c r="AS16" s="487"/>
    </row>
    <row r="17" spans="2:23" ht="9" customHeight="1" x14ac:dyDescent="0.25">
      <c r="G17" s="322"/>
    </row>
    <row r="18" spans="2:23" ht="18" x14ac:dyDescent="0.25">
      <c r="B18" s="315"/>
      <c r="C18" s="476" t="s">
        <v>486</v>
      </c>
      <c r="D18" s="477"/>
      <c r="E18" s="477"/>
      <c r="F18" s="477"/>
      <c r="G18" s="319" t="s">
        <v>487</v>
      </c>
      <c r="H18" s="348"/>
      <c r="I18" s="348"/>
      <c r="J18" s="348"/>
      <c r="K18" s="348"/>
      <c r="L18" s="348"/>
      <c r="M18" s="348"/>
      <c r="N18" s="348"/>
      <c r="O18" s="348"/>
      <c r="P18" s="348"/>
      <c r="Q18" s="348"/>
      <c r="R18" s="348"/>
      <c r="S18" s="348"/>
      <c r="T18" s="348"/>
      <c r="U18" s="348"/>
      <c r="V18" s="348"/>
      <c r="W18" s="348"/>
    </row>
    <row r="19" spans="2:23" ht="18" x14ac:dyDescent="0.25">
      <c r="B19" s="315"/>
      <c r="C19" s="476" t="s">
        <v>488</v>
      </c>
      <c r="D19" s="478"/>
      <c r="E19" s="478"/>
      <c r="F19" s="479"/>
      <c r="G19" s="323" t="s">
        <v>487</v>
      </c>
      <c r="H19" s="348"/>
      <c r="I19" s="348"/>
      <c r="J19" s="348"/>
      <c r="K19" s="348"/>
      <c r="L19" s="348"/>
      <c r="M19" s="348"/>
      <c r="N19" s="348"/>
      <c r="O19" s="348"/>
      <c r="P19" s="348"/>
      <c r="Q19" s="348"/>
      <c r="R19" s="348"/>
      <c r="S19" s="348"/>
      <c r="T19" s="348"/>
      <c r="U19" s="348"/>
      <c r="V19" s="348"/>
      <c r="W19" s="348"/>
    </row>
    <row r="20" spans="2:23" ht="18" x14ac:dyDescent="0.25">
      <c r="B20" s="315"/>
      <c r="C20" s="476" t="s">
        <v>489</v>
      </c>
      <c r="D20" s="478"/>
      <c r="E20" s="478"/>
      <c r="F20" s="479"/>
      <c r="G20" s="320" t="s">
        <v>487</v>
      </c>
      <c r="H20" s="348"/>
      <c r="I20" s="348"/>
      <c r="J20" s="348"/>
      <c r="K20" s="348"/>
      <c r="L20" s="348"/>
      <c r="M20" s="348"/>
      <c r="N20" s="348"/>
      <c r="O20" s="348"/>
      <c r="P20" s="348"/>
      <c r="Q20" s="348"/>
      <c r="R20" s="348"/>
      <c r="S20" s="348"/>
      <c r="T20" s="348"/>
      <c r="U20" s="348"/>
      <c r="V20" s="348"/>
      <c r="W20" s="348"/>
    </row>
    <row r="21" spans="2:23" ht="9" customHeight="1" x14ac:dyDescent="0.25"/>
    <row r="22" spans="2:23" ht="71.45" customHeight="1" x14ac:dyDescent="0.25">
      <c r="B22" s="482" t="s">
        <v>479</v>
      </c>
      <c r="C22" s="483"/>
      <c r="D22" s="483"/>
      <c r="E22" s="483"/>
      <c r="F22" s="483"/>
      <c r="G22" s="321" t="s">
        <v>470</v>
      </c>
      <c r="H22" s="321">
        <v>2015</v>
      </c>
      <c r="I22" s="321">
        <f>H22+1</f>
        <v>2016</v>
      </c>
      <c r="J22" s="321">
        <f t="shared" ref="J22:W22" si="7">I22+1</f>
        <v>2017</v>
      </c>
      <c r="K22" s="321">
        <f t="shared" si="7"/>
        <v>2018</v>
      </c>
      <c r="L22" s="321">
        <f t="shared" si="7"/>
        <v>2019</v>
      </c>
      <c r="M22" s="321">
        <f t="shared" si="7"/>
        <v>2020</v>
      </c>
      <c r="N22" s="321">
        <f t="shared" si="7"/>
        <v>2021</v>
      </c>
      <c r="O22" s="321">
        <f t="shared" si="7"/>
        <v>2022</v>
      </c>
      <c r="P22" s="321">
        <f t="shared" si="7"/>
        <v>2023</v>
      </c>
      <c r="Q22" s="321">
        <f t="shared" si="7"/>
        <v>2024</v>
      </c>
      <c r="R22" s="321">
        <f t="shared" si="7"/>
        <v>2025</v>
      </c>
      <c r="S22" s="321">
        <f t="shared" si="7"/>
        <v>2026</v>
      </c>
      <c r="T22" s="321">
        <f t="shared" si="7"/>
        <v>2027</v>
      </c>
      <c r="U22" s="321">
        <f t="shared" si="7"/>
        <v>2028</v>
      </c>
      <c r="V22" s="321">
        <f t="shared" si="7"/>
        <v>2029</v>
      </c>
      <c r="W22" s="321">
        <f t="shared" si="7"/>
        <v>2030</v>
      </c>
    </row>
    <row r="23" spans="2:23" ht="9" customHeight="1" x14ac:dyDescent="0.25"/>
    <row r="24" spans="2:23" ht="36" customHeight="1" x14ac:dyDescent="0.25">
      <c r="B24" s="315"/>
      <c r="C24" s="476" t="s">
        <v>490</v>
      </c>
      <c r="D24" s="477"/>
      <c r="E24" s="477"/>
      <c r="F24" s="477"/>
      <c r="G24" s="319" t="s">
        <v>491</v>
      </c>
      <c r="H24" s="348"/>
      <c r="I24" s="348"/>
      <c r="J24" s="348"/>
      <c r="K24" s="348"/>
      <c r="L24" s="348"/>
      <c r="M24" s="348"/>
      <c r="N24" s="348"/>
      <c r="O24" s="348"/>
      <c r="P24" s="348"/>
      <c r="Q24" s="348"/>
      <c r="R24" s="348"/>
      <c r="S24" s="348"/>
      <c r="T24" s="348"/>
      <c r="U24" s="348"/>
      <c r="V24" s="348"/>
      <c r="W24" s="348"/>
    </row>
    <row r="25" spans="2:23" ht="36" customHeight="1" x14ac:dyDescent="0.25">
      <c r="B25" s="315"/>
      <c r="C25" s="476" t="s">
        <v>492</v>
      </c>
      <c r="D25" s="477"/>
      <c r="E25" s="477"/>
      <c r="F25" s="481"/>
      <c r="G25" s="323" t="s">
        <v>484</v>
      </c>
      <c r="H25" s="348"/>
      <c r="I25" s="348"/>
      <c r="J25" s="348"/>
      <c r="K25" s="348"/>
      <c r="L25" s="348"/>
      <c r="M25" s="348"/>
      <c r="N25" s="348"/>
      <c r="O25" s="348"/>
      <c r="P25" s="348"/>
      <c r="Q25" s="348"/>
      <c r="R25" s="348"/>
      <c r="S25" s="348"/>
      <c r="T25" s="348"/>
      <c r="U25" s="348"/>
      <c r="V25" s="348"/>
      <c r="W25" s="348"/>
    </row>
    <row r="26" spans="2:23" ht="17.45" customHeight="1" x14ac:dyDescent="0.25">
      <c r="G26" s="322"/>
      <c r="H26" s="324"/>
      <c r="I26" s="324"/>
      <c r="J26" s="324"/>
      <c r="K26" s="324"/>
      <c r="L26" s="324"/>
      <c r="M26" s="324"/>
      <c r="N26" s="324"/>
      <c r="O26" s="324"/>
      <c r="P26" s="324"/>
      <c r="Q26" s="324"/>
      <c r="R26" s="324"/>
      <c r="S26" s="324"/>
      <c r="T26" s="324"/>
      <c r="U26" s="324"/>
      <c r="V26" s="324"/>
      <c r="W26" s="324"/>
    </row>
    <row r="27" spans="2:23" ht="36" customHeight="1" x14ac:dyDescent="0.25">
      <c r="B27" s="315"/>
      <c r="C27" s="476" t="s">
        <v>493</v>
      </c>
      <c r="D27" s="477"/>
      <c r="E27" s="477"/>
      <c r="F27" s="477"/>
      <c r="G27" s="319" t="s">
        <v>491</v>
      </c>
      <c r="H27" s="348"/>
      <c r="I27" s="348"/>
      <c r="J27" s="348"/>
      <c r="K27" s="348"/>
      <c r="L27" s="348"/>
      <c r="M27" s="348"/>
      <c r="N27" s="348"/>
      <c r="O27" s="348"/>
      <c r="P27" s="348"/>
      <c r="Q27" s="348"/>
      <c r="R27" s="348"/>
      <c r="S27" s="348"/>
      <c r="T27" s="348"/>
      <c r="U27" s="348"/>
      <c r="V27" s="348"/>
      <c r="W27" s="348"/>
    </row>
    <row r="28" spans="2:23" ht="36" customHeight="1" x14ac:dyDescent="0.25">
      <c r="B28" s="315"/>
      <c r="C28" s="476" t="s">
        <v>494</v>
      </c>
      <c r="D28" s="477"/>
      <c r="E28" s="477"/>
      <c r="F28" s="481"/>
      <c r="G28" s="323" t="s">
        <v>484</v>
      </c>
      <c r="H28" s="348"/>
      <c r="I28" s="348"/>
      <c r="J28" s="348"/>
      <c r="K28" s="348"/>
      <c r="L28" s="348"/>
      <c r="M28" s="348"/>
      <c r="N28" s="348"/>
      <c r="O28" s="348"/>
      <c r="P28" s="348"/>
      <c r="Q28" s="348"/>
      <c r="R28" s="348"/>
      <c r="S28" s="348"/>
      <c r="T28" s="348"/>
      <c r="U28" s="348"/>
      <c r="V28" s="348"/>
      <c r="W28" s="348"/>
    </row>
    <row r="29" spans="2:23" ht="9" customHeight="1" x14ac:dyDescent="0.25"/>
    <row r="30" spans="2:23" ht="70.5" customHeight="1" x14ac:dyDescent="0.25">
      <c r="B30" s="482" t="s">
        <v>53</v>
      </c>
      <c r="C30" s="483"/>
      <c r="D30" s="483"/>
      <c r="E30" s="483"/>
      <c r="F30" s="483"/>
      <c r="G30" s="321" t="s">
        <v>470</v>
      </c>
      <c r="H30" s="321">
        <v>2015</v>
      </c>
      <c r="I30" s="321">
        <f>H30+1</f>
        <v>2016</v>
      </c>
      <c r="J30" s="321">
        <f t="shared" ref="J30:W30" si="8">I30+1</f>
        <v>2017</v>
      </c>
      <c r="K30" s="321">
        <f t="shared" si="8"/>
        <v>2018</v>
      </c>
      <c r="L30" s="321">
        <f t="shared" si="8"/>
        <v>2019</v>
      </c>
      <c r="M30" s="321">
        <f t="shared" si="8"/>
        <v>2020</v>
      </c>
      <c r="N30" s="321">
        <f t="shared" si="8"/>
        <v>2021</v>
      </c>
      <c r="O30" s="321">
        <f t="shared" si="8"/>
        <v>2022</v>
      </c>
      <c r="P30" s="321">
        <f t="shared" si="8"/>
        <v>2023</v>
      </c>
      <c r="Q30" s="321">
        <f t="shared" si="8"/>
        <v>2024</v>
      </c>
      <c r="R30" s="321">
        <f t="shared" si="8"/>
        <v>2025</v>
      </c>
      <c r="S30" s="321">
        <f t="shared" si="8"/>
        <v>2026</v>
      </c>
      <c r="T30" s="321">
        <f t="shared" si="8"/>
        <v>2027</v>
      </c>
      <c r="U30" s="321">
        <f t="shared" si="8"/>
        <v>2028</v>
      </c>
      <c r="V30" s="321">
        <f t="shared" si="8"/>
        <v>2029</v>
      </c>
      <c r="W30" s="321">
        <f t="shared" si="8"/>
        <v>2030</v>
      </c>
    </row>
    <row r="31" spans="2:23" ht="9" customHeight="1" x14ac:dyDescent="0.25"/>
    <row r="32" spans="2:23" ht="25.5" customHeight="1" x14ac:dyDescent="0.25">
      <c r="B32" s="315"/>
      <c r="C32" s="476" t="s">
        <v>495</v>
      </c>
      <c r="D32" s="477"/>
      <c r="E32" s="477"/>
      <c r="F32" s="481"/>
      <c r="G32" s="325" t="s">
        <v>496</v>
      </c>
      <c r="H32" s="348"/>
      <c r="I32" s="348"/>
      <c r="J32" s="348"/>
      <c r="K32" s="348"/>
      <c r="L32" s="348"/>
      <c r="M32" s="348"/>
      <c r="N32" s="348"/>
      <c r="O32" s="348"/>
      <c r="P32" s="348"/>
      <c r="Q32" s="348"/>
      <c r="R32" s="348"/>
      <c r="S32" s="348"/>
      <c r="T32" s="348"/>
      <c r="U32" s="348"/>
      <c r="V32" s="348"/>
      <c r="W32" s="348"/>
    </row>
    <row r="33" spans="2:26" ht="25.5" customHeight="1" x14ac:dyDescent="0.25">
      <c r="B33" s="315"/>
      <c r="C33" s="476" t="s">
        <v>497</v>
      </c>
      <c r="D33" s="477"/>
      <c r="E33" s="477"/>
      <c r="F33" s="481"/>
      <c r="G33" s="325" t="s">
        <v>496</v>
      </c>
      <c r="H33" s="348"/>
      <c r="I33" s="348"/>
      <c r="J33" s="348"/>
      <c r="K33" s="348"/>
      <c r="L33" s="348"/>
      <c r="M33" s="348"/>
      <c r="N33" s="348"/>
      <c r="O33" s="348"/>
      <c r="P33" s="348"/>
      <c r="Q33" s="348"/>
      <c r="R33" s="348"/>
      <c r="S33" s="348"/>
      <c r="T33" s="348"/>
      <c r="U33" s="348"/>
      <c r="V33" s="348"/>
      <c r="W33" s="348"/>
    </row>
    <row r="34" spans="2:26" ht="9" customHeight="1" x14ac:dyDescent="0.25"/>
    <row r="38" spans="2:26" ht="15.75" x14ac:dyDescent="0.25">
      <c r="C38" s="351" t="s">
        <v>498</v>
      </c>
    </row>
    <row r="39" spans="2:26" x14ac:dyDescent="0.25">
      <c r="B39" s="474" t="s">
        <v>475</v>
      </c>
      <c r="C39" s="474"/>
      <c r="D39" s="474"/>
      <c r="E39" s="474"/>
      <c r="F39" s="474"/>
      <c r="G39" s="474" t="s">
        <v>499</v>
      </c>
      <c r="H39" s="474" t="s">
        <v>500</v>
      </c>
      <c r="I39" s="474" t="s">
        <v>501</v>
      </c>
      <c r="J39" s="474" t="s">
        <v>502</v>
      </c>
      <c r="K39" s="474" t="s">
        <v>503</v>
      </c>
      <c r="L39" s="474" t="s">
        <v>504</v>
      </c>
      <c r="M39" s="474" t="s">
        <v>505</v>
      </c>
      <c r="N39" s="474" t="s">
        <v>506</v>
      </c>
      <c r="O39" s="474" t="s">
        <v>507</v>
      </c>
      <c r="P39" s="474" t="s">
        <v>508</v>
      </c>
      <c r="Q39" s="474" t="s">
        <v>509</v>
      </c>
      <c r="R39" s="474" t="s">
        <v>510</v>
      </c>
      <c r="S39" s="474" t="s">
        <v>511</v>
      </c>
      <c r="T39" s="474" t="s">
        <v>512</v>
      </c>
      <c r="U39" s="474" t="s">
        <v>513</v>
      </c>
      <c r="V39" s="474" t="s">
        <v>514</v>
      </c>
      <c r="W39" s="474" t="s">
        <v>515</v>
      </c>
    </row>
    <row r="40" spans="2:26" x14ac:dyDescent="0.25">
      <c r="B40" s="474"/>
      <c r="C40" s="474"/>
      <c r="D40" s="474"/>
      <c r="E40" s="474"/>
      <c r="F40" s="474"/>
      <c r="G40" s="474"/>
      <c r="H40" s="474"/>
      <c r="I40" s="474"/>
      <c r="J40" s="474"/>
      <c r="K40" s="474"/>
      <c r="L40" s="474"/>
      <c r="M40" s="474"/>
      <c r="N40" s="474"/>
      <c r="O40" s="474"/>
      <c r="P40" s="474"/>
      <c r="Q40" s="474"/>
      <c r="R40" s="474"/>
      <c r="S40" s="474"/>
      <c r="T40" s="474"/>
      <c r="U40" s="474"/>
      <c r="V40" s="474"/>
      <c r="W40" s="474"/>
      <c r="X40" s="327"/>
      <c r="Y40" s="327"/>
    </row>
    <row r="41" spans="2:26" ht="46.5" customHeight="1" x14ac:dyDescent="0.25">
      <c r="B41" s="475"/>
      <c r="C41" s="475"/>
      <c r="D41" s="475"/>
      <c r="E41" s="475"/>
      <c r="F41" s="475"/>
      <c r="G41" s="475"/>
      <c r="H41" s="475"/>
      <c r="I41" s="475"/>
      <c r="J41" s="475"/>
      <c r="K41" s="475"/>
      <c r="L41" s="475"/>
      <c r="M41" s="475"/>
      <c r="N41" s="475"/>
      <c r="O41" s="475"/>
      <c r="P41" s="475"/>
      <c r="Q41" s="475"/>
      <c r="R41" s="475"/>
      <c r="S41" s="475"/>
      <c r="T41" s="475"/>
      <c r="U41" s="475"/>
      <c r="V41" s="475"/>
      <c r="W41" s="475"/>
      <c r="X41" s="327"/>
      <c r="Y41" s="327"/>
    </row>
    <row r="42" spans="2:26" x14ac:dyDescent="0.25">
      <c r="X42" s="328" t="s">
        <v>516</v>
      </c>
      <c r="Y42" s="327"/>
    </row>
    <row r="43" spans="2:26" ht="18" x14ac:dyDescent="0.25">
      <c r="B43" s="315" t="s">
        <v>517</v>
      </c>
      <c r="C43" s="476" t="s">
        <v>481</v>
      </c>
      <c r="D43" s="477"/>
      <c r="E43" s="477"/>
      <c r="F43" s="477"/>
      <c r="G43" s="316" t="s">
        <v>482</v>
      </c>
      <c r="H43" s="317">
        <f>H12/1000*$I$5</f>
        <v>0</v>
      </c>
      <c r="I43" s="317">
        <f t="shared" ref="I43:V43" si="9">I12/1000*$I$5</f>
        <v>0</v>
      </c>
      <c r="J43" s="317">
        <f t="shared" si="9"/>
        <v>0</v>
      </c>
      <c r="K43" s="317">
        <f t="shared" si="9"/>
        <v>0</v>
      </c>
      <c r="L43" s="317">
        <f t="shared" si="9"/>
        <v>0</v>
      </c>
      <c r="M43" s="317">
        <f t="shared" si="9"/>
        <v>0</v>
      </c>
      <c r="N43" s="317">
        <f t="shared" si="9"/>
        <v>0</v>
      </c>
      <c r="O43" s="317">
        <f t="shared" si="9"/>
        <v>0</v>
      </c>
      <c r="P43" s="317">
        <f t="shared" si="9"/>
        <v>0</v>
      </c>
      <c r="Q43" s="317">
        <f t="shared" si="9"/>
        <v>0</v>
      </c>
      <c r="R43" s="317">
        <f t="shared" si="9"/>
        <v>0</v>
      </c>
      <c r="S43" s="317">
        <f t="shared" si="9"/>
        <v>0</v>
      </c>
      <c r="T43" s="317">
        <f t="shared" si="9"/>
        <v>0</v>
      </c>
      <c r="U43" s="317">
        <f t="shared" si="9"/>
        <v>0</v>
      </c>
      <c r="V43" s="317">
        <f t="shared" si="9"/>
        <v>0</v>
      </c>
      <c r="W43" s="317">
        <f>W12/1000*$I$5</f>
        <v>0</v>
      </c>
      <c r="X43" s="330">
        <f>I12+I14+I24</f>
        <v>0</v>
      </c>
      <c r="Y43" s="327"/>
    </row>
    <row r="44" spans="2:26" ht="22.5" customHeight="1" x14ac:dyDescent="0.25">
      <c r="B44" s="315" t="s">
        <v>517</v>
      </c>
      <c r="C44" s="476" t="s">
        <v>483</v>
      </c>
      <c r="D44" s="478"/>
      <c r="E44" s="478"/>
      <c r="F44" s="478"/>
      <c r="G44" s="319" t="s">
        <v>484</v>
      </c>
      <c r="H44" s="317">
        <f t="shared" ref="H44:W44" si="10">H13/1000*$I$5</f>
        <v>0</v>
      </c>
      <c r="I44" s="317">
        <f t="shared" si="10"/>
        <v>0</v>
      </c>
      <c r="J44" s="317">
        <f t="shared" si="10"/>
        <v>0</v>
      </c>
      <c r="K44" s="317">
        <f t="shared" si="10"/>
        <v>0</v>
      </c>
      <c r="L44" s="317">
        <f t="shared" si="10"/>
        <v>0</v>
      </c>
      <c r="M44" s="317">
        <f t="shared" si="10"/>
        <v>0</v>
      </c>
      <c r="N44" s="317">
        <f t="shared" si="10"/>
        <v>0</v>
      </c>
      <c r="O44" s="317">
        <f t="shared" si="10"/>
        <v>0</v>
      </c>
      <c r="P44" s="317">
        <f t="shared" si="10"/>
        <v>0</v>
      </c>
      <c r="Q44" s="317">
        <f t="shared" si="10"/>
        <v>0</v>
      </c>
      <c r="R44" s="317">
        <f t="shared" si="10"/>
        <v>0</v>
      </c>
      <c r="S44" s="317">
        <f t="shared" si="10"/>
        <v>0</v>
      </c>
      <c r="T44" s="317">
        <f t="shared" si="10"/>
        <v>0</v>
      </c>
      <c r="U44" s="317">
        <f t="shared" si="10"/>
        <v>0</v>
      </c>
      <c r="V44" s="317">
        <f t="shared" si="10"/>
        <v>0</v>
      </c>
      <c r="W44" s="317">
        <f t="shared" si="10"/>
        <v>0</v>
      </c>
      <c r="X44" s="330">
        <f>I13+I25</f>
        <v>0</v>
      </c>
      <c r="Y44" s="327"/>
    </row>
    <row r="45" spans="2:26" ht="38.25" customHeight="1" x14ac:dyDescent="0.25">
      <c r="B45" s="315" t="s">
        <v>517</v>
      </c>
      <c r="C45" s="476" t="s">
        <v>485</v>
      </c>
      <c r="D45" s="478"/>
      <c r="E45" s="478"/>
      <c r="F45" s="479"/>
      <c r="G45" s="320" t="s">
        <v>482</v>
      </c>
      <c r="H45" s="317">
        <f t="shared" ref="H45:W45" si="11">H14/1000*$I$5</f>
        <v>0</v>
      </c>
      <c r="I45" s="317">
        <f t="shared" si="11"/>
        <v>0</v>
      </c>
      <c r="J45" s="317">
        <f t="shared" si="11"/>
        <v>0</v>
      </c>
      <c r="K45" s="317">
        <f t="shared" si="11"/>
        <v>0</v>
      </c>
      <c r="L45" s="317">
        <f t="shared" si="11"/>
        <v>0</v>
      </c>
      <c r="M45" s="317">
        <f t="shared" si="11"/>
        <v>0</v>
      </c>
      <c r="N45" s="317">
        <f t="shared" si="11"/>
        <v>0</v>
      </c>
      <c r="O45" s="317">
        <f t="shared" si="11"/>
        <v>0</v>
      </c>
      <c r="P45" s="317">
        <f t="shared" si="11"/>
        <v>0</v>
      </c>
      <c r="Q45" s="317">
        <f t="shared" si="11"/>
        <v>0</v>
      </c>
      <c r="R45" s="317">
        <f t="shared" si="11"/>
        <v>0</v>
      </c>
      <c r="S45" s="317">
        <f t="shared" si="11"/>
        <v>0</v>
      </c>
      <c r="T45" s="317">
        <f t="shared" si="11"/>
        <v>0</v>
      </c>
      <c r="U45" s="317">
        <f t="shared" si="11"/>
        <v>0</v>
      </c>
      <c r="V45" s="317">
        <f t="shared" si="11"/>
        <v>0</v>
      </c>
      <c r="W45" s="317">
        <f t="shared" si="11"/>
        <v>0</v>
      </c>
      <c r="X45" s="330">
        <f>I18+I19+I20</f>
        <v>0</v>
      </c>
      <c r="Y45" s="327"/>
    </row>
    <row r="46" spans="2:26" x14ac:dyDescent="0.25">
      <c r="X46" s="331">
        <f>I32+I33</f>
        <v>0</v>
      </c>
      <c r="Y46" s="327"/>
    </row>
    <row r="47" spans="2:26" ht="79.5" customHeight="1" x14ac:dyDescent="0.25">
      <c r="B47" s="482" t="s">
        <v>477</v>
      </c>
      <c r="C47" s="483"/>
      <c r="D47" s="483"/>
      <c r="E47" s="483"/>
      <c r="F47" s="483"/>
      <c r="G47" s="321" t="s">
        <v>499</v>
      </c>
      <c r="H47" s="321" t="s">
        <v>518</v>
      </c>
      <c r="I47" s="321" t="s">
        <v>501</v>
      </c>
      <c r="J47" s="321" t="s">
        <v>502</v>
      </c>
      <c r="K47" s="321" t="s">
        <v>503</v>
      </c>
      <c r="L47" s="321" t="s">
        <v>504</v>
      </c>
      <c r="M47" s="321" t="s">
        <v>505</v>
      </c>
      <c r="N47" s="321" t="s">
        <v>506</v>
      </c>
      <c r="O47" s="321" t="s">
        <v>507</v>
      </c>
      <c r="P47" s="321" t="s">
        <v>508</v>
      </c>
      <c r="Q47" s="321" t="s">
        <v>509</v>
      </c>
      <c r="R47" s="321" t="s">
        <v>510</v>
      </c>
      <c r="S47" s="321" t="s">
        <v>511</v>
      </c>
      <c r="T47" s="321" t="s">
        <v>512</v>
      </c>
      <c r="U47" s="321" t="s">
        <v>513</v>
      </c>
      <c r="V47" s="321" t="s">
        <v>514</v>
      </c>
      <c r="W47" s="321" t="s">
        <v>515</v>
      </c>
      <c r="X47" s="327"/>
      <c r="Y47" s="327"/>
    </row>
    <row r="48" spans="2:26" x14ac:dyDescent="0.25">
      <c r="G48" s="322"/>
      <c r="X48" s="329"/>
      <c r="Y48" s="329"/>
      <c r="Z48" s="332"/>
    </row>
    <row r="49" spans="2:27" ht="18" x14ac:dyDescent="0.25">
      <c r="B49" s="315" t="s">
        <v>517</v>
      </c>
      <c r="C49" s="476" t="s">
        <v>486</v>
      </c>
      <c r="D49" s="477"/>
      <c r="E49" s="477"/>
      <c r="F49" s="477"/>
      <c r="G49" s="319" t="s">
        <v>487</v>
      </c>
      <c r="H49" s="317">
        <f>H18/1000*$I$5</f>
        <v>0</v>
      </c>
      <c r="I49" s="317">
        <f t="shared" ref="I49:W49" si="12">I18/1000*$I$5</f>
        <v>0</v>
      </c>
      <c r="J49" s="317">
        <f t="shared" si="12"/>
        <v>0</v>
      </c>
      <c r="K49" s="317">
        <f t="shared" si="12"/>
        <v>0</v>
      </c>
      <c r="L49" s="317">
        <f t="shared" si="12"/>
        <v>0</v>
      </c>
      <c r="M49" s="317">
        <f t="shared" si="12"/>
        <v>0</v>
      </c>
      <c r="N49" s="317">
        <f t="shared" si="12"/>
        <v>0</v>
      </c>
      <c r="O49" s="317">
        <f t="shared" si="12"/>
        <v>0</v>
      </c>
      <c r="P49" s="317">
        <f t="shared" si="12"/>
        <v>0</v>
      </c>
      <c r="Q49" s="317">
        <f t="shared" si="12"/>
        <v>0</v>
      </c>
      <c r="R49" s="317">
        <f t="shared" si="12"/>
        <v>0</v>
      </c>
      <c r="S49" s="317">
        <f t="shared" si="12"/>
        <v>0</v>
      </c>
      <c r="T49" s="317">
        <f t="shared" si="12"/>
        <v>0</v>
      </c>
      <c r="U49" s="317">
        <f t="shared" si="12"/>
        <v>0</v>
      </c>
      <c r="V49" s="317">
        <f t="shared" si="12"/>
        <v>0</v>
      </c>
      <c r="W49" s="317">
        <f t="shared" si="12"/>
        <v>0</v>
      </c>
      <c r="X49" s="330"/>
      <c r="Y49" s="330"/>
      <c r="Z49" s="333"/>
    </row>
    <row r="50" spans="2:27" ht="18" x14ac:dyDescent="0.25">
      <c r="B50" s="315" t="s">
        <v>517</v>
      </c>
      <c r="C50" s="476" t="s">
        <v>488</v>
      </c>
      <c r="D50" s="478"/>
      <c r="E50" s="478"/>
      <c r="F50" s="479"/>
      <c r="G50" s="323" t="s">
        <v>487</v>
      </c>
      <c r="H50" s="317">
        <f t="shared" ref="H50:W50" si="13">H19/1000*$I$5</f>
        <v>0</v>
      </c>
      <c r="I50" s="317">
        <f t="shared" si="13"/>
        <v>0</v>
      </c>
      <c r="J50" s="317">
        <f t="shared" si="13"/>
        <v>0</v>
      </c>
      <c r="K50" s="317">
        <f t="shared" si="13"/>
        <v>0</v>
      </c>
      <c r="L50" s="317">
        <f t="shared" si="13"/>
        <v>0</v>
      </c>
      <c r="M50" s="317">
        <f t="shared" si="13"/>
        <v>0</v>
      </c>
      <c r="N50" s="317">
        <f t="shared" si="13"/>
        <v>0</v>
      </c>
      <c r="O50" s="317">
        <f t="shared" si="13"/>
        <v>0</v>
      </c>
      <c r="P50" s="317">
        <f t="shared" si="13"/>
        <v>0</v>
      </c>
      <c r="Q50" s="317">
        <f t="shared" si="13"/>
        <v>0</v>
      </c>
      <c r="R50" s="317">
        <f t="shared" si="13"/>
        <v>0</v>
      </c>
      <c r="S50" s="317">
        <f t="shared" si="13"/>
        <v>0</v>
      </c>
      <c r="T50" s="317">
        <f t="shared" si="13"/>
        <v>0</v>
      </c>
      <c r="U50" s="317">
        <f t="shared" si="13"/>
        <v>0</v>
      </c>
      <c r="V50" s="317">
        <f t="shared" si="13"/>
        <v>0</v>
      </c>
      <c r="W50" s="317">
        <f t="shared" si="13"/>
        <v>0</v>
      </c>
      <c r="X50" s="330"/>
      <c r="Y50" s="330"/>
      <c r="Z50" s="333"/>
    </row>
    <row r="51" spans="2:27" ht="18" x14ac:dyDescent="0.25">
      <c r="B51" s="315" t="s">
        <v>517</v>
      </c>
      <c r="C51" s="476" t="s">
        <v>489</v>
      </c>
      <c r="D51" s="478"/>
      <c r="E51" s="478"/>
      <c r="F51" s="479"/>
      <c r="G51" s="320" t="s">
        <v>487</v>
      </c>
      <c r="H51" s="317">
        <f t="shared" ref="H51:W51" si="14">H20/1000*$I$5</f>
        <v>0</v>
      </c>
      <c r="I51" s="317">
        <f t="shared" si="14"/>
        <v>0</v>
      </c>
      <c r="J51" s="317">
        <f t="shared" si="14"/>
        <v>0</v>
      </c>
      <c r="K51" s="317">
        <f t="shared" si="14"/>
        <v>0</v>
      </c>
      <c r="L51" s="317">
        <f t="shared" si="14"/>
        <v>0</v>
      </c>
      <c r="M51" s="317">
        <f t="shared" si="14"/>
        <v>0</v>
      </c>
      <c r="N51" s="317">
        <f t="shared" si="14"/>
        <v>0</v>
      </c>
      <c r="O51" s="317">
        <f t="shared" si="14"/>
        <v>0</v>
      </c>
      <c r="P51" s="317">
        <f t="shared" si="14"/>
        <v>0</v>
      </c>
      <c r="Q51" s="317">
        <f t="shared" si="14"/>
        <v>0</v>
      </c>
      <c r="R51" s="317">
        <f t="shared" si="14"/>
        <v>0</v>
      </c>
      <c r="S51" s="317">
        <f t="shared" si="14"/>
        <v>0</v>
      </c>
      <c r="T51" s="317">
        <f t="shared" si="14"/>
        <v>0</v>
      </c>
      <c r="U51" s="317">
        <f t="shared" si="14"/>
        <v>0</v>
      </c>
      <c r="V51" s="317">
        <f t="shared" si="14"/>
        <v>0</v>
      </c>
      <c r="W51" s="317">
        <f t="shared" si="14"/>
        <v>0</v>
      </c>
      <c r="X51" s="327"/>
      <c r="Y51" s="327"/>
    </row>
    <row r="52" spans="2:27" x14ac:dyDescent="0.25">
      <c r="X52" s="327"/>
      <c r="Y52" s="327"/>
      <c r="Z52" s="326"/>
      <c r="AA52" s="326"/>
    </row>
    <row r="53" spans="2:27" ht="76.5" customHeight="1" x14ac:dyDescent="0.25">
      <c r="B53" s="482" t="s">
        <v>479</v>
      </c>
      <c r="C53" s="483"/>
      <c r="D53" s="483"/>
      <c r="E53" s="483"/>
      <c r="F53" s="483"/>
      <c r="G53" s="321" t="s">
        <v>499</v>
      </c>
      <c r="H53" s="321" t="s">
        <v>518</v>
      </c>
      <c r="I53" s="321" t="s">
        <v>501</v>
      </c>
      <c r="J53" s="321" t="s">
        <v>502</v>
      </c>
      <c r="K53" s="321" t="s">
        <v>503</v>
      </c>
      <c r="L53" s="321" t="s">
        <v>504</v>
      </c>
      <c r="M53" s="321" t="s">
        <v>505</v>
      </c>
      <c r="N53" s="321" t="s">
        <v>506</v>
      </c>
      <c r="O53" s="321" t="s">
        <v>507</v>
      </c>
      <c r="P53" s="321" t="s">
        <v>508</v>
      </c>
      <c r="Q53" s="321" t="s">
        <v>509</v>
      </c>
      <c r="R53" s="321" t="s">
        <v>510</v>
      </c>
      <c r="S53" s="321" t="s">
        <v>511</v>
      </c>
      <c r="T53" s="321" t="s">
        <v>512</v>
      </c>
      <c r="U53" s="321" t="s">
        <v>513</v>
      </c>
      <c r="V53" s="321" t="s">
        <v>514</v>
      </c>
      <c r="W53" s="321" t="s">
        <v>515</v>
      </c>
      <c r="X53" s="327"/>
      <c r="Y53" s="327"/>
      <c r="Z53" s="326"/>
      <c r="AA53" s="326"/>
    </row>
    <row r="54" spans="2:27" x14ac:dyDescent="0.25">
      <c r="X54" s="327"/>
      <c r="Y54" s="327"/>
      <c r="Z54" s="326"/>
      <c r="AA54" s="326"/>
    </row>
    <row r="55" spans="2:27" ht="31.5" customHeight="1" x14ac:dyDescent="0.25">
      <c r="B55" s="315" t="s">
        <v>517</v>
      </c>
      <c r="C55" s="476" t="s">
        <v>490</v>
      </c>
      <c r="D55" s="477"/>
      <c r="E55" s="477"/>
      <c r="F55" s="477"/>
      <c r="G55" s="319" t="s">
        <v>491</v>
      </c>
      <c r="H55" s="317">
        <f>H24/1000*$I$5</f>
        <v>0</v>
      </c>
      <c r="I55" s="317">
        <f t="shared" ref="I55:W56" si="15">I24/1000*$I$5</f>
        <v>0</v>
      </c>
      <c r="J55" s="317">
        <f t="shared" si="15"/>
        <v>0</v>
      </c>
      <c r="K55" s="317">
        <f t="shared" si="15"/>
        <v>0</v>
      </c>
      <c r="L55" s="317">
        <f t="shared" si="15"/>
        <v>0</v>
      </c>
      <c r="M55" s="317">
        <f t="shared" si="15"/>
        <v>0</v>
      </c>
      <c r="N55" s="317">
        <f t="shared" si="15"/>
        <v>0</v>
      </c>
      <c r="O55" s="317">
        <f t="shared" si="15"/>
        <v>0</v>
      </c>
      <c r="P55" s="317">
        <f t="shared" si="15"/>
        <v>0</v>
      </c>
      <c r="Q55" s="317">
        <f t="shared" si="15"/>
        <v>0</v>
      </c>
      <c r="R55" s="317">
        <f t="shared" si="15"/>
        <v>0</v>
      </c>
      <c r="S55" s="317">
        <f t="shared" si="15"/>
        <v>0</v>
      </c>
      <c r="T55" s="317">
        <f t="shared" si="15"/>
        <v>0</v>
      </c>
      <c r="U55" s="317">
        <f t="shared" si="15"/>
        <v>0</v>
      </c>
      <c r="V55" s="317">
        <f t="shared" si="15"/>
        <v>0</v>
      </c>
      <c r="W55" s="317">
        <f t="shared" si="15"/>
        <v>0</v>
      </c>
      <c r="X55" s="327"/>
      <c r="Y55" s="327"/>
      <c r="Z55" s="326"/>
      <c r="AA55" s="326"/>
    </row>
    <row r="56" spans="2:27" ht="39.75" customHeight="1" x14ac:dyDescent="0.25">
      <c r="B56" s="315" t="s">
        <v>517</v>
      </c>
      <c r="C56" s="476" t="s">
        <v>492</v>
      </c>
      <c r="D56" s="477"/>
      <c r="E56" s="477"/>
      <c r="F56" s="481"/>
      <c r="G56" s="323" t="s">
        <v>484</v>
      </c>
      <c r="H56" s="317">
        <f>H25/1000*$I$5</f>
        <v>0</v>
      </c>
      <c r="I56" s="317">
        <f t="shared" si="15"/>
        <v>0</v>
      </c>
      <c r="J56" s="317">
        <f t="shared" si="15"/>
        <v>0</v>
      </c>
      <c r="K56" s="317">
        <f t="shared" si="15"/>
        <v>0</v>
      </c>
      <c r="L56" s="317">
        <f t="shared" si="15"/>
        <v>0</v>
      </c>
      <c r="M56" s="317">
        <f t="shared" si="15"/>
        <v>0</v>
      </c>
      <c r="N56" s="317">
        <f t="shared" si="15"/>
        <v>0</v>
      </c>
      <c r="O56" s="317">
        <f t="shared" si="15"/>
        <v>0</v>
      </c>
      <c r="P56" s="317">
        <f t="shared" si="15"/>
        <v>0</v>
      </c>
      <c r="Q56" s="317">
        <f t="shared" si="15"/>
        <v>0</v>
      </c>
      <c r="R56" s="317">
        <f t="shared" si="15"/>
        <v>0</v>
      </c>
      <c r="S56" s="317">
        <f t="shared" si="15"/>
        <v>0</v>
      </c>
      <c r="T56" s="317">
        <f t="shared" si="15"/>
        <v>0</v>
      </c>
      <c r="U56" s="317">
        <f t="shared" si="15"/>
        <v>0</v>
      </c>
      <c r="V56" s="317">
        <f t="shared" si="15"/>
        <v>0</v>
      </c>
      <c r="W56" s="317">
        <f t="shared" si="15"/>
        <v>0</v>
      </c>
      <c r="X56" s="327"/>
      <c r="Y56" s="327"/>
      <c r="Z56" s="326"/>
      <c r="AA56" s="326"/>
    </row>
    <row r="57" spans="2:27" x14ac:dyDescent="0.25">
      <c r="G57" s="322"/>
      <c r="H57" s="324"/>
      <c r="I57" s="324"/>
      <c r="J57" s="324"/>
      <c r="K57" s="324"/>
      <c r="L57" s="324"/>
      <c r="M57" s="324"/>
      <c r="N57" s="324"/>
      <c r="O57" s="324"/>
      <c r="P57" s="324"/>
      <c r="Q57" s="324"/>
      <c r="R57" s="324"/>
      <c r="S57" s="324"/>
      <c r="T57" s="324"/>
      <c r="U57" s="324"/>
      <c r="V57" s="324"/>
      <c r="W57" s="324"/>
      <c r="X57" s="327"/>
      <c r="Y57" s="327"/>
      <c r="Z57" s="326"/>
      <c r="AA57" s="326"/>
    </row>
    <row r="58" spans="2:27" ht="18" x14ac:dyDescent="0.25">
      <c r="B58" s="315" t="s">
        <v>517</v>
      </c>
      <c r="C58" s="476" t="s">
        <v>493</v>
      </c>
      <c r="D58" s="477"/>
      <c r="E58" s="477"/>
      <c r="F58" s="477"/>
      <c r="G58" s="319" t="s">
        <v>491</v>
      </c>
      <c r="H58" s="317">
        <f>H27/1000*$I$5</f>
        <v>0</v>
      </c>
      <c r="I58" s="317">
        <f t="shared" ref="I58:W59" si="16">I27/1000*$I$5</f>
        <v>0</v>
      </c>
      <c r="J58" s="317">
        <f t="shared" si="16"/>
        <v>0</v>
      </c>
      <c r="K58" s="317">
        <f t="shared" si="16"/>
        <v>0</v>
      </c>
      <c r="L58" s="317">
        <f t="shared" si="16"/>
        <v>0</v>
      </c>
      <c r="M58" s="317">
        <f t="shared" si="16"/>
        <v>0</v>
      </c>
      <c r="N58" s="317">
        <f t="shared" si="16"/>
        <v>0</v>
      </c>
      <c r="O58" s="317">
        <f t="shared" si="16"/>
        <v>0</v>
      </c>
      <c r="P58" s="317">
        <f t="shared" si="16"/>
        <v>0</v>
      </c>
      <c r="Q58" s="317">
        <f t="shared" si="16"/>
        <v>0</v>
      </c>
      <c r="R58" s="317">
        <f t="shared" si="16"/>
        <v>0</v>
      </c>
      <c r="S58" s="317">
        <f t="shared" si="16"/>
        <v>0</v>
      </c>
      <c r="T58" s="317">
        <f t="shared" si="16"/>
        <v>0</v>
      </c>
      <c r="U58" s="317">
        <f t="shared" si="16"/>
        <v>0</v>
      </c>
      <c r="V58" s="317">
        <f t="shared" si="16"/>
        <v>0</v>
      </c>
      <c r="W58" s="317">
        <f t="shared" si="16"/>
        <v>0</v>
      </c>
      <c r="X58" s="327"/>
      <c r="Y58" s="327"/>
      <c r="Z58" s="326"/>
      <c r="AA58" s="326"/>
    </row>
    <row r="59" spans="2:27" ht="18" x14ac:dyDescent="0.25">
      <c r="B59" s="315" t="s">
        <v>517</v>
      </c>
      <c r="C59" s="476" t="s">
        <v>494</v>
      </c>
      <c r="D59" s="477"/>
      <c r="E59" s="477"/>
      <c r="F59" s="481"/>
      <c r="G59" s="323" t="s">
        <v>484</v>
      </c>
      <c r="H59" s="317">
        <f>H28/1000*$I$5</f>
        <v>0</v>
      </c>
      <c r="I59" s="317">
        <f t="shared" si="16"/>
        <v>0</v>
      </c>
      <c r="J59" s="317">
        <f t="shared" si="16"/>
        <v>0</v>
      </c>
      <c r="K59" s="317">
        <f t="shared" si="16"/>
        <v>0</v>
      </c>
      <c r="L59" s="317">
        <f t="shared" si="16"/>
        <v>0</v>
      </c>
      <c r="M59" s="317">
        <f t="shared" si="16"/>
        <v>0</v>
      </c>
      <c r="N59" s="317">
        <f t="shared" si="16"/>
        <v>0</v>
      </c>
      <c r="O59" s="317">
        <f t="shared" si="16"/>
        <v>0</v>
      </c>
      <c r="P59" s="317">
        <f t="shared" si="16"/>
        <v>0</v>
      </c>
      <c r="Q59" s="317">
        <f t="shared" si="16"/>
        <v>0</v>
      </c>
      <c r="R59" s="317">
        <f t="shared" si="16"/>
        <v>0</v>
      </c>
      <c r="S59" s="317">
        <f t="shared" si="16"/>
        <v>0</v>
      </c>
      <c r="T59" s="317">
        <f t="shared" si="16"/>
        <v>0</v>
      </c>
      <c r="U59" s="317">
        <f t="shared" si="16"/>
        <v>0</v>
      </c>
      <c r="V59" s="317">
        <f t="shared" si="16"/>
        <v>0</v>
      </c>
      <c r="W59" s="317">
        <f t="shared" si="16"/>
        <v>0</v>
      </c>
      <c r="X59" s="327"/>
      <c r="Y59" s="327"/>
      <c r="Z59" s="326"/>
      <c r="AA59" s="326"/>
    </row>
    <row r="60" spans="2:27" x14ac:dyDescent="0.25">
      <c r="X60" s="327"/>
      <c r="Y60" s="327"/>
      <c r="Z60" s="326"/>
      <c r="AA60" s="326"/>
    </row>
    <row r="61" spans="2:27" ht="81" customHeight="1" x14ac:dyDescent="0.25">
      <c r="B61" s="482" t="s">
        <v>53</v>
      </c>
      <c r="C61" s="483"/>
      <c r="D61" s="483"/>
      <c r="E61" s="483"/>
      <c r="F61" s="483"/>
      <c r="G61" s="321" t="s">
        <v>499</v>
      </c>
      <c r="H61" s="321" t="s">
        <v>518</v>
      </c>
      <c r="I61" s="321" t="s">
        <v>501</v>
      </c>
      <c r="J61" s="321" t="s">
        <v>502</v>
      </c>
      <c r="K61" s="321" t="s">
        <v>503</v>
      </c>
      <c r="L61" s="321" t="s">
        <v>504</v>
      </c>
      <c r="M61" s="321" t="s">
        <v>505</v>
      </c>
      <c r="N61" s="321" t="s">
        <v>506</v>
      </c>
      <c r="O61" s="321" t="s">
        <v>507</v>
      </c>
      <c r="P61" s="321" t="s">
        <v>508</v>
      </c>
      <c r="Q61" s="321" t="s">
        <v>509</v>
      </c>
      <c r="R61" s="321" t="s">
        <v>510</v>
      </c>
      <c r="S61" s="321" t="s">
        <v>511</v>
      </c>
      <c r="T61" s="321" t="s">
        <v>512</v>
      </c>
      <c r="U61" s="321" t="s">
        <v>513</v>
      </c>
      <c r="V61" s="321" t="s">
        <v>514</v>
      </c>
      <c r="W61" s="321" t="s">
        <v>515</v>
      </c>
      <c r="X61" s="327"/>
      <c r="Y61" s="327"/>
      <c r="Z61" s="326"/>
      <c r="AA61" s="326"/>
    </row>
    <row r="62" spans="2:27" x14ac:dyDescent="0.25">
      <c r="X62" s="327"/>
      <c r="Y62" s="327"/>
      <c r="Z62" s="326"/>
      <c r="AA62" s="326"/>
    </row>
    <row r="63" spans="2:27" ht="18" x14ac:dyDescent="0.25">
      <c r="B63" s="315" t="s">
        <v>517</v>
      </c>
      <c r="C63" s="476" t="s">
        <v>495</v>
      </c>
      <c r="D63" s="477"/>
      <c r="E63" s="477"/>
      <c r="F63" s="481"/>
      <c r="G63" s="325" t="s">
        <v>496</v>
      </c>
      <c r="H63" s="317">
        <f>H32/1000*$I$5</f>
        <v>0</v>
      </c>
      <c r="I63" s="317">
        <f t="shared" ref="I63:W64" si="17">I32/1000*$I$5</f>
        <v>0</v>
      </c>
      <c r="J63" s="317">
        <f t="shared" si="17"/>
        <v>0</v>
      </c>
      <c r="K63" s="317">
        <f t="shared" si="17"/>
        <v>0</v>
      </c>
      <c r="L63" s="317">
        <f t="shared" si="17"/>
        <v>0</v>
      </c>
      <c r="M63" s="317">
        <f t="shared" si="17"/>
        <v>0</v>
      </c>
      <c r="N63" s="317">
        <f t="shared" si="17"/>
        <v>0</v>
      </c>
      <c r="O63" s="317">
        <f t="shared" si="17"/>
        <v>0</v>
      </c>
      <c r="P63" s="317">
        <f t="shared" si="17"/>
        <v>0</v>
      </c>
      <c r="Q63" s="317">
        <f t="shared" si="17"/>
        <v>0</v>
      </c>
      <c r="R63" s="317">
        <f t="shared" si="17"/>
        <v>0</v>
      </c>
      <c r="S63" s="317">
        <f t="shared" si="17"/>
        <v>0</v>
      </c>
      <c r="T63" s="317">
        <f t="shared" si="17"/>
        <v>0</v>
      </c>
      <c r="U63" s="317">
        <f t="shared" si="17"/>
        <v>0</v>
      </c>
      <c r="V63" s="317">
        <f t="shared" si="17"/>
        <v>0</v>
      </c>
      <c r="W63" s="317">
        <f t="shared" si="17"/>
        <v>0</v>
      </c>
      <c r="X63" s="327"/>
      <c r="Y63" s="327"/>
      <c r="Z63" s="326"/>
      <c r="AA63" s="326"/>
    </row>
    <row r="64" spans="2:27" ht="18" x14ac:dyDescent="0.25">
      <c r="B64" s="315" t="s">
        <v>517</v>
      </c>
      <c r="C64" s="476" t="s">
        <v>497</v>
      </c>
      <c r="D64" s="477"/>
      <c r="E64" s="477"/>
      <c r="F64" s="481"/>
      <c r="G64" s="325" t="s">
        <v>496</v>
      </c>
      <c r="H64" s="317">
        <f>H33/1000*$I$5</f>
        <v>0</v>
      </c>
      <c r="I64" s="317">
        <f t="shared" si="17"/>
        <v>0</v>
      </c>
      <c r="J64" s="317">
        <f t="shared" si="17"/>
        <v>0</v>
      </c>
      <c r="K64" s="317">
        <f t="shared" si="17"/>
        <v>0</v>
      </c>
      <c r="L64" s="317">
        <f t="shared" si="17"/>
        <v>0</v>
      </c>
      <c r="M64" s="317">
        <f t="shared" si="17"/>
        <v>0</v>
      </c>
      <c r="N64" s="317">
        <f t="shared" si="17"/>
        <v>0</v>
      </c>
      <c r="O64" s="317">
        <f t="shared" si="17"/>
        <v>0</v>
      </c>
      <c r="P64" s="317">
        <f t="shared" si="17"/>
        <v>0</v>
      </c>
      <c r="Q64" s="317">
        <f t="shared" si="17"/>
        <v>0</v>
      </c>
      <c r="R64" s="317">
        <f t="shared" si="17"/>
        <v>0</v>
      </c>
      <c r="S64" s="317">
        <f t="shared" si="17"/>
        <v>0</v>
      </c>
      <c r="T64" s="317">
        <f t="shared" si="17"/>
        <v>0</v>
      </c>
      <c r="U64" s="317">
        <f t="shared" si="17"/>
        <v>0</v>
      </c>
      <c r="V64" s="317">
        <f t="shared" si="17"/>
        <v>0</v>
      </c>
      <c r="W64" s="317">
        <f t="shared" si="17"/>
        <v>0</v>
      </c>
      <c r="X64" s="327"/>
      <c r="Y64" s="327"/>
      <c r="Z64" s="326"/>
      <c r="AA64" s="326"/>
    </row>
    <row r="65" spans="2:45" x14ac:dyDescent="0.25">
      <c r="B65" s="327"/>
      <c r="C65" s="480" t="s">
        <v>519</v>
      </c>
      <c r="D65" s="480"/>
      <c r="E65" s="334" t="s">
        <v>520</v>
      </c>
      <c r="F65" s="334">
        <v>3</v>
      </c>
      <c r="G65" s="335">
        <v>125</v>
      </c>
      <c r="H65" s="336">
        <v>9.2421052631578935E-3</v>
      </c>
      <c r="I65" s="337" t="s">
        <v>521</v>
      </c>
      <c r="J65" s="337"/>
      <c r="K65" s="337"/>
      <c r="L65" s="337"/>
      <c r="M65" s="337"/>
      <c r="N65" s="337"/>
      <c r="O65" s="337"/>
      <c r="P65" s="337"/>
      <c r="Q65" s="337"/>
      <c r="R65" s="337"/>
      <c r="S65" s="337"/>
      <c r="T65" s="337"/>
      <c r="U65" s="337"/>
      <c r="V65" s="337"/>
      <c r="W65" s="337"/>
      <c r="X65" s="327"/>
      <c r="Y65" s="327"/>
      <c r="Z65" s="326"/>
      <c r="AA65" s="326"/>
    </row>
    <row r="66" spans="2:45" x14ac:dyDescent="0.25">
      <c r="B66" s="327"/>
      <c r="C66" s="480" t="s">
        <v>522</v>
      </c>
      <c r="D66" s="480"/>
      <c r="E66" s="334" t="s">
        <v>520</v>
      </c>
      <c r="F66" s="334">
        <v>3</v>
      </c>
      <c r="G66" s="335">
        <v>129.5</v>
      </c>
      <c r="H66" s="336">
        <v>1.074736842105263E-2</v>
      </c>
      <c r="I66" s="337" t="s">
        <v>523</v>
      </c>
      <c r="J66" s="337"/>
      <c r="K66" s="337"/>
      <c r="L66" s="337"/>
      <c r="M66" s="337"/>
      <c r="N66" s="337"/>
      <c r="O66" s="337"/>
      <c r="P66" s="337"/>
      <c r="Q66" s="337"/>
      <c r="R66" s="337"/>
      <c r="S66" s="337"/>
      <c r="T66" s="337"/>
      <c r="U66" s="337"/>
      <c r="V66" s="337"/>
      <c r="W66" s="337"/>
      <c r="X66" s="327"/>
      <c r="Y66" s="327"/>
      <c r="Z66" s="326"/>
      <c r="AA66" s="326"/>
    </row>
    <row r="67" spans="2:45" x14ac:dyDescent="0.25">
      <c r="B67" s="327"/>
      <c r="C67" s="337" t="s">
        <v>524</v>
      </c>
      <c r="D67" s="338"/>
      <c r="E67" s="334" t="s">
        <v>520</v>
      </c>
      <c r="F67" s="334">
        <v>3</v>
      </c>
      <c r="G67" s="335">
        <v>83.4</v>
      </c>
      <c r="H67" s="336">
        <v>6.531052631578947E-3</v>
      </c>
      <c r="I67" s="337" t="s">
        <v>525</v>
      </c>
      <c r="J67" s="337"/>
      <c r="K67" s="337"/>
      <c r="L67" s="337"/>
      <c r="M67" s="337"/>
      <c r="N67" s="337"/>
      <c r="O67" s="337"/>
      <c r="P67" s="337"/>
      <c r="Q67" s="337"/>
      <c r="R67" s="337"/>
      <c r="S67" s="337"/>
      <c r="T67" s="337"/>
      <c r="U67" s="337"/>
      <c r="V67" s="337"/>
      <c r="W67" s="337"/>
      <c r="X67" s="327"/>
      <c r="Y67" s="327"/>
      <c r="Z67" s="326"/>
      <c r="AA67" s="326"/>
    </row>
    <row r="68" spans="2:45" x14ac:dyDescent="0.25">
      <c r="B68" s="327"/>
      <c r="C68" s="480" t="s">
        <v>526</v>
      </c>
      <c r="D68" s="480"/>
      <c r="E68" s="334" t="s">
        <v>520</v>
      </c>
      <c r="F68" s="334">
        <v>3</v>
      </c>
      <c r="G68" s="335">
        <v>76.099999999999994</v>
      </c>
      <c r="H68" s="336">
        <v>6.0526315789473685E-3</v>
      </c>
      <c r="I68" s="337" t="s">
        <v>527</v>
      </c>
      <c r="J68" s="337"/>
      <c r="K68" s="337"/>
      <c r="L68" s="337"/>
      <c r="M68" s="337"/>
      <c r="N68" s="337"/>
      <c r="O68" s="337"/>
      <c r="P68" s="337"/>
      <c r="Q68" s="337"/>
      <c r="R68" s="337"/>
      <c r="S68" s="337"/>
      <c r="T68" s="337"/>
      <c r="U68" s="337"/>
      <c r="V68" s="337"/>
      <c r="W68" s="337"/>
      <c r="X68" s="327"/>
      <c r="Y68" s="327"/>
      <c r="Z68" s="326"/>
      <c r="AA68" s="326"/>
    </row>
    <row r="69" spans="2:45" x14ac:dyDescent="0.25">
      <c r="B69" s="327"/>
      <c r="C69" s="480" t="s">
        <v>528</v>
      </c>
      <c r="D69" s="480"/>
      <c r="E69" s="334" t="s">
        <v>520</v>
      </c>
      <c r="F69" s="334">
        <v>3</v>
      </c>
      <c r="G69" s="335">
        <v>118.7</v>
      </c>
      <c r="H69" s="336">
        <v>8.3099999999999997E-3</v>
      </c>
      <c r="I69" s="337" t="s">
        <v>529</v>
      </c>
      <c r="J69" s="337"/>
      <c r="K69" s="337"/>
      <c r="L69" s="337"/>
      <c r="M69" s="337"/>
      <c r="N69" s="337"/>
      <c r="O69" s="337"/>
      <c r="P69" s="337"/>
      <c r="Q69" s="337"/>
      <c r="R69" s="337"/>
      <c r="S69" s="337"/>
      <c r="T69" s="337"/>
      <c r="U69" s="337"/>
      <c r="V69" s="337"/>
      <c r="W69" s="337"/>
      <c r="X69" s="327"/>
      <c r="Y69" s="327"/>
      <c r="Z69" s="326"/>
      <c r="AA69" s="326"/>
    </row>
    <row r="70" spans="2:45" x14ac:dyDescent="0.25">
      <c r="B70" s="327"/>
      <c r="C70" s="484" t="s">
        <v>530</v>
      </c>
      <c r="D70" s="484"/>
      <c r="E70" s="337"/>
      <c r="F70" s="337"/>
      <c r="G70" s="337"/>
      <c r="H70" s="337"/>
      <c r="I70" s="337"/>
      <c r="J70" s="337"/>
      <c r="K70" s="337"/>
      <c r="L70" s="337"/>
      <c r="M70" s="337"/>
      <c r="N70" s="337"/>
      <c r="O70" s="337"/>
      <c r="P70" s="337"/>
      <c r="Q70" s="337"/>
      <c r="R70" s="337"/>
      <c r="S70" s="337"/>
      <c r="T70" s="337"/>
      <c r="U70" s="337"/>
      <c r="V70" s="337"/>
      <c r="W70" s="337"/>
      <c r="X70" s="327"/>
      <c r="Y70" s="327"/>
      <c r="Z70" s="326"/>
      <c r="AA70" s="326"/>
    </row>
    <row r="71" spans="2:45" ht="25.5" customHeight="1" x14ac:dyDescent="0.25">
      <c r="B71" s="327"/>
      <c r="C71" s="334">
        <v>1</v>
      </c>
      <c r="D71" s="485" t="s">
        <v>531</v>
      </c>
      <c r="E71" s="485"/>
      <c r="F71" s="485"/>
      <c r="G71" s="485"/>
      <c r="H71" s="485"/>
      <c r="I71" s="485"/>
      <c r="J71" s="485"/>
      <c r="K71" s="485"/>
      <c r="L71" s="485"/>
      <c r="M71" s="485"/>
      <c r="N71" s="485"/>
      <c r="O71" s="485"/>
      <c r="P71" s="485"/>
      <c r="Q71" s="485"/>
      <c r="R71" s="485"/>
      <c r="S71" s="485"/>
      <c r="T71" s="485"/>
      <c r="U71" s="485"/>
      <c r="V71" s="485"/>
      <c r="W71" s="485"/>
      <c r="X71" s="327"/>
      <c r="Y71" s="327"/>
      <c r="Z71" s="326"/>
      <c r="AA71" s="326"/>
    </row>
    <row r="72" spans="2:45" ht="30" customHeight="1" x14ac:dyDescent="0.25">
      <c r="B72" s="327"/>
      <c r="C72" s="334">
        <v>2</v>
      </c>
      <c r="D72" s="485" t="s">
        <v>532</v>
      </c>
      <c r="E72" s="485"/>
      <c r="F72" s="485"/>
      <c r="G72" s="485"/>
      <c r="H72" s="485"/>
      <c r="I72" s="485"/>
      <c r="J72" s="485"/>
      <c r="K72" s="485"/>
      <c r="L72" s="485"/>
      <c r="M72" s="485"/>
      <c r="N72" s="485"/>
      <c r="O72" s="485"/>
      <c r="P72" s="485"/>
      <c r="Q72" s="485"/>
      <c r="R72" s="485"/>
      <c r="S72" s="485"/>
      <c r="T72" s="485"/>
      <c r="U72" s="485"/>
      <c r="V72" s="485"/>
      <c r="W72" s="485"/>
      <c r="X72" s="327"/>
      <c r="Y72" s="327"/>
      <c r="Z72" s="326"/>
      <c r="AA72" s="326"/>
    </row>
    <row r="73" spans="2:45" x14ac:dyDescent="0.25">
      <c r="B73" s="327"/>
      <c r="C73" s="334">
        <v>3</v>
      </c>
      <c r="D73" s="486" t="s">
        <v>533</v>
      </c>
      <c r="E73" s="486"/>
      <c r="F73" s="486"/>
      <c r="G73" s="486"/>
      <c r="H73" s="486"/>
      <c r="I73" s="486"/>
      <c r="J73" s="486"/>
      <c r="K73" s="486"/>
      <c r="L73" s="486"/>
      <c r="M73" s="486"/>
      <c r="N73" s="486"/>
      <c r="O73" s="486"/>
      <c r="P73" s="486"/>
      <c r="Q73" s="486"/>
      <c r="R73" s="486"/>
      <c r="S73" s="486"/>
      <c r="T73" s="486"/>
      <c r="U73" s="486"/>
      <c r="V73" s="486"/>
      <c r="W73" s="486"/>
      <c r="X73" s="327"/>
      <c r="Y73" s="327"/>
      <c r="Z73" s="326"/>
      <c r="AA73" s="326"/>
    </row>
    <row r="74" spans="2:45" x14ac:dyDescent="0.25">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6"/>
      <c r="AA74" s="326"/>
    </row>
    <row r="75" spans="2:45" x14ac:dyDescent="0.25">
      <c r="B75" s="327"/>
      <c r="C75" s="327"/>
      <c r="D75" s="327"/>
      <c r="E75" s="327"/>
      <c r="F75" s="327"/>
      <c r="G75" s="327"/>
      <c r="H75" s="327"/>
      <c r="I75" s="327"/>
      <c r="J75" s="327"/>
      <c r="K75" s="327"/>
      <c r="L75" s="327"/>
      <c r="M75" s="327"/>
      <c r="N75" s="327"/>
      <c r="O75" s="327"/>
      <c r="P75" s="327"/>
      <c r="Q75" s="327"/>
      <c r="R75" s="327"/>
      <c r="S75" s="327"/>
      <c r="T75" s="327"/>
      <c r="U75" s="327"/>
      <c r="V75" s="327"/>
      <c r="W75" s="327"/>
      <c r="X75" s="327"/>
      <c r="Y75" s="327"/>
      <c r="Z75" s="326"/>
      <c r="AA75" s="326"/>
      <c r="AB75" s="326"/>
      <c r="AC75" s="326"/>
      <c r="AD75" s="326"/>
      <c r="AE75" s="326"/>
      <c r="AF75" s="326"/>
      <c r="AG75" s="326"/>
      <c r="AH75" s="326"/>
      <c r="AI75" s="326"/>
      <c r="AJ75" s="326"/>
      <c r="AK75" s="326"/>
      <c r="AL75" s="326"/>
      <c r="AM75" s="326"/>
      <c r="AN75" s="326"/>
      <c r="AO75" s="326"/>
      <c r="AP75" s="326"/>
      <c r="AQ75" s="326"/>
      <c r="AR75" s="326"/>
      <c r="AS75" s="326"/>
    </row>
    <row r="76" spans="2:45" x14ac:dyDescent="0.25">
      <c r="B76" s="327"/>
      <c r="C76" s="327"/>
      <c r="D76" s="327"/>
      <c r="E76" s="327"/>
      <c r="F76" s="327"/>
      <c r="G76" s="327"/>
      <c r="H76" s="327"/>
      <c r="I76" s="327"/>
      <c r="J76" s="327"/>
      <c r="K76" s="327"/>
      <c r="L76" s="327"/>
      <c r="M76" s="327"/>
      <c r="N76" s="327"/>
      <c r="O76" s="327"/>
      <c r="P76" s="327"/>
      <c r="Q76" s="327"/>
      <c r="R76" s="327"/>
      <c r="S76" s="327"/>
      <c r="T76" s="327"/>
      <c r="U76" s="327"/>
      <c r="V76" s="327"/>
      <c r="W76" s="327"/>
      <c r="X76" s="327"/>
      <c r="Y76" s="327"/>
      <c r="Z76" s="326"/>
      <c r="AA76" s="326"/>
      <c r="AB76" s="326"/>
      <c r="AC76" s="326"/>
      <c r="AD76" s="326"/>
      <c r="AE76" s="326"/>
      <c r="AF76" s="326"/>
      <c r="AG76" s="326"/>
      <c r="AH76" s="326"/>
      <c r="AI76" s="326"/>
      <c r="AJ76" s="326"/>
      <c r="AK76" s="326"/>
      <c r="AL76" s="326"/>
      <c r="AM76" s="326"/>
      <c r="AN76" s="326"/>
      <c r="AO76" s="326"/>
      <c r="AP76" s="326"/>
      <c r="AQ76" s="326"/>
      <c r="AR76" s="326"/>
      <c r="AS76" s="326"/>
    </row>
    <row r="77" spans="2:45" x14ac:dyDescent="0.25">
      <c r="B77" s="327"/>
      <c r="C77" s="327"/>
      <c r="D77" s="327"/>
      <c r="E77" s="327"/>
      <c r="F77" s="327"/>
      <c r="G77" s="327"/>
      <c r="H77" s="327"/>
      <c r="I77" s="327"/>
      <c r="J77" s="327"/>
      <c r="K77" s="327"/>
      <c r="L77" s="327"/>
      <c r="M77" s="327"/>
      <c r="N77" s="327"/>
      <c r="O77" s="327"/>
      <c r="P77" s="327"/>
      <c r="Q77" s="327"/>
      <c r="R77" s="327"/>
      <c r="S77" s="327"/>
      <c r="T77" s="327"/>
      <c r="U77" s="327"/>
      <c r="V77" s="327"/>
      <c r="W77" s="327"/>
      <c r="X77" s="327"/>
      <c r="Y77" s="327"/>
      <c r="Z77" s="326"/>
      <c r="AA77" s="326"/>
      <c r="AB77" s="326"/>
      <c r="AC77" s="326"/>
      <c r="AD77" s="326"/>
      <c r="AE77" s="326"/>
      <c r="AF77" s="326"/>
      <c r="AG77" s="326"/>
      <c r="AH77" s="326"/>
      <c r="AI77" s="326"/>
      <c r="AJ77" s="326"/>
      <c r="AK77" s="326"/>
      <c r="AL77" s="326"/>
      <c r="AM77" s="326"/>
      <c r="AN77" s="326"/>
      <c r="AO77" s="326"/>
      <c r="AP77" s="326"/>
      <c r="AQ77" s="326"/>
      <c r="AR77" s="326"/>
      <c r="AS77" s="326"/>
    </row>
    <row r="78" spans="2:45" x14ac:dyDescent="0.25">
      <c r="C78" s="326"/>
      <c r="D78" s="326"/>
      <c r="E78" s="326"/>
      <c r="F78" s="326"/>
      <c r="G78" s="326"/>
      <c r="H78" s="326"/>
      <c r="I78" s="326"/>
      <c r="J78" s="326"/>
      <c r="K78" s="326"/>
      <c r="L78" s="326"/>
      <c r="M78" s="326"/>
      <c r="N78" s="326"/>
      <c r="O78" s="326"/>
      <c r="P78" s="326"/>
      <c r="Q78" s="326"/>
      <c r="R78" s="326"/>
      <c r="S78" s="326"/>
      <c r="T78" s="326"/>
      <c r="U78" s="326"/>
      <c r="V78" s="326"/>
      <c r="W78" s="326"/>
      <c r="X78" s="326"/>
      <c r="Y78" s="326"/>
      <c r="Z78" s="326"/>
      <c r="AA78" s="326"/>
      <c r="AB78" s="326"/>
      <c r="AC78" s="326"/>
      <c r="AD78" s="326"/>
      <c r="AE78" s="326"/>
      <c r="AF78" s="326"/>
      <c r="AG78" s="326"/>
      <c r="AH78" s="326"/>
      <c r="AI78" s="326"/>
      <c r="AJ78" s="326"/>
      <c r="AK78" s="326"/>
      <c r="AL78" s="326"/>
      <c r="AM78" s="326"/>
      <c r="AN78" s="326"/>
      <c r="AO78" s="326"/>
      <c r="AP78" s="326"/>
      <c r="AQ78" s="326"/>
      <c r="AR78" s="326"/>
      <c r="AS78" s="326"/>
    </row>
    <row r="79" spans="2:45" x14ac:dyDescent="0.25">
      <c r="C79" s="326"/>
      <c r="D79" s="326"/>
      <c r="E79" s="326"/>
      <c r="F79" s="326"/>
      <c r="G79" s="326"/>
      <c r="H79" s="326"/>
      <c r="I79" s="326"/>
      <c r="J79" s="326"/>
      <c r="K79" s="326"/>
      <c r="L79" s="326"/>
      <c r="M79" s="326"/>
      <c r="N79" s="326"/>
      <c r="O79" s="326"/>
      <c r="P79" s="326"/>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c r="AN79" s="326"/>
      <c r="AO79" s="326"/>
      <c r="AP79" s="326"/>
      <c r="AQ79" s="326"/>
      <c r="AR79" s="326"/>
      <c r="AS79" s="326"/>
    </row>
    <row r="80" spans="2:45" x14ac:dyDescent="0.25">
      <c r="C80" s="326"/>
      <c r="D80" s="326"/>
      <c r="E80" s="326"/>
      <c r="F80" s="326"/>
      <c r="G80" s="326"/>
      <c r="H80" s="326"/>
      <c r="I80" s="326"/>
      <c r="J80" s="326"/>
      <c r="K80" s="326"/>
      <c r="L80" s="326"/>
      <c r="M80" s="326"/>
      <c r="N80" s="326"/>
      <c r="O80" s="326"/>
      <c r="P80" s="326"/>
      <c r="Q80" s="326"/>
      <c r="R80" s="326"/>
      <c r="S80" s="326"/>
      <c r="T80" s="326"/>
      <c r="U80" s="326"/>
      <c r="V80" s="326"/>
      <c r="W80" s="326"/>
      <c r="X80" s="326"/>
      <c r="Y80" s="326"/>
      <c r="Z80" s="326"/>
      <c r="AA80" s="326"/>
      <c r="AB80" s="326"/>
      <c r="AC80" s="326"/>
      <c r="AD80" s="326"/>
      <c r="AE80" s="326"/>
      <c r="AF80" s="326"/>
      <c r="AG80" s="326"/>
      <c r="AH80" s="326"/>
      <c r="AI80" s="326"/>
      <c r="AJ80" s="326"/>
      <c r="AK80" s="326"/>
      <c r="AL80" s="326"/>
      <c r="AM80" s="326"/>
      <c r="AN80" s="326"/>
      <c r="AO80" s="326"/>
      <c r="AP80" s="326"/>
      <c r="AQ80" s="326"/>
      <c r="AR80" s="326"/>
      <c r="AS80" s="326"/>
    </row>
    <row r="81" spans="3:45" x14ac:dyDescent="0.25">
      <c r="C81" s="326"/>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6"/>
      <c r="AF81" s="326"/>
      <c r="AG81" s="326"/>
      <c r="AH81" s="326"/>
      <c r="AI81" s="326"/>
      <c r="AJ81" s="326"/>
      <c r="AK81" s="326"/>
      <c r="AL81" s="326"/>
      <c r="AM81" s="326"/>
      <c r="AN81" s="326"/>
      <c r="AO81" s="326"/>
      <c r="AP81" s="326"/>
      <c r="AQ81" s="326"/>
      <c r="AR81" s="326"/>
      <c r="AS81" s="326"/>
    </row>
    <row r="82" spans="3:45" x14ac:dyDescent="0.25">
      <c r="C82" s="326"/>
      <c r="D82" s="326"/>
      <c r="E82" s="326"/>
      <c r="F82" s="326"/>
      <c r="G82" s="326"/>
      <c r="H82" s="326"/>
      <c r="I82" s="326"/>
      <c r="J82" s="326"/>
      <c r="K82" s="326"/>
      <c r="L82" s="326"/>
      <c r="M82" s="326"/>
      <c r="N82" s="326"/>
      <c r="O82" s="326"/>
      <c r="P82" s="326"/>
      <c r="Q82" s="326"/>
      <c r="R82" s="326"/>
      <c r="S82" s="326"/>
      <c r="T82" s="326"/>
      <c r="U82" s="326"/>
      <c r="V82" s="326"/>
      <c r="W82" s="326"/>
      <c r="X82" s="326"/>
      <c r="Y82" s="326"/>
      <c r="Z82" s="326"/>
      <c r="AA82" s="326"/>
      <c r="AB82" s="326"/>
      <c r="AC82" s="326"/>
      <c r="AD82" s="326"/>
      <c r="AE82" s="326"/>
      <c r="AF82" s="326"/>
      <c r="AG82" s="326"/>
      <c r="AH82" s="326"/>
      <c r="AI82" s="326"/>
      <c r="AJ82" s="326"/>
      <c r="AK82" s="326"/>
      <c r="AL82" s="326"/>
      <c r="AM82" s="326"/>
      <c r="AN82" s="326"/>
      <c r="AO82" s="326"/>
      <c r="AP82" s="326"/>
      <c r="AQ82" s="326"/>
      <c r="AR82" s="326"/>
      <c r="AS82" s="326"/>
    </row>
    <row r="83" spans="3:45" x14ac:dyDescent="0.25">
      <c r="C83" s="326"/>
      <c r="D83" s="326"/>
      <c r="E83" s="326"/>
      <c r="F83" s="326"/>
      <c r="G83" s="326"/>
      <c r="H83" s="326"/>
      <c r="I83" s="326"/>
      <c r="J83" s="326"/>
      <c r="K83" s="326"/>
      <c r="L83" s="326"/>
      <c r="M83" s="326"/>
      <c r="N83" s="326"/>
      <c r="O83" s="326"/>
      <c r="P83" s="326"/>
      <c r="Q83" s="326"/>
      <c r="R83" s="326"/>
      <c r="S83" s="326"/>
      <c r="T83" s="326"/>
      <c r="U83" s="326"/>
      <c r="V83" s="326"/>
      <c r="W83" s="326"/>
      <c r="X83" s="326"/>
      <c r="Y83" s="326"/>
      <c r="Z83" s="326"/>
      <c r="AA83" s="326"/>
      <c r="AB83" s="326"/>
      <c r="AC83" s="326"/>
      <c r="AD83" s="326"/>
      <c r="AE83" s="326"/>
      <c r="AF83" s="326"/>
      <c r="AG83" s="326"/>
      <c r="AH83" s="326"/>
      <c r="AI83" s="326"/>
      <c r="AJ83" s="326"/>
      <c r="AK83" s="326"/>
      <c r="AL83" s="326"/>
      <c r="AM83" s="326"/>
      <c r="AN83" s="326"/>
      <c r="AO83" s="326"/>
      <c r="AP83" s="326"/>
      <c r="AQ83" s="326"/>
      <c r="AR83" s="326"/>
      <c r="AS83" s="326"/>
    </row>
    <row r="84" spans="3:45" x14ac:dyDescent="0.25">
      <c r="C84" s="326"/>
      <c r="D84" s="326"/>
      <c r="E84" s="326"/>
      <c r="F84" s="326"/>
      <c r="G84" s="326"/>
      <c r="H84" s="326"/>
      <c r="I84" s="326"/>
      <c r="J84" s="326"/>
      <c r="K84" s="326"/>
      <c r="L84" s="326"/>
      <c r="M84" s="326"/>
      <c r="N84" s="326"/>
      <c r="O84" s="326"/>
      <c r="P84" s="326"/>
      <c r="Q84" s="326"/>
      <c r="R84" s="326"/>
      <c r="S84" s="326"/>
      <c r="T84" s="326"/>
      <c r="U84" s="326"/>
      <c r="V84" s="326"/>
      <c r="W84" s="326"/>
      <c r="X84" s="326"/>
      <c r="Y84" s="326"/>
      <c r="Z84" s="326"/>
      <c r="AA84" s="326"/>
      <c r="AB84" s="326"/>
      <c r="AC84" s="326"/>
      <c r="AD84" s="326"/>
      <c r="AE84" s="326"/>
      <c r="AF84" s="326"/>
      <c r="AG84" s="326"/>
      <c r="AH84" s="326"/>
      <c r="AI84" s="326"/>
      <c r="AJ84" s="326"/>
      <c r="AK84" s="326"/>
      <c r="AL84" s="326"/>
      <c r="AM84" s="326"/>
      <c r="AN84" s="326"/>
      <c r="AO84" s="326"/>
      <c r="AP84" s="326"/>
      <c r="AQ84" s="326"/>
      <c r="AR84" s="326"/>
      <c r="AS84" s="326"/>
    </row>
    <row r="85" spans="3:45" x14ac:dyDescent="0.25">
      <c r="C85" s="326"/>
      <c r="D85" s="326"/>
      <c r="E85" s="326"/>
      <c r="F85" s="326"/>
      <c r="G85" s="326"/>
      <c r="H85" s="326"/>
      <c r="I85" s="326"/>
      <c r="J85" s="326"/>
      <c r="K85" s="326"/>
      <c r="L85" s="326"/>
      <c r="M85" s="326"/>
      <c r="N85" s="326"/>
      <c r="O85" s="326"/>
      <c r="P85" s="326"/>
      <c r="Q85" s="326"/>
      <c r="R85" s="326"/>
      <c r="S85" s="326"/>
      <c r="T85" s="326"/>
      <c r="U85" s="326"/>
      <c r="V85" s="326"/>
      <c r="W85" s="326"/>
      <c r="X85" s="326"/>
      <c r="Y85" s="326"/>
      <c r="Z85" s="326"/>
      <c r="AA85" s="326"/>
      <c r="AB85" s="326"/>
      <c r="AC85" s="326"/>
      <c r="AD85" s="326"/>
      <c r="AE85" s="326"/>
      <c r="AF85" s="326"/>
      <c r="AG85" s="326"/>
      <c r="AH85" s="326"/>
      <c r="AI85" s="326"/>
      <c r="AJ85" s="326"/>
      <c r="AK85" s="326"/>
      <c r="AL85" s="326"/>
      <c r="AM85" s="326"/>
      <c r="AN85" s="326"/>
      <c r="AO85" s="326"/>
      <c r="AP85" s="326"/>
      <c r="AQ85" s="326"/>
      <c r="AR85" s="326"/>
      <c r="AS85" s="326"/>
    </row>
    <row r="86" spans="3:45" x14ac:dyDescent="0.25">
      <c r="C86" s="326"/>
      <c r="D86" s="326"/>
      <c r="E86" s="326"/>
      <c r="F86" s="326"/>
      <c r="G86" s="326"/>
      <c r="H86" s="326"/>
      <c r="I86" s="326"/>
      <c r="J86" s="326"/>
      <c r="K86" s="326"/>
      <c r="L86" s="326"/>
      <c r="M86" s="326"/>
      <c r="N86" s="326"/>
      <c r="O86" s="326"/>
      <c r="P86" s="326"/>
      <c r="Q86" s="326"/>
      <c r="R86" s="326"/>
      <c r="S86" s="326"/>
      <c r="T86" s="326"/>
      <c r="U86" s="326"/>
      <c r="V86" s="326"/>
      <c r="W86" s="326"/>
      <c r="X86" s="326"/>
      <c r="Y86" s="326"/>
      <c r="Z86" s="326"/>
      <c r="AA86" s="326"/>
      <c r="AB86" s="326"/>
      <c r="AC86" s="326"/>
      <c r="AD86" s="326"/>
      <c r="AE86" s="326"/>
      <c r="AF86" s="326"/>
      <c r="AG86" s="326"/>
      <c r="AH86" s="326"/>
      <c r="AI86" s="326"/>
      <c r="AJ86" s="326"/>
      <c r="AK86" s="326"/>
      <c r="AL86" s="326"/>
      <c r="AM86" s="326"/>
      <c r="AN86" s="326"/>
      <c r="AO86" s="326"/>
      <c r="AP86" s="326"/>
      <c r="AQ86" s="326"/>
      <c r="AR86" s="326"/>
      <c r="AS86" s="326"/>
    </row>
    <row r="87" spans="3:45" x14ac:dyDescent="0.25">
      <c r="C87" s="326"/>
      <c r="D87" s="326"/>
      <c r="E87" s="326"/>
      <c r="F87" s="326"/>
      <c r="G87" s="326"/>
      <c r="H87" s="326"/>
      <c r="I87" s="326"/>
      <c r="J87" s="326"/>
      <c r="K87" s="326"/>
      <c r="L87" s="326"/>
      <c r="M87" s="326"/>
      <c r="N87" s="326"/>
      <c r="O87" s="326"/>
      <c r="P87" s="326"/>
      <c r="Q87" s="326"/>
      <c r="R87" s="326"/>
      <c r="S87" s="326"/>
      <c r="T87" s="326"/>
      <c r="U87" s="326"/>
      <c r="V87" s="326"/>
      <c r="W87" s="326"/>
      <c r="X87" s="326"/>
      <c r="Y87" s="326"/>
      <c r="Z87" s="326"/>
      <c r="AA87" s="326"/>
      <c r="AB87" s="326"/>
      <c r="AC87" s="326"/>
      <c r="AD87" s="326"/>
      <c r="AE87" s="326"/>
      <c r="AF87" s="326"/>
      <c r="AG87" s="326"/>
      <c r="AH87" s="326"/>
      <c r="AI87" s="326"/>
      <c r="AJ87" s="326"/>
      <c r="AK87" s="326"/>
      <c r="AL87" s="326"/>
      <c r="AM87" s="326"/>
      <c r="AN87" s="326"/>
      <c r="AO87" s="326"/>
      <c r="AP87" s="326"/>
      <c r="AQ87" s="326"/>
      <c r="AR87" s="326"/>
      <c r="AS87" s="326"/>
    </row>
    <row r="88" spans="3:45" x14ac:dyDescent="0.25">
      <c r="C88" s="326"/>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row>
    <row r="89" spans="3:45" x14ac:dyDescent="0.25">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row>
    <row r="90" spans="3:45" x14ac:dyDescent="0.25">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row>
    <row r="91" spans="3:45" x14ac:dyDescent="0.25">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row>
    <row r="92" spans="3:45" x14ac:dyDescent="0.25">
      <c r="C92" s="326"/>
      <c r="D92" s="326"/>
      <c r="E92" s="326"/>
      <c r="F92" s="326"/>
      <c r="G92" s="326"/>
      <c r="H92" s="326"/>
      <c r="I92" s="326"/>
      <c r="J92" s="326"/>
      <c r="K92" s="326"/>
      <c r="L92" s="326"/>
      <c r="M92" s="326"/>
      <c r="N92" s="326"/>
      <c r="O92" s="326"/>
      <c r="P92" s="326"/>
      <c r="Q92" s="326"/>
      <c r="R92" s="326"/>
      <c r="S92" s="326"/>
      <c r="T92" s="326"/>
      <c r="U92" s="326"/>
      <c r="V92" s="326"/>
      <c r="W92" s="326"/>
      <c r="X92" s="326"/>
      <c r="Y92" s="326"/>
      <c r="Z92" s="326"/>
      <c r="AA92" s="326"/>
      <c r="AB92" s="326"/>
      <c r="AC92" s="326"/>
      <c r="AD92" s="326"/>
      <c r="AE92" s="326"/>
      <c r="AF92" s="326"/>
      <c r="AG92" s="326"/>
      <c r="AH92" s="326"/>
      <c r="AI92" s="326"/>
      <c r="AJ92" s="326"/>
      <c r="AK92" s="326"/>
      <c r="AL92" s="326"/>
      <c r="AM92" s="326"/>
      <c r="AN92" s="326"/>
      <c r="AO92" s="326"/>
      <c r="AP92" s="326"/>
      <c r="AQ92" s="326"/>
      <c r="AR92" s="326"/>
      <c r="AS92" s="326"/>
    </row>
    <row r="93" spans="3:45" x14ac:dyDescent="0.25">
      <c r="C93" s="326"/>
      <c r="D93" s="326"/>
      <c r="E93" s="326"/>
      <c r="F93" s="326"/>
      <c r="G93" s="326"/>
      <c r="H93" s="326"/>
      <c r="I93" s="326"/>
      <c r="J93" s="326"/>
      <c r="K93" s="326"/>
      <c r="L93" s="326"/>
      <c r="M93" s="326"/>
      <c r="N93" s="326"/>
      <c r="O93" s="326"/>
      <c r="P93" s="326"/>
      <c r="Q93" s="326"/>
      <c r="R93" s="326"/>
      <c r="S93" s="326"/>
      <c r="T93" s="326"/>
      <c r="U93" s="326"/>
      <c r="V93" s="326"/>
      <c r="W93" s="326"/>
      <c r="X93" s="326"/>
      <c r="Y93" s="326"/>
      <c r="Z93" s="326"/>
      <c r="AA93" s="326"/>
    </row>
    <row r="94" spans="3:45" x14ac:dyDescent="0.25">
      <c r="C94" s="326"/>
      <c r="D94" s="326"/>
      <c r="E94" s="326"/>
      <c r="F94" s="326"/>
      <c r="G94" s="326"/>
      <c r="H94" s="326"/>
      <c r="I94" s="326"/>
      <c r="J94" s="326"/>
      <c r="K94" s="326"/>
      <c r="L94" s="326"/>
      <c r="M94" s="326"/>
      <c r="N94" s="326"/>
      <c r="O94" s="326"/>
      <c r="P94" s="326"/>
      <c r="Q94" s="326"/>
      <c r="R94" s="326"/>
      <c r="S94" s="326"/>
      <c r="T94" s="326"/>
      <c r="U94" s="326"/>
      <c r="V94" s="326"/>
      <c r="W94" s="326"/>
      <c r="X94" s="326"/>
      <c r="Y94" s="326"/>
      <c r="Z94" s="326"/>
      <c r="AA94" s="326"/>
    </row>
    <row r="95" spans="3:45" x14ac:dyDescent="0.25">
      <c r="C95" s="326"/>
      <c r="D95" s="326"/>
      <c r="E95" s="326"/>
      <c r="F95" s="326"/>
      <c r="G95" s="326"/>
      <c r="H95" s="326"/>
      <c r="I95" s="326"/>
      <c r="J95" s="326"/>
      <c r="K95" s="326"/>
      <c r="L95" s="326"/>
      <c r="M95" s="326"/>
      <c r="N95" s="326"/>
      <c r="O95" s="326"/>
      <c r="P95" s="326"/>
      <c r="Q95" s="326"/>
      <c r="R95" s="326"/>
      <c r="S95" s="326"/>
      <c r="T95" s="326"/>
      <c r="U95" s="326"/>
      <c r="V95" s="326"/>
      <c r="W95" s="326"/>
      <c r="X95" s="326"/>
      <c r="Y95" s="326"/>
      <c r="Z95" s="326"/>
      <c r="AA95" s="326"/>
    </row>
    <row r="96" spans="3:45" x14ac:dyDescent="0.25">
      <c r="C96" s="326"/>
      <c r="D96" s="326"/>
      <c r="E96" s="326"/>
      <c r="F96" s="326"/>
      <c r="G96" s="326"/>
      <c r="H96" s="326"/>
      <c r="I96" s="326"/>
      <c r="J96" s="326"/>
      <c r="K96" s="326"/>
      <c r="L96" s="326"/>
      <c r="M96" s="326"/>
      <c r="N96" s="326"/>
      <c r="O96" s="326"/>
      <c r="P96" s="326"/>
      <c r="Q96" s="326"/>
      <c r="R96" s="326"/>
      <c r="S96" s="326"/>
      <c r="T96" s="326"/>
      <c r="U96" s="326"/>
      <c r="V96" s="326"/>
      <c r="W96" s="326"/>
      <c r="X96" s="326"/>
      <c r="Y96" s="326"/>
      <c r="Z96" s="326"/>
      <c r="AA96" s="326"/>
    </row>
    <row r="97" spans="3:27" x14ac:dyDescent="0.25">
      <c r="C97" s="326"/>
      <c r="D97" s="326"/>
      <c r="E97" s="326"/>
      <c r="F97" s="326"/>
      <c r="G97" s="326"/>
      <c r="H97" s="326"/>
      <c r="I97" s="326"/>
      <c r="J97" s="326"/>
      <c r="K97" s="326"/>
      <c r="L97" s="326"/>
      <c r="M97" s="326"/>
      <c r="N97" s="326"/>
      <c r="O97" s="326"/>
      <c r="P97" s="326"/>
      <c r="Q97" s="326"/>
      <c r="R97" s="326"/>
      <c r="S97" s="326"/>
      <c r="T97" s="326"/>
      <c r="U97" s="326"/>
      <c r="V97" s="326"/>
      <c r="W97" s="326"/>
      <c r="X97" s="326"/>
      <c r="Y97" s="326"/>
      <c r="Z97" s="326"/>
      <c r="AA97" s="326"/>
    </row>
    <row r="98" spans="3:27" x14ac:dyDescent="0.25">
      <c r="C98" s="326"/>
      <c r="D98" s="326"/>
      <c r="E98" s="326"/>
      <c r="F98" s="326"/>
      <c r="G98" s="326"/>
      <c r="H98" s="326"/>
      <c r="I98" s="326"/>
      <c r="J98" s="326"/>
      <c r="K98" s="326"/>
      <c r="L98" s="326"/>
      <c r="M98" s="326"/>
      <c r="N98" s="326"/>
      <c r="O98" s="326"/>
      <c r="P98" s="326"/>
      <c r="Q98" s="326"/>
      <c r="R98" s="326"/>
      <c r="S98" s="326"/>
      <c r="T98" s="326"/>
      <c r="U98" s="326"/>
      <c r="V98" s="326"/>
      <c r="W98" s="326"/>
      <c r="X98" s="326"/>
      <c r="Y98" s="326"/>
      <c r="Z98" s="326"/>
      <c r="AA98" s="326"/>
    </row>
    <row r="99" spans="3:27" x14ac:dyDescent="0.25">
      <c r="C99" s="326"/>
      <c r="D99" s="326"/>
      <c r="E99" s="326"/>
      <c r="F99" s="326"/>
      <c r="G99" s="326"/>
      <c r="H99" s="326"/>
      <c r="I99" s="326"/>
      <c r="J99" s="326"/>
      <c r="K99" s="326"/>
      <c r="L99" s="326"/>
      <c r="M99" s="326"/>
      <c r="N99" s="326"/>
      <c r="O99" s="326"/>
      <c r="P99" s="326"/>
      <c r="Q99" s="326"/>
      <c r="R99" s="326"/>
      <c r="S99" s="326"/>
      <c r="T99" s="326"/>
      <c r="U99" s="326"/>
      <c r="V99" s="326"/>
      <c r="W99" s="326"/>
      <c r="X99" s="326"/>
      <c r="Y99" s="326"/>
      <c r="Z99" s="326"/>
      <c r="AA99" s="326"/>
    </row>
    <row r="100" spans="3:27" x14ac:dyDescent="0.25">
      <c r="C100" s="326"/>
      <c r="D100" s="326"/>
      <c r="E100" s="326"/>
      <c r="F100" s="326"/>
      <c r="G100" s="326"/>
      <c r="H100" s="326"/>
      <c r="I100" s="326"/>
      <c r="J100" s="326"/>
      <c r="K100" s="326"/>
      <c r="L100" s="326"/>
      <c r="M100" s="326"/>
      <c r="N100" s="326"/>
      <c r="O100" s="326"/>
      <c r="P100" s="326"/>
      <c r="Q100" s="326"/>
      <c r="R100" s="326"/>
      <c r="S100" s="326"/>
      <c r="T100" s="326"/>
      <c r="U100" s="326"/>
      <c r="V100" s="326"/>
      <c r="W100" s="326"/>
      <c r="X100" s="326"/>
      <c r="Y100" s="326"/>
      <c r="Z100" s="326"/>
      <c r="AA100" s="326"/>
    </row>
    <row r="101" spans="3:27" x14ac:dyDescent="0.25">
      <c r="C101" s="326"/>
      <c r="D101" s="326"/>
      <c r="E101" s="326"/>
      <c r="F101" s="326"/>
      <c r="G101" s="326"/>
      <c r="H101" s="326"/>
      <c r="I101" s="326"/>
      <c r="J101" s="326"/>
      <c r="K101" s="326"/>
      <c r="L101" s="326"/>
      <c r="M101" s="326"/>
      <c r="N101" s="326"/>
      <c r="O101" s="326"/>
      <c r="P101" s="326"/>
      <c r="Q101" s="326"/>
      <c r="R101" s="326"/>
      <c r="S101" s="326"/>
      <c r="T101" s="326"/>
      <c r="U101" s="326"/>
      <c r="V101" s="326"/>
      <c r="W101" s="326"/>
      <c r="X101" s="326"/>
      <c r="Y101" s="326"/>
      <c r="Z101" s="326"/>
      <c r="AA101" s="326"/>
    </row>
    <row r="102" spans="3:27" x14ac:dyDescent="0.25">
      <c r="C102" s="326"/>
      <c r="D102" s="326"/>
      <c r="E102" s="326"/>
      <c r="F102" s="326"/>
      <c r="G102" s="326"/>
      <c r="H102" s="326"/>
      <c r="I102" s="326"/>
      <c r="J102" s="326"/>
      <c r="K102" s="326"/>
      <c r="L102" s="326"/>
      <c r="M102" s="326"/>
      <c r="N102" s="326"/>
      <c r="O102" s="326"/>
      <c r="P102" s="326"/>
      <c r="Q102" s="326"/>
      <c r="R102" s="326"/>
      <c r="S102" s="326"/>
      <c r="T102" s="326"/>
      <c r="U102" s="326"/>
      <c r="V102" s="326"/>
      <c r="W102" s="326"/>
      <c r="X102" s="326"/>
      <c r="Y102" s="326"/>
      <c r="Z102" s="326"/>
      <c r="AA102" s="326"/>
    </row>
  </sheetData>
  <mergeCells count="87">
    <mergeCell ref="B2:W2"/>
    <mergeCell ref="Z2:AI2"/>
    <mergeCell ref="B3:W3"/>
    <mergeCell ref="Z3:AS3"/>
    <mergeCell ref="B5:C5"/>
    <mergeCell ref="D5:F5"/>
    <mergeCell ref="G5:H5"/>
    <mergeCell ref="Z5:AB5"/>
    <mergeCell ref="S8:S10"/>
    <mergeCell ref="Z6:AB6"/>
    <mergeCell ref="Z7:AB7"/>
    <mergeCell ref="B8:F10"/>
    <mergeCell ref="G8:G10"/>
    <mergeCell ref="H8:H10"/>
    <mergeCell ref="I8:I10"/>
    <mergeCell ref="J8:J10"/>
    <mergeCell ref="K8:K10"/>
    <mergeCell ref="L8:L10"/>
    <mergeCell ref="M8:M10"/>
    <mergeCell ref="N8:N10"/>
    <mergeCell ref="O8:O10"/>
    <mergeCell ref="P8:P10"/>
    <mergeCell ref="Q8:Q10"/>
    <mergeCell ref="R8:R10"/>
    <mergeCell ref="T8:T10"/>
    <mergeCell ref="U8:U10"/>
    <mergeCell ref="V8:V10"/>
    <mergeCell ref="W8:W10"/>
    <mergeCell ref="Z8:AB8"/>
    <mergeCell ref="Z9:AB9"/>
    <mergeCell ref="C27:F27"/>
    <mergeCell ref="C12:F12"/>
    <mergeCell ref="C13:F13"/>
    <mergeCell ref="Z13:AS16"/>
    <mergeCell ref="C14:F14"/>
    <mergeCell ref="B16:F16"/>
    <mergeCell ref="C18:F18"/>
    <mergeCell ref="C19:F19"/>
    <mergeCell ref="C20:F20"/>
    <mergeCell ref="B22:F22"/>
    <mergeCell ref="C24:F24"/>
    <mergeCell ref="C25:F25"/>
    <mergeCell ref="C28:F28"/>
    <mergeCell ref="B30:F30"/>
    <mergeCell ref="C32:F32"/>
    <mergeCell ref="C33:F33"/>
    <mergeCell ref="C65:D65"/>
    <mergeCell ref="B39:F41"/>
    <mergeCell ref="B47:F47"/>
    <mergeCell ref="C49:F49"/>
    <mergeCell ref="C50:F50"/>
    <mergeCell ref="C70:D70"/>
    <mergeCell ref="D71:W71"/>
    <mergeCell ref="D72:W72"/>
    <mergeCell ref="D73:W73"/>
    <mergeCell ref="C68:D68"/>
    <mergeCell ref="H39:H41"/>
    <mergeCell ref="I39:I41"/>
    <mergeCell ref="J39:J41"/>
    <mergeCell ref="K39:K41"/>
    <mergeCell ref="C69:D69"/>
    <mergeCell ref="C66:D66"/>
    <mergeCell ref="C59:F59"/>
    <mergeCell ref="B61:F61"/>
    <mergeCell ref="C63:F63"/>
    <mergeCell ref="C64:F64"/>
    <mergeCell ref="C51:F51"/>
    <mergeCell ref="B53:F53"/>
    <mergeCell ref="C55:F55"/>
    <mergeCell ref="C56:F56"/>
    <mergeCell ref="C58:F58"/>
    <mergeCell ref="V39:V41"/>
    <mergeCell ref="W39:W41"/>
    <mergeCell ref="C43:F43"/>
    <mergeCell ref="C44:F44"/>
    <mergeCell ref="C45:F45"/>
    <mergeCell ref="Q39:Q41"/>
    <mergeCell ref="R39:R41"/>
    <mergeCell ref="S39:S41"/>
    <mergeCell ref="T39:T41"/>
    <mergeCell ref="U39:U41"/>
    <mergeCell ref="L39:L41"/>
    <mergeCell ref="M39:M41"/>
    <mergeCell ref="N39:N41"/>
    <mergeCell ref="O39:O41"/>
    <mergeCell ref="P39:P41"/>
    <mergeCell ref="G39:G41"/>
  </mergeCells>
  <hyperlinks>
    <hyperlink ref="D73" r:id="rId1" display="http://www.epa.gov/oms/rfgecon.htm" xr:uid="{B0B4E974-87D3-475F-B34B-098BE7AF0E82}"/>
    <hyperlink ref="K5" location="'All Data Collection'!B22" display="*If you don't know your communities emission factor, reference the sources in the &quot;All Data Collection&quot; tab" xr:uid="{9537A86B-6322-44EB-845B-59048F56BCDD}"/>
  </hyperlinks>
  <pageMargins left="0.7" right="0.7" top="0.75" bottom="0.75" header="0.3" footer="0.3"/>
  <pageSetup orientation="portrait" horizontalDpi="300" verticalDpi="3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ssignedto xmlns="75dd13b0-2e5a-4184-8b15-cabd550ea107">
      <UserInfo>
        <DisplayName/>
        <AccountId xsi:nil="true"/>
        <AccountType/>
      </UserInfo>
    </Assignedto>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65D7ED6BA2C24ABAAC6E5962F6A4D3" ma:contentTypeVersion="12" ma:contentTypeDescription="Create a new document." ma:contentTypeScope="" ma:versionID="e1b3ae0031ac2d26b0f5a33dc914ffa5">
  <xsd:schema xmlns:xsd="http://www.w3.org/2001/XMLSchema" xmlns:xs="http://www.w3.org/2001/XMLSchema" xmlns:p="http://schemas.microsoft.com/office/2006/metadata/properties" xmlns:ns3="75dd13b0-2e5a-4184-8b15-cabd550ea107" targetNamespace="http://schemas.microsoft.com/office/2006/metadata/properties" ma:root="true" ma:fieldsID="ee8379cba94de3d7517fab1cfd9f6e91" ns3:_="">
    <xsd:import namespace="75dd13b0-2e5a-4184-8b15-cabd550ea10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Assigned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dd13b0-2e5a-4184-8b15-cabd550ea107"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Assignedto" ma:index="19" nillable="true" ma:displayName="Assigned" ma:format="Dropdown" ma:list="UserInfo" ma:SharePointGroup="0"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L F S f U T o k A 0 a k A A A A 9 Q A A A B I A H A B D b 2 5 m a W c v U G F j a 2 F n Z S 5 4 b W w g o h g A K K A U A A A A A A A A A A A A A A A A A A A A A A A A A A A A h Y 9 B D o I w F E S v Q r q n r W i U k E 9 Z u J X E h G j c N q V C I 3 w M F M v d X H g k r y B G U X c u 5 8 1 b z N y v N 0 i G u v I u u u 1 M g z G Z U U 4 8 j a r J D R Y x 6 e 3 R D 0 k i Y C v V S R b a G 2 X s o q H L Y 1 J a e 4 4 Y c 8 5 R N 6 d N W 7 C A 8 x k 7 p J t M l b q W 5 C O b / 7 J v s L M S l S Y C 9 q 8 x I q D h i o a L J e X A J g a p w W 8 f j H O f 7 Q + E d V / Z v t V C o 7 / L g E 0 R 2 P u C e A B Q S w M E F A A C A A g A L F S f 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x U n 1 E o i k e 4 D g A A A B E A A A A T A B w A R m 9 y b X V s Y X M v U 2 V j d G l v b j E u b S C i G A A o o B Q A A A A A A A A A A A A A A A A A A A A A A A A A A A A r T k 0 u y c z P U w i G 0 I b W A F B L A Q I t A B Q A A g A I A C x U n 1 E 6 J A N G p A A A A P U A A A A S A A A A A A A A A A A A A A A A A A A A A A B D b 2 5 m a W c v U G F j a 2 F n Z S 5 4 b W x Q S w E C L Q A U A A I A C A A s V J 9 R D 8 r p q 6 Q A A A D p A A A A E w A A A A A A A A A A A A A A A A D w A A A A W 0 N v b n R l b n R f V H l w Z X N d L n h t b F B L A Q I t A B Q A A g A I A C x U n 1 E 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R 6 B k g A F x V T L X n i m P f A 2 B b A A A A A A I A A A A A A B B m A A A A A Q A A I A A A A M 9 6 e s X m J 5 b I P B c f O P z Y N x X w d q Y z d 8 I y h d 6 5 j S l 7 1 d u q A A A A A A 6 A A A A A A g A A I A A A A I p 9 Z v d P 7 q n S Q y g t 6 W B O q F A K 1 K / l r w S 3 G T 3 i K D m H z 9 B O U A A A A A + 4 b K t 3 u T 5 A C X 1 S + d h b y 6 5 i V t C 6 8 I H 3 r Q R W n + u i C Y n j D 2 z r E l a b c 0 x J s H 6 f 7 M t 5 N n a B g m h Z i X e + 3 I s X 3 o F l N g y A d 0 9 O a q P o E n g Y S i a z / h V j Q A A A A I R H o v a 8 B 9 G w 8 j b l t b w Q D q b P W C J G 6 r N O r B f X J e U O S q Y k o Z G N l o t Q p U i Q F V Y P 7 e 6 i 1 d j R c 3 + z Y w 3 p v Z G s 3 M C d I l c = < / D a t a M a s h u p > 
</file>

<file path=customXml/itemProps1.xml><?xml version="1.0" encoding="utf-8"?>
<ds:datastoreItem xmlns:ds="http://schemas.openxmlformats.org/officeDocument/2006/customXml" ds:itemID="{4C6AC9A8-BC4E-4630-B11D-5EC9EE10D73A}">
  <ds:schemaRefs>
    <ds:schemaRef ds:uri="http://schemas.microsoft.com/office/2006/metadata/properties"/>
    <ds:schemaRef ds:uri="http://schemas.microsoft.com/office/infopath/2007/PartnerControls"/>
    <ds:schemaRef ds:uri="75dd13b0-2e5a-4184-8b15-cabd550ea107"/>
  </ds:schemaRefs>
</ds:datastoreItem>
</file>

<file path=customXml/itemProps2.xml><?xml version="1.0" encoding="utf-8"?>
<ds:datastoreItem xmlns:ds="http://schemas.openxmlformats.org/officeDocument/2006/customXml" ds:itemID="{8CE7012C-858A-4B83-8233-FE89B3BA8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dd13b0-2e5a-4184-8b15-cabd550ea1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FCE543-F427-4527-A76E-0799861501E0}">
  <ds:schemaRefs>
    <ds:schemaRef ds:uri="http://schemas.microsoft.com/sharepoint/v3/contenttype/forms"/>
  </ds:schemaRefs>
</ds:datastoreItem>
</file>

<file path=customXml/itemProps4.xml><?xml version="1.0" encoding="utf-8"?>
<ds:datastoreItem xmlns:ds="http://schemas.openxmlformats.org/officeDocument/2006/customXml" ds:itemID="{A4F29368-B030-4611-98D1-3D0843DC0D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Climate Metrics</vt:lpstr>
      <vt:lpstr>Community Emissions Snapshop</vt:lpstr>
      <vt:lpstr>Action Progress Dashboard</vt:lpstr>
      <vt:lpstr>All Data Collection</vt:lpstr>
      <vt:lpstr>Raw Data</vt:lpstr>
      <vt:lpstr>City Operations GHG Inventory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 Wyatt</dc:creator>
  <cp:keywords/>
  <dc:description/>
  <cp:lastModifiedBy>Dane</cp:lastModifiedBy>
  <cp:revision/>
  <dcterms:created xsi:type="dcterms:W3CDTF">2020-12-10T17:10:37Z</dcterms:created>
  <dcterms:modified xsi:type="dcterms:W3CDTF">2021-11-15T23:46:31Z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0x010100E665D7ED6BA2C24ABAAC6E5962F6A4D3</vt:lpwstr>
  </property>
  <property fmtid="{D5CDD505-2E9C-101B-9397-08002B2CF9AE}" pid="3" name="Order">
    <vt:r8>25911500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