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sus\Desktop\Blog\"/>
    </mc:Choice>
  </mc:AlternateContent>
  <xr:revisionPtr revIDLastSave="0" documentId="8_{3F0DE3DE-290E-489A-A150-74895FD813A7}" xr6:coauthVersionLast="47" xr6:coauthVersionMax="47" xr10:uidLastSave="{00000000-0000-0000-0000-000000000000}"/>
  <bookViews>
    <workbookView xWindow="15750" yWindow="3915" windowWidth="21600" windowHeight="11385" tabRatio="783" xr2:uid="{D8EBE8C1-46A6-4A48-A336-0C9E4D334541}"/>
  </bookViews>
  <sheets>
    <sheet name="Instructions" sheetId="4" r:id="rId1"/>
    <sheet name="GreenStep Cities Steps 4&amp;5" sheetId="11" r:id="rId2"/>
    <sheet name="Climate Metrics" sheetId="1" r:id="rId3"/>
    <sheet name="Community Emissions Snapshop" sheetId="6" r:id="rId4"/>
    <sheet name="Action Progress Dashboard" sheetId="3" r:id="rId5"/>
    <sheet name="All Data Collection" sheetId="17" r:id="rId6"/>
    <sheet name="Raw Data" sheetId="10" r:id="rId7"/>
    <sheet name="City Operations GHG Inventory" sheetId="16"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6" l="1"/>
  <c r="F115" i="1"/>
  <c r="G115" i="1"/>
  <c r="H115" i="1"/>
  <c r="I115" i="1"/>
  <c r="J115" i="1"/>
  <c r="K115" i="1"/>
  <c r="L115" i="1"/>
  <c r="J74" i="10" s="1"/>
  <c r="M115" i="1"/>
  <c r="K74" i="10" s="1"/>
  <c r="N115" i="1"/>
  <c r="O115" i="1"/>
  <c r="M74" i="10" s="1"/>
  <c r="P115" i="1"/>
  <c r="Q115" i="1"/>
  <c r="R115" i="1"/>
  <c r="S115" i="1"/>
  <c r="T115" i="1"/>
  <c r="R74" i="10" s="1"/>
  <c r="E115" i="1"/>
  <c r="C74" i="10" s="1"/>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3" i="10"/>
  <c r="B3" i="10"/>
  <c r="C3" i="10"/>
  <c r="D3" i="10"/>
  <c r="E3" i="10"/>
  <c r="F3" i="10"/>
  <c r="G3" i="10"/>
  <c r="H3" i="10"/>
  <c r="I3" i="10"/>
  <c r="J3" i="10"/>
  <c r="K3" i="10"/>
  <c r="L3" i="10"/>
  <c r="M3" i="10"/>
  <c r="N3" i="10"/>
  <c r="O3" i="10"/>
  <c r="P3" i="10"/>
  <c r="Q3" i="10"/>
  <c r="R3" i="10"/>
  <c r="A4" i="10"/>
  <c r="B4" i="10"/>
  <c r="C4" i="10"/>
  <c r="D4" i="10"/>
  <c r="E4" i="10"/>
  <c r="F4" i="10"/>
  <c r="G4" i="10"/>
  <c r="H4" i="10"/>
  <c r="I4" i="10"/>
  <c r="J4" i="10"/>
  <c r="K4" i="10"/>
  <c r="L4" i="10"/>
  <c r="M4" i="10"/>
  <c r="N4" i="10"/>
  <c r="O4" i="10"/>
  <c r="P4" i="10"/>
  <c r="Q4" i="10"/>
  <c r="R4" i="10"/>
  <c r="A5" i="10"/>
  <c r="B5" i="10"/>
  <c r="A6" i="10"/>
  <c r="B6" i="10"/>
  <c r="B7" i="10"/>
  <c r="B8" i="10"/>
  <c r="C8" i="10"/>
  <c r="D8" i="10"/>
  <c r="E8" i="10"/>
  <c r="F8" i="10"/>
  <c r="G8" i="10"/>
  <c r="H8" i="10"/>
  <c r="I8" i="10"/>
  <c r="J8" i="10"/>
  <c r="K8" i="10"/>
  <c r="L8" i="10"/>
  <c r="M8" i="10"/>
  <c r="N8" i="10"/>
  <c r="O8" i="10"/>
  <c r="P8" i="10"/>
  <c r="Q8" i="10"/>
  <c r="R8" i="10"/>
  <c r="B9" i="10"/>
  <c r="C9" i="10"/>
  <c r="D9" i="10"/>
  <c r="E9" i="10"/>
  <c r="F9" i="10"/>
  <c r="G9" i="10"/>
  <c r="H9" i="10"/>
  <c r="I9" i="10"/>
  <c r="J9" i="10"/>
  <c r="K9" i="10"/>
  <c r="L9" i="10"/>
  <c r="M9" i="10"/>
  <c r="N9" i="10"/>
  <c r="O9" i="10"/>
  <c r="P9" i="10"/>
  <c r="Q9" i="10"/>
  <c r="R9" i="10"/>
  <c r="B10" i="10"/>
  <c r="C10" i="10"/>
  <c r="D10" i="10"/>
  <c r="E10" i="10"/>
  <c r="F10" i="10"/>
  <c r="G10" i="10"/>
  <c r="H10" i="10"/>
  <c r="I10" i="10"/>
  <c r="J10" i="10"/>
  <c r="K10" i="10"/>
  <c r="L10" i="10"/>
  <c r="M10" i="10"/>
  <c r="N10" i="10"/>
  <c r="O10" i="10"/>
  <c r="P10" i="10"/>
  <c r="Q10" i="10"/>
  <c r="R10" i="10"/>
  <c r="B11" i="10"/>
  <c r="C11" i="10"/>
  <c r="D11" i="10"/>
  <c r="E11" i="10"/>
  <c r="F11" i="10"/>
  <c r="G11" i="10"/>
  <c r="H11" i="10"/>
  <c r="I11" i="10"/>
  <c r="J11" i="10"/>
  <c r="K11" i="10"/>
  <c r="L11" i="10"/>
  <c r="M11" i="10"/>
  <c r="N11" i="10"/>
  <c r="O11" i="10"/>
  <c r="P11" i="10"/>
  <c r="Q11" i="10"/>
  <c r="R11" i="10"/>
  <c r="B12" i="10"/>
  <c r="C12" i="10"/>
  <c r="D12" i="10"/>
  <c r="E12" i="10"/>
  <c r="F12" i="10"/>
  <c r="G12" i="10"/>
  <c r="H12" i="10"/>
  <c r="I12" i="10"/>
  <c r="J12" i="10"/>
  <c r="K12" i="10"/>
  <c r="L12" i="10"/>
  <c r="M12" i="10"/>
  <c r="N12" i="10"/>
  <c r="O12" i="10"/>
  <c r="P12" i="10"/>
  <c r="Q12" i="10"/>
  <c r="R12" i="10"/>
  <c r="B13" i="10"/>
  <c r="C13" i="10"/>
  <c r="D13" i="10"/>
  <c r="E13" i="10"/>
  <c r="F13" i="10"/>
  <c r="G13" i="10"/>
  <c r="H13" i="10"/>
  <c r="I13" i="10"/>
  <c r="J13" i="10"/>
  <c r="K13" i="10"/>
  <c r="L13" i="10"/>
  <c r="M13" i="10"/>
  <c r="N13" i="10"/>
  <c r="O13" i="10"/>
  <c r="P13" i="10"/>
  <c r="Q13" i="10"/>
  <c r="R13" i="10"/>
  <c r="B14" i="10"/>
  <c r="C14" i="10"/>
  <c r="D14" i="10"/>
  <c r="E14" i="10"/>
  <c r="F14" i="10"/>
  <c r="G14" i="10"/>
  <c r="H14" i="10"/>
  <c r="I14" i="10"/>
  <c r="J14" i="10"/>
  <c r="K14" i="10"/>
  <c r="L14" i="10"/>
  <c r="M14" i="10"/>
  <c r="N14" i="10"/>
  <c r="O14" i="10"/>
  <c r="P14" i="10"/>
  <c r="Q14" i="10"/>
  <c r="R14" i="10"/>
  <c r="B15" i="10"/>
  <c r="C15" i="10"/>
  <c r="D15" i="10"/>
  <c r="E15" i="10"/>
  <c r="F15" i="10"/>
  <c r="G15" i="10"/>
  <c r="H15" i="10"/>
  <c r="I15" i="10"/>
  <c r="J15" i="10"/>
  <c r="K15" i="10"/>
  <c r="L15" i="10"/>
  <c r="M15" i="10"/>
  <c r="N15" i="10"/>
  <c r="O15" i="10"/>
  <c r="P15" i="10"/>
  <c r="Q15" i="10"/>
  <c r="R15" i="10"/>
  <c r="B16" i="10"/>
  <c r="C16" i="10"/>
  <c r="D16" i="10"/>
  <c r="E16" i="10"/>
  <c r="F16" i="10"/>
  <c r="G16" i="10"/>
  <c r="H16" i="10"/>
  <c r="I16" i="10"/>
  <c r="J16" i="10"/>
  <c r="K16" i="10"/>
  <c r="L16" i="10"/>
  <c r="M16" i="10"/>
  <c r="N16" i="10"/>
  <c r="O16" i="10"/>
  <c r="P16" i="10"/>
  <c r="Q16" i="10"/>
  <c r="R16" i="10"/>
  <c r="B17" i="10"/>
  <c r="C17" i="10"/>
  <c r="D17" i="10"/>
  <c r="E17" i="10"/>
  <c r="F17" i="10"/>
  <c r="G17" i="10"/>
  <c r="H17" i="10"/>
  <c r="I17" i="10"/>
  <c r="J17" i="10"/>
  <c r="K17" i="10"/>
  <c r="L17" i="10"/>
  <c r="M17" i="10"/>
  <c r="N17" i="10"/>
  <c r="O17" i="10"/>
  <c r="P17" i="10"/>
  <c r="Q17" i="10"/>
  <c r="R17" i="10"/>
  <c r="B18" i="10"/>
  <c r="C18" i="10"/>
  <c r="D18" i="10"/>
  <c r="E18" i="10"/>
  <c r="F18" i="10"/>
  <c r="G18" i="10"/>
  <c r="H18" i="10"/>
  <c r="I18" i="10"/>
  <c r="J18" i="10"/>
  <c r="K18" i="10"/>
  <c r="L18" i="10"/>
  <c r="M18" i="10"/>
  <c r="N18" i="10"/>
  <c r="O18" i="10"/>
  <c r="P18" i="10"/>
  <c r="Q18" i="10"/>
  <c r="R18" i="10"/>
  <c r="B19" i="10"/>
  <c r="C19" i="10"/>
  <c r="D19" i="10"/>
  <c r="E19" i="10"/>
  <c r="F19" i="10"/>
  <c r="G19" i="10"/>
  <c r="H19" i="10"/>
  <c r="I19" i="10"/>
  <c r="J19" i="10"/>
  <c r="K19" i="10"/>
  <c r="L19" i="10"/>
  <c r="M19" i="10"/>
  <c r="N19" i="10"/>
  <c r="O19" i="10"/>
  <c r="P19" i="10"/>
  <c r="Q19" i="10"/>
  <c r="R19" i="10"/>
  <c r="B20" i="10"/>
  <c r="C20" i="10"/>
  <c r="D20" i="10"/>
  <c r="E20" i="10"/>
  <c r="F20" i="10"/>
  <c r="G20" i="10"/>
  <c r="H20" i="10"/>
  <c r="I20" i="10"/>
  <c r="J20" i="10"/>
  <c r="K20" i="10"/>
  <c r="L20" i="10"/>
  <c r="M20" i="10"/>
  <c r="N20" i="10"/>
  <c r="O20" i="10"/>
  <c r="P20" i="10"/>
  <c r="Q20" i="10"/>
  <c r="R20" i="10"/>
  <c r="B21" i="10"/>
  <c r="C21" i="10"/>
  <c r="D21" i="10"/>
  <c r="E21" i="10"/>
  <c r="F21" i="10"/>
  <c r="G21" i="10"/>
  <c r="H21" i="10"/>
  <c r="I21" i="10"/>
  <c r="J21" i="10"/>
  <c r="K21" i="10"/>
  <c r="L21" i="10"/>
  <c r="M21" i="10"/>
  <c r="N21" i="10"/>
  <c r="O21" i="10"/>
  <c r="P21" i="10"/>
  <c r="Q21" i="10"/>
  <c r="R21" i="10"/>
  <c r="B22" i="10"/>
  <c r="C22" i="10"/>
  <c r="D22" i="10"/>
  <c r="E22" i="10"/>
  <c r="F22" i="10"/>
  <c r="G22" i="10"/>
  <c r="H22" i="10"/>
  <c r="I22" i="10"/>
  <c r="J22" i="10"/>
  <c r="K22" i="10"/>
  <c r="L22" i="10"/>
  <c r="M22" i="10"/>
  <c r="N22" i="10"/>
  <c r="O22" i="10"/>
  <c r="P22" i="10"/>
  <c r="Q22" i="10"/>
  <c r="R22" i="10"/>
  <c r="B23" i="10"/>
  <c r="C23" i="10"/>
  <c r="D23" i="10"/>
  <c r="E23" i="10"/>
  <c r="F23" i="10"/>
  <c r="G23" i="10"/>
  <c r="H23" i="10"/>
  <c r="I23" i="10"/>
  <c r="J23" i="10"/>
  <c r="K23" i="10"/>
  <c r="L23" i="10"/>
  <c r="M23" i="10"/>
  <c r="N23" i="10"/>
  <c r="O23" i="10"/>
  <c r="P23" i="10"/>
  <c r="Q23" i="10"/>
  <c r="R23" i="10"/>
  <c r="B24" i="10"/>
  <c r="C24" i="10"/>
  <c r="D24" i="10"/>
  <c r="E24" i="10"/>
  <c r="F24" i="10"/>
  <c r="G24" i="10"/>
  <c r="H24" i="10"/>
  <c r="I24" i="10"/>
  <c r="J24" i="10"/>
  <c r="K24" i="10"/>
  <c r="L24" i="10"/>
  <c r="M24" i="10"/>
  <c r="N24" i="10"/>
  <c r="O24" i="10"/>
  <c r="P24" i="10"/>
  <c r="Q24" i="10"/>
  <c r="R24" i="10"/>
  <c r="B25" i="10"/>
  <c r="C25" i="10"/>
  <c r="D25" i="10"/>
  <c r="E25" i="10"/>
  <c r="F25" i="10"/>
  <c r="G25" i="10"/>
  <c r="H25" i="10"/>
  <c r="I25" i="10"/>
  <c r="J25" i="10"/>
  <c r="K25" i="10"/>
  <c r="L25" i="10"/>
  <c r="M25" i="10"/>
  <c r="N25" i="10"/>
  <c r="O25" i="10"/>
  <c r="P25" i="10"/>
  <c r="Q25" i="10"/>
  <c r="R25" i="10"/>
  <c r="B26" i="10"/>
  <c r="C26" i="10"/>
  <c r="D26" i="10"/>
  <c r="E26" i="10"/>
  <c r="F26" i="10"/>
  <c r="G26" i="10"/>
  <c r="H26" i="10"/>
  <c r="I26" i="10"/>
  <c r="J26" i="10"/>
  <c r="K26" i="10"/>
  <c r="L26" i="10"/>
  <c r="M26" i="10"/>
  <c r="N26" i="10"/>
  <c r="O26" i="10"/>
  <c r="P26" i="10"/>
  <c r="Q26" i="10"/>
  <c r="R26" i="10"/>
  <c r="B27" i="10"/>
  <c r="C27" i="10"/>
  <c r="D27" i="10"/>
  <c r="E27" i="10"/>
  <c r="F27" i="10"/>
  <c r="G27" i="10"/>
  <c r="H27" i="10"/>
  <c r="I27" i="10"/>
  <c r="J27" i="10"/>
  <c r="K27" i="10"/>
  <c r="L27" i="10"/>
  <c r="M27" i="10"/>
  <c r="N27" i="10"/>
  <c r="O27" i="10"/>
  <c r="P27" i="10"/>
  <c r="Q27" i="10"/>
  <c r="R27" i="10"/>
  <c r="B28" i="10"/>
  <c r="C28" i="10"/>
  <c r="D28" i="10"/>
  <c r="E28" i="10"/>
  <c r="F28" i="10"/>
  <c r="G28" i="10"/>
  <c r="H28" i="10"/>
  <c r="I28" i="10"/>
  <c r="J28" i="10"/>
  <c r="K28" i="10"/>
  <c r="L28" i="10"/>
  <c r="M28" i="10"/>
  <c r="N28" i="10"/>
  <c r="O28" i="10"/>
  <c r="P28" i="10"/>
  <c r="Q28" i="10"/>
  <c r="R28" i="10"/>
  <c r="B29" i="10"/>
  <c r="C29" i="10"/>
  <c r="D29" i="10"/>
  <c r="E29" i="10"/>
  <c r="F29" i="10"/>
  <c r="G29" i="10"/>
  <c r="H29" i="10"/>
  <c r="I29" i="10"/>
  <c r="J29" i="10"/>
  <c r="K29" i="10"/>
  <c r="L29" i="10"/>
  <c r="M29" i="10"/>
  <c r="N29" i="10"/>
  <c r="O29" i="10"/>
  <c r="P29" i="10"/>
  <c r="Q29" i="10"/>
  <c r="R29" i="10"/>
  <c r="B30" i="10"/>
  <c r="C30" i="10"/>
  <c r="D30" i="10"/>
  <c r="E30" i="10"/>
  <c r="F30" i="10"/>
  <c r="G30" i="10"/>
  <c r="H30" i="10"/>
  <c r="I30" i="10"/>
  <c r="J30" i="10"/>
  <c r="K30" i="10"/>
  <c r="L30" i="10"/>
  <c r="M30" i="10"/>
  <c r="N30" i="10"/>
  <c r="O30" i="10"/>
  <c r="P30" i="10"/>
  <c r="Q30" i="10"/>
  <c r="R30" i="10"/>
  <c r="B31" i="10"/>
  <c r="C31" i="10"/>
  <c r="D31" i="10"/>
  <c r="E31" i="10"/>
  <c r="F31" i="10"/>
  <c r="G31" i="10"/>
  <c r="H31" i="10"/>
  <c r="I31" i="10"/>
  <c r="J31" i="10"/>
  <c r="K31" i="10"/>
  <c r="L31" i="10"/>
  <c r="M31" i="10"/>
  <c r="N31" i="10"/>
  <c r="O31" i="10"/>
  <c r="P31" i="10"/>
  <c r="Q31" i="10"/>
  <c r="R31" i="10"/>
  <c r="B32" i="10"/>
  <c r="C32" i="10"/>
  <c r="D32" i="10"/>
  <c r="E32" i="10"/>
  <c r="F32" i="10"/>
  <c r="G32" i="10"/>
  <c r="H32" i="10"/>
  <c r="I32" i="10"/>
  <c r="J32" i="10"/>
  <c r="K32" i="10"/>
  <c r="L32" i="10"/>
  <c r="M32" i="10"/>
  <c r="N32" i="10"/>
  <c r="O32" i="10"/>
  <c r="P32" i="10"/>
  <c r="Q32" i="10"/>
  <c r="R32" i="10"/>
  <c r="B33" i="10"/>
  <c r="C33" i="10"/>
  <c r="D33" i="10"/>
  <c r="E33" i="10"/>
  <c r="F33" i="10"/>
  <c r="G33" i="10"/>
  <c r="H33" i="10"/>
  <c r="I33" i="10"/>
  <c r="J33" i="10"/>
  <c r="K33" i="10"/>
  <c r="L33" i="10"/>
  <c r="M33" i="10"/>
  <c r="N33" i="10"/>
  <c r="O33" i="10"/>
  <c r="P33" i="10"/>
  <c r="Q33" i="10"/>
  <c r="R33" i="10"/>
  <c r="B34" i="10"/>
  <c r="C34" i="10"/>
  <c r="D34" i="10"/>
  <c r="E34" i="10"/>
  <c r="F34" i="10"/>
  <c r="G34" i="10"/>
  <c r="H34" i="10"/>
  <c r="I34" i="10"/>
  <c r="J34" i="10"/>
  <c r="K34" i="10"/>
  <c r="L34" i="10"/>
  <c r="M34" i="10"/>
  <c r="N34" i="10"/>
  <c r="O34" i="10"/>
  <c r="P34" i="10"/>
  <c r="Q34" i="10"/>
  <c r="R34" i="10"/>
  <c r="B35" i="10"/>
  <c r="C35" i="10"/>
  <c r="D35" i="10"/>
  <c r="E35" i="10"/>
  <c r="F35" i="10"/>
  <c r="G35" i="10"/>
  <c r="H35" i="10"/>
  <c r="I35" i="10"/>
  <c r="J35" i="10"/>
  <c r="K35" i="10"/>
  <c r="L35" i="10"/>
  <c r="M35" i="10"/>
  <c r="N35" i="10"/>
  <c r="O35" i="10"/>
  <c r="P35" i="10"/>
  <c r="Q35" i="10"/>
  <c r="R35" i="10"/>
  <c r="B36" i="10"/>
  <c r="C36" i="10"/>
  <c r="D36" i="10"/>
  <c r="E36" i="10"/>
  <c r="F36" i="10"/>
  <c r="G36" i="10"/>
  <c r="H36" i="10"/>
  <c r="I36" i="10"/>
  <c r="J36" i="10"/>
  <c r="K36" i="10"/>
  <c r="L36" i="10"/>
  <c r="M36" i="10"/>
  <c r="N36" i="10"/>
  <c r="O36" i="10"/>
  <c r="P36" i="10"/>
  <c r="Q36" i="10"/>
  <c r="R36" i="10"/>
  <c r="B37" i="10"/>
  <c r="C37" i="10"/>
  <c r="D37" i="10"/>
  <c r="E37" i="10"/>
  <c r="F37" i="10"/>
  <c r="G37" i="10"/>
  <c r="H37" i="10"/>
  <c r="I37" i="10"/>
  <c r="J37" i="10"/>
  <c r="K37" i="10"/>
  <c r="L37" i="10"/>
  <c r="M37" i="10"/>
  <c r="N37" i="10"/>
  <c r="O37" i="10"/>
  <c r="P37" i="10"/>
  <c r="Q37" i="10"/>
  <c r="R37" i="10"/>
  <c r="B38" i="10"/>
  <c r="C38" i="10"/>
  <c r="D38" i="10"/>
  <c r="E38" i="10"/>
  <c r="F38" i="10"/>
  <c r="G38" i="10"/>
  <c r="H38" i="10"/>
  <c r="I38" i="10"/>
  <c r="J38" i="10"/>
  <c r="K38" i="10"/>
  <c r="L38" i="10"/>
  <c r="M38" i="10"/>
  <c r="N38" i="10"/>
  <c r="O38" i="10"/>
  <c r="P38" i="10"/>
  <c r="Q38" i="10"/>
  <c r="R38" i="10"/>
  <c r="B39" i="10"/>
  <c r="C39" i="10"/>
  <c r="D39" i="10"/>
  <c r="E39" i="10"/>
  <c r="F39" i="10"/>
  <c r="G39" i="10"/>
  <c r="H39" i="10"/>
  <c r="I39" i="10"/>
  <c r="J39" i="10"/>
  <c r="K39" i="10"/>
  <c r="L39" i="10"/>
  <c r="M39" i="10"/>
  <c r="N39" i="10"/>
  <c r="O39" i="10"/>
  <c r="P39" i="10"/>
  <c r="Q39" i="10"/>
  <c r="R39" i="10"/>
  <c r="B40" i="10"/>
  <c r="C40" i="10"/>
  <c r="D40" i="10"/>
  <c r="E40" i="10"/>
  <c r="F40" i="10"/>
  <c r="G40" i="10"/>
  <c r="H40" i="10"/>
  <c r="I40" i="10"/>
  <c r="J40" i="10"/>
  <c r="K40" i="10"/>
  <c r="L40" i="10"/>
  <c r="M40" i="10"/>
  <c r="N40" i="10"/>
  <c r="O40" i="10"/>
  <c r="P40" i="10"/>
  <c r="Q40" i="10"/>
  <c r="R40" i="10"/>
  <c r="B41" i="10"/>
  <c r="C41" i="10"/>
  <c r="D41" i="10"/>
  <c r="E41" i="10"/>
  <c r="F41" i="10"/>
  <c r="G41" i="10"/>
  <c r="H41" i="10"/>
  <c r="I41" i="10"/>
  <c r="J41" i="10"/>
  <c r="K41" i="10"/>
  <c r="L41" i="10"/>
  <c r="M41" i="10"/>
  <c r="N41" i="10"/>
  <c r="O41" i="10"/>
  <c r="P41" i="10"/>
  <c r="Q41" i="10"/>
  <c r="R41" i="10"/>
  <c r="B42" i="10"/>
  <c r="C42" i="10"/>
  <c r="D42" i="10"/>
  <c r="E42" i="10"/>
  <c r="F42" i="10"/>
  <c r="G42" i="10"/>
  <c r="H42" i="10"/>
  <c r="I42" i="10"/>
  <c r="J42" i="10"/>
  <c r="K42" i="10"/>
  <c r="L42" i="10"/>
  <c r="M42" i="10"/>
  <c r="N42" i="10"/>
  <c r="O42" i="10"/>
  <c r="P42" i="10"/>
  <c r="Q42" i="10"/>
  <c r="R42" i="10"/>
  <c r="B43" i="10"/>
  <c r="C43" i="10"/>
  <c r="D43" i="10"/>
  <c r="E43" i="10"/>
  <c r="F43" i="10"/>
  <c r="G43" i="10"/>
  <c r="H43" i="10"/>
  <c r="I43" i="10"/>
  <c r="J43" i="10"/>
  <c r="K43" i="10"/>
  <c r="L43" i="10"/>
  <c r="M43" i="10"/>
  <c r="N43" i="10"/>
  <c r="O43" i="10"/>
  <c r="P43" i="10"/>
  <c r="Q43" i="10"/>
  <c r="R43" i="10"/>
  <c r="B44" i="10"/>
  <c r="C44" i="10"/>
  <c r="D44" i="10"/>
  <c r="E44" i="10"/>
  <c r="F44" i="10"/>
  <c r="G44" i="10"/>
  <c r="H44" i="10"/>
  <c r="I44" i="10"/>
  <c r="J44" i="10"/>
  <c r="K44" i="10"/>
  <c r="L44" i="10"/>
  <c r="M44" i="10"/>
  <c r="N44" i="10"/>
  <c r="O44" i="10"/>
  <c r="P44" i="10"/>
  <c r="Q44" i="10"/>
  <c r="R44" i="10"/>
  <c r="B45" i="10"/>
  <c r="C45" i="10"/>
  <c r="D45" i="10"/>
  <c r="E45" i="10"/>
  <c r="F45" i="10"/>
  <c r="G45" i="10"/>
  <c r="H45" i="10"/>
  <c r="I45" i="10"/>
  <c r="J45" i="10"/>
  <c r="K45" i="10"/>
  <c r="L45" i="10"/>
  <c r="M45" i="10"/>
  <c r="N45" i="10"/>
  <c r="O45" i="10"/>
  <c r="P45" i="10"/>
  <c r="Q45" i="10"/>
  <c r="R45" i="10"/>
  <c r="B46" i="10"/>
  <c r="C46" i="10"/>
  <c r="D46" i="10"/>
  <c r="E46" i="10"/>
  <c r="F46" i="10"/>
  <c r="G46" i="10"/>
  <c r="H46" i="10"/>
  <c r="I46" i="10"/>
  <c r="J46" i="10"/>
  <c r="K46" i="10"/>
  <c r="L46" i="10"/>
  <c r="M46" i="10"/>
  <c r="N46" i="10"/>
  <c r="O46" i="10"/>
  <c r="P46" i="10"/>
  <c r="Q46" i="10"/>
  <c r="R46" i="10"/>
  <c r="B47" i="10"/>
  <c r="C47" i="10"/>
  <c r="D47" i="10"/>
  <c r="E47" i="10"/>
  <c r="F47" i="10"/>
  <c r="G47" i="10"/>
  <c r="H47" i="10"/>
  <c r="I47" i="10"/>
  <c r="J47" i="10"/>
  <c r="K47" i="10"/>
  <c r="L47" i="10"/>
  <c r="M47" i="10"/>
  <c r="N47" i="10"/>
  <c r="O47" i="10"/>
  <c r="P47" i="10"/>
  <c r="Q47" i="10"/>
  <c r="R47" i="10"/>
  <c r="B48" i="10"/>
  <c r="C48" i="10"/>
  <c r="D48" i="10"/>
  <c r="E48" i="10"/>
  <c r="F48" i="10"/>
  <c r="G48" i="10"/>
  <c r="H48" i="10"/>
  <c r="I48" i="10"/>
  <c r="J48" i="10"/>
  <c r="K48" i="10"/>
  <c r="L48" i="10"/>
  <c r="M48" i="10"/>
  <c r="N48" i="10"/>
  <c r="O48" i="10"/>
  <c r="P48" i="10"/>
  <c r="Q48" i="10"/>
  <c r="R48" i="10"/>
  <c r="B49" i="10"/>
  <c r="C49" i="10"/>
  <c r="D49" i="10"/>
  <c r="E49" i="10"/>
  <c r="F49" i="10"/>
  <c r="G49" i="10"/>
  <c r="H49" i="10"/>
  <c r="I49" i="10"/>
  <c r="J49" i="10"/>
  <c r="K49" i="10"/>
  <c r="L49" i="10"/>
  <c r="M49" i="10"/>
  <c r="N49" i="10"/>
  <c r="O49" i="10"/>
  <c r="P49" i="10"/>
  <c r="Q49" i="10"/>
  <c r="R49" i="10"/>
  <c r="B50" i="10"/>
  <c r="C50" i="10"/>
  <c r="D50" i="10"/>
  <c r="E50" i="10"/>
  <c r="F50" i="10"/>
  <c r="G50" i="10"/>
  <c r="H50" i="10"/>
  <c r="I50" i="10"/>
  <c r="J50" i="10"/>
  <c r="K50" i="10"/>
  <c r="L50" i="10"/>
  <c r="M50" i="10"/>
  <c r="N50" i="10"/>
  <c r="O50" i="10"/>
  <c r="P50" i="10"/>
  <c r="Q50" i="10"/>
  <c r="R50" i="10"/>
  <c r="B51" i="10"/>
  <c r="C51" i="10"/>
  <c r="D51" i="10"/>
  <c r="E51" i="10"/>
  <c r="F51" i="10"/>
  <c r="G51" i="10"/>
  <c r="H51" i="10"/>
  <c r="I51" i="10"/>
  <c r="J51" i="10"/>
  <c r="K51" i="10"/>
  <c r="L51" i="10"/>
  <c r="M51" i="10"/>
  <c r="N51" i="10"/>
  <c r="O51" i="10"/>
  <c r="P51" i="10"/>
  <c r="Q51" i="10"/>
  <c r="R51" i="10"/>
  <c r="B52" i="10"/>
  <c r="C52" i="10"/>
  <c r="D52" i="10"/>
  <c r="E52" i="10"/>
  <c r="F52" i="10"/>
  <c r="G52" i="10"/>
  <c r="H52" i="10"/>
  <c r="I52" i="10"/>
  <c r="J52" i="10"/>
  <c r="K52" i="10"/>
  <c r="L52" i="10"/>
  <c r="M52" i="10"/>
  <c r="N52" i="10"/>
  <c r="O52" i="10"/>
  <c r="P52" i="10"/>
  <c r="Q52" i="10"/>
  <c r="R52" i="10"/>
  <c r="B53" i="10"/>
  <c r="C53" i="10"/>
  <c r="D53" i="10"/>
  <c r="E53" i="10"/>
  <c r="F53" i="10"/>
  <c r="G53" i="10"/>
  <c r="H53" i="10"/>
  <c r="I53" i="10"/>
  <c r="J53" i="10"/>
  <c r="K53" i="10"/>
  <c r="L53" i="10"/>
  <c r="M53" i="10"/>
  <c r="N53" i="10"/>
  <c r="O53" i="10"/>
  <c r="P53" i="10"/>
  <c r="Q53" i="10"/>
  <c r="R53" i="10"/>
  <c r="B54" i="10"/>
  <c r="C54" i="10"/>
  <c r="D54" i="10"/>
  <c r="E54" i="10"/>
  <c r="F54" i="10"/>
  <c r="G54" i="10"/>
  <c r="H54" i="10"/>
  <c r="I54" i="10"/>
  <c r="J54" i="10"/>
  <c r="K54" i="10"/>
  <c r="L54" i="10"/>
  <c r="M54" i="10"/>
  <c r="N54" i="10"/>
  <c r="O54" i="10"/>
  <c r="P54" i="10"/>
  <c r="Q54" i="10"/>
  <c r="R54" i="10"/>
  <c r="B55" i="10"/>
  <c r="C55" i="10"/>
  <c r="D55" i="10"/>
  <c r="E55" i="10"/>
  <c r="F55" i="10"/>
  <c r="G55" i="10"/>
  <c r="H55" i="10"/>
  <c r="I55" i="10"/>
  <c r="J55" i="10"/>
  <c r="K55" i="10"/>
  <c r="L55" i="10"/>
  <c r="M55" i="10"/>
  <c r="N55" i="10"/>
  <c r="O55" i="10"/>
  <c r="P55" i="10"/>
  <c r="Q55" i="10"/>
  <c r="R55" i="10"/>
  <c r="B56" i="10"/>
  <c r="C56" i="10"/>
  <c r="D56" i="10"/>
  <c r="E56" i="10"/>
  <c r="F56" i="10"/>
  <c r="G56" i="10"/>
  <c r="H56" i="10"/>
  <c r="I56" i="10"/>
  <c r="J56" i="10"/>
  <c r="K56" i="10"/>
  <c r="L56" i="10"/>
  <c r="M56" i="10"/>
  <c r="N56" i="10"/>
  <c r="O56" i="10"/>
  <c r="P56" i="10"/>
  <c r="Q56" i="10"/>
  <c r="R56" i="10"/>
  <c r="B57" i="10"/>
  <c r="C57" i="10"/>
  <c r="D57" i="10"/>
  <c r="E57" i="10"/>
  <c r="F57" i="10"/>
  <c r="G57" i="10"/>
  <c r="H57" i="10"/>
  <c r="I57" i="10"/>
  <c r="J57" i="10"/>
  <c r="K57" i="10"/>
  <c r="L57" i="10"/>
  <c r="M57" i="10"/>
  <c r="N57" i="10"/>
  <c r="O57" i="10"/>
  <c r="P57" i="10"/>
  <c r="Q57" i="10"/>
  <c r="R57" i="10"/>
  <c r="B58" i="10"/>
  <c r="C58" i="10"/>
  <c r="D58" i="10"/>
  <c r="E58" i="10"/>
  <c r="F58" i="10"/>
  <c r="G58" i="10"/>
  <c r="H58" i="10"/>
  <c r="I58" i="10"/>
  <c r="J58" i="10"/>
  <c r="K58" i="10"/>
  <c r="L58" i="10"/>
  <c r="M58" i="10"/>
  <c r="N58" i="10"/>
  <c r="O58" i="10"/>
  <c r="P58" i="10"/>
  <c r="Q58" i="10"/>
  <c r="R58" i="10"/>
  <c r="B59" i="10"/>
  <c r="C59" i="10"/>
  <c r="D59" i="10"/>
  <c r="E59" i="10"/>
  <c r="F59" i="10"/>
  <c r="G59" i="10"/>
  <c r="H59" i="10"/>
  <c r="I59" i="10"/>
  <c r="J59" i="10"/>
  <c r="K59" i="10"/>
  <c r="L59" i="10"/>
  <c r="M59" i="10"/>
  <c r="N59" i="10"/>
  <c r="O59" i="10"/>
  <c r="P59" i="10"/>
  <c r="Q59" i="10"/>
  <c r="R59" i="10"/>
  <c r="B60" i="10"/>
  <c r="C60" i="10"/>
  <c r="D60" i="10"/>
  <c r="E60" i="10"/>
  <c r="F60" i="10"/>
  <c r="G60" i="10"/>
  <c r="H60" i="10"/>
  <c r="I60" i="10"/>
  <c r="J60" i="10"/>
  <c r="K60" i="10"/>
  <c r="L60" i="10"/>
  <c r="M60" i="10"/>
  <c r="N60" i="10"/>
  <c r="O60" i="10"/>
  <c r="P60" i="10"/>
  <c r="Q60" i="10"/>
  <c r="R60" i="10"/>
  <c r="B61" i="10"/>
  <c r="C61" i="10"/>
  <c r="D61" i="10"/>
  <c r="E61" i="10"/>
  <c r="F61" i="10"/>
  <c r="G61" i="10"/>
  <c r="H61" i="10"/>
  <c r="I61" i="10"/>
  <c r="J61" i="10"/>
  <c r="K61" i="10"/>
  <c r="L61" i="10"/>
  <c r="M61" i="10"/>
  <c r="N61" i="10"/>
  <c r="O61" i="10"/>
  <c r="P61" i="10"/>
  <c r="Q61" i="10"/>
  <c r="R61" i="10"/>
  <c r="B62" i="10"/>
  <c r="C62" i="10"/>
  <c r="D62" i="10"/>
  <c r="E62" i="10"/>
  <c r="F62" i="10"/>
  <c r="G62" i="10"/>
  <c r="H62" i="10"/>
  <c r="I62" i="10"/>
  <c r="J62" i="10"/>
  <c r="K62" i="10"/>
  <c r="L62" i="10"/>
  <c r="M62" i="10"/>
  <c r="N62" i="10"/>
  <c r="O62" i="10"/>
  <c r="P62" i="10"/>
  <c r="Q62" i="10"/>
  <c r="R62" i="10"/>
  <c r="B63" i="10"/>
  <c r="C63" i="10"/>
  <c r="D63" i="10"/>
  <c r="E63" i="10"/>
  <c r="F63" i="10"/>
  <c r="G63" i="10"/>
  <c r="H63" i="10"/>
  <c r="I63" i="10"/>
  <c r="J63" i="10"/>
  <c r="K63" i="10"/>
  <c r="L63" i="10"/>
  <c r="M63" i="10"/>
  <c r="N63" i="10"/>
  <c r="O63" i="10"/>
  <c r="P63" i="10"/>
  <c r="Q63" i="10"/>
  <c r="R63" i="10"/>
  <c r="B64" i="10"/>
  <c r="C64" i="10"/>
  <c r="D64" i="10"/>
  <c r="E64" i="10"/>
  <c r="F64" i="10"/>
  <c r="G64" i="10"/>
  <c r="H64" i="10"/>
  <c r="I64" i="10"/>
  <c r="J64" i="10"/>
  <c r="K64" i="10"/>
  <c r="L64" i="10"/>
  <c r="M64" i="10"/>
  <c r="N64" i="10"/>
  <c r="O64" i="10"/>
  <c r="P64" i="10"/>
  <c r="Q64" i="10"/>
  <c r="R64" i="10"/>
  <c r="B65" i="10"/>
  <c r="C65" i="10"/>
  <c r="D65" i="10"/>
  <c r="E65" i="10"/>
  <c r="F65" i="10"/>
  <c r="G65" i="10"/>
  <c r="H65" i="10"/>
  <c r="I65" i="10"/>
  <c r="J65" i="10"/>
  <c r="K65" i="10"/>
  <c r="L65" i="10"/>
  <c r="M65" i="10"/>
  <c r="N65" i="10"/>
  <c r="O65" i="10"/>
  <c r="P65" i="10"/>
  <c r="Q65" i="10"/>
  <c r="R65" i="10"/>
  <c r="B66" i="10"/>
  <c r="C66" i="10"/>
  <c r="D66" i="10"/>
  <c r="E66" i="10"/>
  <c r="F66" i="10"/>
  <c r="G66" i="10"/>
  <c r="H66" i="10"/>
  <c r="I66" i="10"/>
  <c r="J66" i="10"/>
  <c r="K66" i="10"/>
  <c r="L66" i="10"/>
  <c r="M66" i="10"/>
  <c r="N66" i="10"/>
  <c r="O66" i="10"/>
  <c r="P66" i="10"/>
  <c r="Q66" i="10"/>
  <c r="R66" i="10"/>
  <c r="B67" i="10"/>
  <c r="C67" i="10"/>
  <c r="D67" i="10"/>
  <c r="E67" i="10"/>
  <c r="F67" i="10"/>
  <c r="G67" i="10"/>
  <c r="H67" i="10"/>
  <c r="I67" i="10"/>
  <c r="J67" i="10"/>
  <c r="K67" i="10"/>
  <c r="L67" i="10"/>
  <c r="M67" i="10"/>
  <c r="N67" i="10"/>
  <c r="O67" i="10"/>
  <c r="P67" i="10"/>
  <c r="Q67" i="10"/>
  <c r="R67" i="10"/>
  <c r="B68" i="10"/>
  <c r="C68" i="10"/>
  <c r="D68" i="10"/>
  <c r="E68" i="10"/>
  <c r="F68" i="10"/>
  <c r="G68" i="10"/>
  <c r="H68" i="10"/>
  <c r="I68" i="10"/>
  <c r="J68" i="10"/>
  <c r="K68" i="10"/>
  <c r="L68" i="10"/>
  <c r="M68" i="10"/>
  <c r="N68" i="10"/>
  <c r="O68" i="10"/>
  <c r="P68" i="10"/>
  <c r="Q68" i="10"/>
  <c r="R68" i="10"/>
  <c r="B69" i="10"/>
  <c r="C69" i="10"/>
  <c r="D69" i="10"/>
  <c r="E69" i="10"/>
  <c r="F69" i="10"/>
  <c r="G69" i="10"/>
  <c r="H69" i="10"/>
  <c r="I69" i="10"/>
  <c r="J69" i="10"/>
  <c r="K69" i="10"/>
  <c r="L69" i="10"/>
  <c r="M69" i="10"/>
  <c r="N69" i="10"/>
  <c r="O69" i="10"/>
  <c r="P69" i="10"/>
  <c r="Q69" i="10"/>
  <c r="R69" i="10"/>
  <c r="B70" i="10"/>
  <c r="C70" i="10"/>
  <c r="D70" i="10"/>
  <c r="E70" i="10"/>
  <c r="F70" i="10"/>
  <c r="G70" i="10"/>
  <c r="H70" i="10"/>
  <c r="I70" i="10"/>
  <c r="J70" i="10"/>
  <c r="K70" i="10"/>
  <c r="L70" i="10"/>
  <c r="M70" i="10"/>
  <c r="N70" i="10"/>
  <c r="O70" i="10"/>
  <c r="P70" i="10"/>
  <c r="Q70" i="10"/>
  <c r="R70" i="10"/>
  <c r="B71" i="10"/>
  <c r="C71" i="10"/>
  <c r="D71" i="10"/>
  <c r="E71" i="10"/>
  <c r="F71" i="10"/>
  <c r="G71" i="10"/>
  <c r="H71" i="10"/>
  <c r="I71" i="10"/>
  <c r="J71" i="10"/>
  <c r="K71" i="10"/>
  <c r="L71" i="10"/>
  <c r="M71" i="10"/>
  <c r="N71" i="10"/>
  <c r="O71" i="10"/>
  <c r="P71" i="10"/>
  <c r="Q71" i="10"/>
  <c r="R71" i="10"/>
  <c r="B72" i="10"/>
  <c r="C72" i="10"/>
  <c r="D72" i="10"/>
  <c r="E72" i="10"/>
  <c r="F72" i="10"/>
  <c r="G72" i="10"/>
  <c r="H72" i="10"/>
  <c r="I72" i="10"/>
  <c r="J72" i="10"/>
  <c r="K72" i="10"/>
  <c r="L72" i="10"/>
  <c r="M72" i="10"/>
  <c r="N72" i="10"/>
  <c r="O72" i="10"/>
  <c r="P72" i="10"/>
  <c r="Q72" i="10"/>
  <c r="R72" i="10"/>
  <c r="B73" i="10"/>
  <c r="C73" i="10"/>
  <c r="D73" i="10"/>
  <c r="E73" i="10"/>
  <c r="F73" i="10"/>
  <c r="G73" i="10"/>
  <c r="H73" i="10"/>
  <c r="I73" i="10"/>
  <c r="J73" i="10"/>
  <c r="K73" i="10"/>
  <c r="L73" i="10"/>
  <c r="M73" i="10"/>
  <c r="N73" i="10"/>
  <c r="O73" i="10"/>
  <c r="P73" i="10"/>
  <c r="Q73" i="10"/>
  <c r="R73" i="10"/>
  <c r="B74" i="10"/>
  <c r="D74" i="10"/>
  <c r="E74" i="10"/>
  <c r="F74" i="10"/>
  <c r="G74" i="10"/>
  <c r="H74" i="10"/>
  <c r="I74" i="10"/>
  <c r="L74" i="10"/>
  <c r="N74" i="10"/>
  <c r="O74" i="10"/>
  <c r="P74" i="10"/>
  <c r="Q74" i="10"/>
  <c r="B75" i="10"/>
  <c r="C75" i="10"/>
  <c r="D75" i="10"/>
  <c r="E75" i="10"/>
  <c r="F75" i="10"/>
  <c r="G75" i="10"/>
  <c r="H75" i="10"/>
  <c r="I75" i="10"/>
  <c r="J75" i="10"/>
  <c r="K75" i="10"/>
  <c r="L75" i="10"/>
  <c r="M75" i="10"/>
  <c r="N75" i="10"/>
  <c r="O75" i="10"/>
  <c r="P75" i="10"/>
  <c r="Q75" i="10"/>
  <c r="R75" i="10"/>
  <c r="B76" i="10"/>
  <c r="C76" i="10"/>
  <c r="D76" i="10"/>
  <c r="E76" i="10"/>
  <c r="F76" i="10"/>
  <c r="G76" i="10"/>
  <c r="H76" i="10"/>
  <c r="I76" i="10"/>
  <c r="J76" i="10"/>
  <c r="K76" i="10"/>
  <c r="L76" i="10"/>
  <c r="M76" i="10"/>
  <c r="N76" i="10"/>
  <c r="O76" i="10"/>
  <c r="P76" i="10"/>
  <c r="Q76" i="10"/>
  <c r="R76" i="10"/>
  <c r="B77" i="10"/>
  <c r="C77" i="10"/>
  <c r="D77" i="10"/>
  <c r="E77" i="10"/>
  <c r="F77" i="10"/>
  <c r="G77" i="10"/>
  <c r="H77" i="10"/>
  <c r="I77" i="10"/>
  <c r="J77" i="10"/>
  <c r="K77" i="10"/>
  <c r="L77" i="10"/>
  <c r="M77" i="10"/>
  <c r="N77" i="10"/>
  <c r="O77" i="10"/>
  <c r="P77" i="10"/>
  <c r="Q77" i="10"/>
  <c r="R77" i="10"/>
  <c r="B78" i="10"/>
  <c r="C78" i="10"/>
  <c r="D78" i="10"/>
  <c r="E78" i="10"/>
  <c r="F78" i="10"/>
  <c r="G78" i="10"/>
  <c r="H78" i="10"/>
  <c r="I78" i="10"/>
  <c r="J78" i="10"/>
  <c r="K78" i="10"/>
  <c r="L78" i="10"/>
  <c r="M78" i="10"/>
  <c r="N78" i="10"/>
  <c r="O78" i="10"/>
  <c r="P78" i="10"/>
  <c r="Q78" i="10"/>
  <c r="R78" i="10"/>
  <c r="B79" i="10"/>
  <c r="C79" i="10"/>
  <c r="D79" i="10"/>
  <c r="E79" i="10"/>
  <c r="F79" i="10"/>
  <c r="G79" i="10"/>
  <c r="H79" i="10"/>
  <c r="I79" i="10"/>
  <c r="J79" i="10"/>
  <c r="K79" i="10"/>
  <c r="L79" i="10"/>
  <c r="M79" i="10"/>
  <c r="N79" i="10"/>
  <c r="O79" i="10"/>
  <c r="P79" i="10"/>
  <c r="Q79" i="10"/>
  <c r="R79" i="10"/>
  <c r="B80" i="10"/>
  <c r="C80" i="10"/>
  <c r="D80" i="10"/>
  <c r="E80" i="10"/>
  <c r="F80" i="10"/>
  <c r="G80" i="10"/>
  <c r="H80" i="10"/>
  <c r="I80" i="10"/>
  <c r="J80" i="10"/>
  <c r="K80" i="10"/>
  <c r="L80" i="10"/>
  <c r="M80" i="10"/>
  <c r="N80" i="10"/>
  <c r="O80" i="10"/>
  <c r="P80" i="10"/>
  <c r="Q80" i="10"/>
  <c r="R80" i="10"/>
  <c r="B81" i="10"/>
  <c r="C81" i="10"/>
  <c r="D81" i="10"/>
  <c r="E81" i="10"/>
  <c r="F81" i="10"/>
  <c r="G81" i="10"/>
  <c r="H81" i="10"/>
  <c r="I81" i="10"/>
  <c r="J81" i="10"/>
  <c r="K81" i="10"/>
  <c r="L81" i="10"/>
  <c r="M81" i="10"/>
  <c r="N81" i="10"/>
  <c r="O81" i="10"/>
  <c r="P81" i="10"/>
  <c r="Q81" i="10"/>
  <c r="R81" i="10"/>
  <c r="B82" i="10"/>
  <c r="C82" i="10"/>
  <c r="D82" i="10"/>
  <c r="E82" i="10"/>
  <c r="F82" i="10"/>
  <c r="G82" i="10"/>
  <c r="H82" i="10"/>
  <c r="I82" i="10"/>
  <c r="J82" i="10"/>
  <c r="K82" i="10"/>
  <c r="L82" i="10"/>
  <c r="M82" i="10"/>
  <c r="N82" i="10"/>
  <c r="O82" i="10"/>
  <c r="P82" i="10"/>
  <c r="Q82" i="10"/>
  <c r="R82" i="10"/>
  <c r="B83" i="10"/>
  <c r="C83" i="10"/>
  <c r="D83" i="10"/>
  <c r="E83" i="10"/>
  <c r="F83" i="10"/>
  <c r="G83" i="10"/>
  <c r="H83" i="10"/>
  <c r="I83" i="10"/>
  <c r="J83" i="10"/>
  <c r="K83" i="10"/>
  <c r="L83" i="10"/>
  <c r="M83" i="10"/>
  <c r="N83" i="10"/>
  <c r="O83" i="10"/>
  <c r="P83" i="10"/>
  <c r="Q83" i="10"/>
  <c r="R83" i="10"/>
  <c r="B84" i="10"/>
  <c r="C84" i="10"/>
  <c r="D84" i="10"/>
  <c r="E84" i="10"/>
  <c r="F84" i="10"/>
  <c r="G84" i="10"/>
  <c r="H84" i="10"/>
  <c r="I84" i="10"/>
  <c r="J84" i="10"/>
  <c r="K84" i="10"/>
  <c r="L84" i="10"/>
  <c r="M84" i="10"/>
  <c r="N84" i="10"/>
  <c r="O84" i="10"/>
  <c r="P84" i="10"/>
  <c r="Q84" i="10"/>
  <c r="R84" i="10"/>
  <c r="B85" i="10"/>
  <c r="C85" i="10"/>
  <c r="D85" i="10"/>
  <c r="E85" i="10"/>
  <c r="F85" i="10"/>
  <c r="G85" i="10"/>
  <c r="H85" i="10"/>
  <c r="I85" i="10"/>
  <c r="J85" i="10"/>
  <c r="K85" i="10"/>
  <c r="L85" i="10"/>
  <c r="M85" i="10"/>
  <c r="N85" i="10"/>
  <c r="O85" i="10"/>
  <c r="P85" i="10"/>
  <c r="Q85" i="10"/>
  <c r="R85" i="10"/>
  <c r="B86" i="10"/>
  <c r="C86" i="10"/>
  <c r="D86" i="10"/>
  <c r="E86" i="10"/>
  <c r="F86" i="10"/>
  <c r="G86" i="10"/>
  <c r="H86" i="10"/>
  <c r="I86" i="10"/>
  <c r="J86" i="10"/>
  <c r="K86" i="10"/>
  <c r="L86" i="10"/>
  <c r="M86" i="10"/>
  <c r="N86" i="10"/>
  <c r="O86" i="10"/>
  <c r="P86" i="10"/>
  <c r="Q86" i="10"/>
  <c r="R86" i="10"/>
  <c r="B87" i="10"/>
  <c r="C87" i="10"/>
  <c r="D87" i="10"/>
  <c r="E87" i="10"/>
  <c r="F87" i="10"/>
  <c r="G87" i="10"/>
  <c r="H87" i="10"/>
  <c r="I87" i="10"/>
  <c r="J87" i="10"/>
  <c r="K87" i="10"/>
  <c r="L87" i="10"/>
  <c r="M87" i="10"/>
  <c r="N87" i="10"/>
  <c r="O87" i="10"/>
  <c r="P87" i="10"/>
  <c r="Q87" i="10"/>
  <c r="R87" i="10"/>
  <c r="B88" i="10"/>
  <c r="C88" i="10"/>
  <c r="D88" i="10"/>
  <c r="E88" i="10"/>
  <c r="F88" i="10"/>
  <c r="G88" i="10"/>
  <c r="H88" i="10"/>
  <c r="I88" i="10"/>
  <c r="J88" i="10"/>
  <c r="K88" i="10"/>
  <c r="L88" i="10"/>
  <c r="M88" i="10"/>
  <c r="N88" i="10"/>
  <c r="O88" i="10"/>
  <c r="P88" i="10"/>
  <c r="Q88" i="10"/>
  <c r="R88" i="10"/>
  <c r="B89" i="10"/>
  <c r="C89" i="10"/>
  <c r="D89" i="10"/>
  <c r="E89" i="10"/>
  <c r="F89" i="10"/>
  <c r="G89" i="10"/>
  <c r="H89" i="10"/>
  <c r="I89" i="10"/>
  <c r="J89" i="10"/>
  <c r="K89" i="10"/>
  <c r="L89" i="10"/>
  <c r="M89" i="10"/>
  <c r="N89" i="10"/>
  <c r="O89" i="10"/>
  <c r="P89" i="10"/>
  <c r="Q89" i="10"/>
  <c r="R89" i="10"/>
  <c r="B90" i="10"/>
  <c r="C90" i="10"/>
  <c r="D90" i="10"/>
  <c r="E90" i="10"/>
  <c r="F90" i="10"/>
  <c r="G90" i="10"/>
  <c r="H90" i="10"/>
  <c r="I90" i="10"/>
  <c r="J90" i="10"/>
  <c r="K90" i="10"/>
  <c r="L90" i="10"/>
  <c r="M90" i="10"/>
  <c r="N90" i="10"/>
  <c r="O90" i="10"/>
  <c r="P90" i="10"/>
  <c r="Q90" i="10"/>
  <c r="R90" i="10"/>
  <c r="B91" i="10"/>
  <c r="C91" i="10"/>
  <c r="D91" i="10"/>
  <c r="E91" i="10"/>
  <c r="F91" i="10"/>
  <c r="G91" i="10"/>
  <c r="H91" i="10"/>
  <c r="I91" i="10"/>
  <c r="J91" i="10"/>
  <c r="K91" i="10"/>
  <c r="L91" i="10"/>
  <c r="M91" i="10"/>
  <c r="N91" i="10"/>
  <c r="O91" i="10"/>
  <c r="P91" i="10"/>
  <c r="Q91" i="10"/>
  <c r="R91" i="10"/>
  <c r="B92" i="10"/>
  <c r="C92" i="10"/>
  <c r="D92" i="10"/>
  <c r="E92" i="10"/>
  <c r="F92" i="10"/>
  <c r="G92" i="10"/>
  <c r="H92" i="10"/>
  <c r="I92" i="10"/>
  <c r="J92" i="10"/>
  <c r="K92" i="10"/>
  <c r="L92" i="10"/>
  <c r="M92" i="10"/>
  <c r="N92" i="10"/>
  <c r="O92" i="10"/>
  <c r="P92" i="10"/>
  <c r="Q92" i="10"/>
  <c r="R92" i="10"/>
  <c r="B93" i="10"/>
  <c r="B94" i="10"/>
  <c r="B95" i="10"/>
  <c r="B96" i="10"/>
  <c r="B97" i="10"/>
  <c r="C97" i="10"/>
  <c r="D97" i="10"/>
  <c r="E97" i="10"/>
  <c r="F97" i="10"/>
  <c r="G97" i="10"/>
  <c r="H97" i="10"/>
  <c r="I97" i="10"/>
  <c r="J97" i="10"/>
  <c r="K97" i="10"/>
  <c r="L97" i="10"/>
  <c r="M97" i="10"/>
  <c r="N97" i="10"/>
  <c r="O97" i="10"/>
  <c r="P97" i="10"/>
  <c r="Q97" i="10"/>
  <c r="R97" i="10"/>
  <c r="B98" i="10"/>
  <c r="C98" i="10"/>
  <c r="D98" i="10"/>
  <c r="E98" i="10"/>
  <c r="F98" i="10"/>
  <c r="G98" i="10"/>
  <c r="H98" i="10"/>
  <c r="I98" i="10"/>
  <c r="J98" i="10"/>
  <c r="K98" i="10"/>
  <c r="L98" i="10"/>
  <c r="M98" i="10"/>
  <c r="N98" i="10"/>
  <c r="O98" i="10"/>
  <c r="P98" i="10"/>
  <c r="Q98" i="10"/>
  <c r="R98" i="10"/>
  <c r="B99" i="10"/>
  <c r="C99" i="10"/>
  <c r="D99" i="10"/>
  <c r="E99" i="10"/>
  <c r="F99" i="10"/>
  <c r="G99" i="10"/>
  <c r="H99" i="10"/>
  <c r="I99" i="10"/>
  <c r="J99" i="10"/>
  <c r="K99" i="10"/>
  <c r="L99" i="10"/>
  <c r="M99" i="10"/>
  <c r="N99" i="10"/>
  <c r="O99" i="10"/>
  <c r="P99" i="10"/>
  <c r="Q99" i="10"/>
  <c r="R99" i="10"/>
  <c r="B100" i="10"/>
  <c r="C100" i="10"/>
  <c r="D100" i="10"/>
  <c r="E100" i="10"/>
  <c r="F100" i="10"/>
  <c r="G100" i="10"/>
  <c r="H100" i="10"/>
  <c r="I100" i="10"/>
  <c r="J100" i="10"/>
  <c r="K100" i="10"/>
  <c r="L100" i="10"/>
  <c r="M100" i="10"/>
  <c r="N100" i="10"/>
  <c r="O100" i="10"/>
  <c r="P100" i="10"/>
  <c r="Q100" i="10"/>
  <c r="R100" i="10"/>
  <c r="B101" i="10"/>
  <c r="C101" i="10"/>
  <c r="D101" i="10"/>
  <c r="E101" i="10"/>
  <c r="F101" i="10"/>
  <c r="G101" i="10"/>
  <c r="H101" i="10"/>
  <c r="I101" i="10"/>
  <c r="J101" i="10"/>
  <c r="K101" i="10"/>
  <c r="L101" i="10"/>
  <c r="M101" i="10"/>
  <c r="N101" i="10"/>
  <c r="O101" i="10"/>
  <c r="P101" i="10"/>
  <c r="Q101" i="10"/>
  <c r="R101" i="10"/>
  <c r="B102" i="10"/>
  <c r="C102" i="10"/>
  <c r="D102" i="10"/>
  <c r="E102" i="10"/>
  <c r="F102" i="10"/>
  <c r="G102" i="10"/>
  <c r="H102" i="10"/>
  <c r="I102" i="10"/>
  <c r="J102" i="10"/>
  <c r="K102" i="10"/>
  <c r="L102" i="10"/>
  <c r="M102" i="10"/>
  <c r="N102" i="10"/>
  <c r="O102" i="10"/>
  <c r="P102" i="10"/>
  <c r="Q102" i="10"/>
  <c r="R102" i="10"/>
  <c r="B103" i="10"/>
  <c r="C103" i="10"/>
  <c r="D103" i="10"/>
  <c r="E103" i="10"/>
  <c r="F103" i="10"/>
  <c r="G103" i="10"/>
  <c r="H103" i="10"/>
  <c r="I103" i="10"/>
  <c r="J103" i="10"/>
  <c r="K103" i="10"/>
  <c r="L103" i="10"/>
  <c r="M103" i="10"/>
  <c r="N103" i="10"/>
  <c r="O103" i="10"/>
  <c r="P103" i="10"/>
  <c r="Q103" i="10"/>
  <c r="R103" i="10"/>
  <c r="B104" i="10"/>
  <c r="C104" i="10"/>
  <c r="D104" i="10"/>
  <c r="E104" i="10"/>
  <c r="F104" i="10"/>
  <c r="G104" i="10"/>
  <c r="H104" i="10"/>
  <c r="I104" i="10"/>
  <c r="J104" i="10"/>
  <c r="K104" i="10"/>
  <c r="L104" i="10"/>
  <c r="M104" i="10"/>
  <c r="N104" i="10"/>
  <c r="O104" i="10"/>
  <c r="P104" i="10"/>
  <c r="Q104" i="10"/>
  <c r="R104" i="10"/>
  <c r="B105" i="10"/>
  <c r="C105" i="10"/>
  <c r="D105" i="10"/>
  <c r="E105" i="10"/>
  <c r="F105" i="10"/>
  <c r="G105" i="10"/>
  <c r="H105" i="10"/>
  <c r="I105" i="10"/>
  <c r="J105" i="10"/>
  <c r="K105" i="10"/>
  <c r="L105" i="10"/>
  <c r="M105" i="10"/>
  <c r="N105" i="10"/>
  <c r="O105" i="10"/>
  <c r="P105" i="10"/>
  <c r="Q105" i="10"/>
  <c r="R105" i="10"/>
  <c r="B106" i="10"/>
  <c r="C106" i="10"/>
  <c r="D106" i="10"/>
  <c r="E106" i="10"/>
  <c r="F106" i="10"/>
  <c r="G106" i="10"/>
  <c r="H106" i="10"/>
  <c r="I106" i="10"/>
  <c r="J106" i="10"/>
  <c r="K106" i="10"/>
  <c r="L106" i="10"/>
  <c r="M106" i="10"/>
  <c r="N106" i="10"/>
  <c r="O106" i="10"/>
  <c r="P106" i="10"/>
  <c r="Q106" i="10"/>
  <c r="R106" i="10"/>
  <c r="B107" i="10"/>
  <c r="C107" i="10"/>
  <c r="D107" i="10"/>
  <c r="E107" i="10"/>
  <c r="F107" i="10"/>
  <c r="G107" i="10"/>
  <c r="H107" i="10"/>
  <c r="I107" i="10"/>
  <c r="J107" i="10"/>
  <c r="K107" i="10"/>
  <c r="L107" i="10"/>
  <c r="M107" i="10"/>
  <c r="N107" i="10"/>
  <c r="O107" i="10"/>
  <c r="P107" i="10"/>
  <c r="Q107" i="10"/>
  <c r="R107" i="10"/>
  <c r="B108" i="10"/>
  <c r="C108" i="10"/>
  <c r="D108" i="10"/>
  <c r="E108" i="10"/>
  <c r="F108" i="10"/>
  <c r="G108" i="10"/>
  <c r="H108" i="10"/>
  <c r="I108" i="10"/>
  <c r="J108" i="10"/>
  <c r="K108" i="10"/>
  <c r="L108" i="10"/>
  <c r="M108" i="10"/>
  <c r="N108" i="10"/>
  <c r="O108" i="10"/>
  <c r="P108" i="10"/>
  <c r="Q108" i="10"/>
  <c r="R108" i="10"/>
  <c r="B109" i="10"/>
  <c r="C109" i="10"/>
  <c r="D109" i="10"/>
  <c r="E109" i="10"/>
  <c r="F109" i="10"/>
  <c r="G109" i="10"/>
  <c r="H109" i="10"/>
  <c r="I109" i="10"/>
  <c r="J109" i="10"/>
  <c r="K109" i="10"/>
  <c r="L109" i="10"/>
  <c r="M109" i="10"/>
  <c r="N109" i="10"/>
  <c r="O109" i="10"/>
  <c r="P109" i="10"/>
  <c r="Q109" i="10"/>
  <c r="R109" i="10"/>
  <c r="B110" i="10"/>
  <c r="C110" i="10"/>
  <c r="D110" i="10"/>
  <c r="E110" i="10"/>
  <c r="F110" i="10"/>
  <c r="G110" i="10"/>
  <c r="H110" i="10"/>
  <c r="I110" i="10"/>
  <c r="J110" i="10"/>
  <c r="K110" i="10"/>
  <c r="L110" i="10"/>
  <c r="M110" i="10"/>
  <c r="N110" i="10"/>
  <c r="O110" i="10"/>
  <c r="P110" i="10"/>
  <c r="Q110" i="10"/>
  <c r="R110" i="10"/>
  <c r="B111" i="10"/>
  <c r="B112" i="10"/>
  <c r="B113" i="10"/>
  <c r="B114" i="10"/>
  <c r="C114" i="10"/>
  <c r="D114" i="10"/>
  <c r="E114" i="10"/>
  <c r="F114" i="10"/>
  <c r="G114" i="10"/>
  <c r="H114" i="10"/>
  <c r="I114" i="10"/>
  <c r="J114" i="10"/>
  <c r="K114" i="10"/>
  <c r="L114" i="10"/>
  <c r="M114" i="10"/>
  <c r="N114" i="10"/>
  <c r="O114" i="10"/>
  <c r="P114" i="10"/>
  <c r="Q114" i="10"/>
  <c r="R114" i="10"/>
  <c r="B115" i="10"/>
  <c r="C115" i="10"/>
  <c r="D115" i="10"/>
  <c r="E115" i="10"/>
  <c r="F115" i="10"/>
  <c r="G115" i="10"/>
  <c r="H115" i="10"/>
  <c r="I115" i="10"/>
  <c r="J115" i="10"/>
  <c r="K115" i="10"/>
  <c r="L115" i="10"/>
  <c r="M115" i="10"/>
  <c r="N115" i="10"/>
  <c r="O115" i="10"/>
  <c r="P115" i="10"/>
  <c r="Q115" i="10"/>
  <c r="R115" i="10"/>
  <c r="B116" i="10"/>
  <c r="C116" i="10"/>
  <c r="D116" i="10"/>
  <c r="E116" i="10"/>
  <c r="F116" i="10"/>
  <c r="G116" i="10"/>
  <c r="H116" i="10"/>
  <c r="I116" i="10"/>
  <c r="J116" i="10"/>
  <c r="K116" i="10"/>
  <c r="L116" i="10"/>
  <c r="M116" i="10"/>
  <c r="N116" i="10"/>
  <c r="O116" i="10"/>
  <c r="P116" i="10"/>
  <c r="Q116" i="10"/>
  <c r="R116" i="10"/>
  <c r="B117" i="10"/>
  <c r="C117" i="10"/>
  <c r="D117" i="10"/>
  <c r="E117" i="10"/>
  <c r="F117" i="10"/>
  <c r="G117" i="10"/>
  <c r="H117" i="10"/>
  <c r="I117" i="10"/>
  <c r="J117" i="10"/>
  <c r="K117" i="10"/>
  <c r="L117" i="10"/>
  <c r="M117" i="10"/>
  <c r="N117" i="10"/>
  <c r="O117" i="10"/>
  <c r="P117" i="10"/>
  <c r="Q117" i="10"/>
  <c r="R117" i="10"/>
  <c r="B118" i="10"/>
  <c r="C118" i="10"/>
  <c r="D118" i="10"/>
  <c r="E118" i="10"/>
  <c r="F118" i="10"/>
  <c r="G118" i="10"/>
  <c r="H118" i="10"/>
  <c r="I118" i="10"/>
  <c r="J118" i="10"/>
  <c r="K118" i="10"/>
  <c r="L118" i="10"/>
  <c r="M118" i="10"/>
  <c r="N118" i="10"/>
  <c r="O118" i="10"/>
  <c r="P118" i="10"/>
  <c r="Q118" i="10"/>
  <c r="R118" i="10"/>
  <c r="B119" i="10"/>
  <c r="C119" i="10"/>
  <c r="D119" i="10"/>
  <c r="E119" i="10"/>
  <c r="F119" i="10"/>
  <c r="G119" i="10"/>
  <c r="H119" i="10"/>
  <c r="I119" i="10"/>
  <c r="J119" i="10"/>
  <c r="K119" i="10"/>
  <c r="L119" i="10"/>
  <c r="M119" i="10"/>
  <c r="N119" i="10"/>
  <c r="O119" i="10"/>
  <c r="P119" i="10"/>
  <c r="Q119" i="10"/>
  <c r="R119" i="10"/>
  <c r="B120" i="10"/>
  <c r="C120" i="10"/>
  <c r="D120" i="10"/>
  <c r="E120" i="10"/>
  <c r="F120" i="10"/>
  <c r="G120" i="10"/>
  <c r="H120" i="10"/>
  <c r="I120" i="10"/>
  <c r="J120" i="10"/>
  <c r="K120" i="10"/>
  <c r="L120" i="10"/>
  <c r="M120" i="10"/>
  <c r="N120" i="10"/>
  <c r="O120" i="10"/>
  <c r="P120" i="10"/>
  <c r="Q120" i="10"/>
  <c r="R120" i="10"/>
  <c r="B121" i="10"/>
  <c r="C121" i="10"/>
  <c r="D121" i="10"/>
  <c r="E121" i="10"/>
  <c r="F121" i="10"/>
  <c r="G121" i="10"/>
  <c r="H121" i="10"/>
  <c r="I121" i="10"/>
  <c r="J121" i="10"/>
  <c r="K121" i="10"/>
  <c r="L121" i="10"/>
  <c r="M121" i="10"/>
  <c r="N121" i="10"/>
  <c r="O121" i="10"/>
  <c r="P121" i="10"/>
  <c r="Q121" i="10"/>
  <c r="R121" i="10"/>
  <c r="B122" i="10"/>
  <c r="C122" i="10"/>
  <c r="D122" i="10"/>
  <c r="E122" i="10"/>
  <c r="F122" i="10"/>
  <c r="G122" i="10"/>
  <c r="H122" i="10"/>
  <c r="I122" i="10"/>
  <c r="J122" i="10"/>
  <c r="K122" i="10"/>
  <c r="L122" i="10"/>
  <c r="M122" i="10"/>
  <c r="N122" i="10"/>
  <c r="O122" i="10"/>
  <c r="P122" i="10"/>
  <c r="Q122" i="10"/>
  <c r="R122" i="10"/>
  <c r="B123" i="10"/>
  <c r="C123" i="10"/>
  <c r="D123" i="10"/>
  <c r="E123" i="10"/>
  <c r="F123" i="10"/>
  <c r="G123" i="10"/>
  <c r="H123" i="10"/>
  <c r="I123" i="10"/>
  <c r="J123" i="10"/>
  <c r="K123" i="10"/>
  <c r="L123" i="10"/>
  <c r="M123" i="10"/>
  <c r="N123" i="10"/>
  <c r="O123" i="10"/>
  <c r="P123" i="10"/>
  <c r="Q123" i="10"/>
  <c r="R123" i="10"/>
  <c r="B124" i="10"/>
  <c r="C124" i="10"/>
  <c r="D124" i="10"/>
  <c r="E124" i="10"/>
  <c r="F124" i="10"/>
  <c r="G124" i="10"/>
  <c r="H124" i="10"/>
  <c r="I124" i="10"/>
  <c r="J124" i="10"/>
  <c r="K124" i="10"/>
  <c r="L124" i="10"/>
  <c r="M124" i="10"/>
  <c r="N124" i="10"/>
  <c r="O124" i="10"/>
  <c r="P124" i="10"/>
  <c r="Q124" i="10"/>
  <c r="R124" i="10"/>
  <c r="B125" i="10"/>
  <c r="C125" i="10"/>
  <c r="D125" i="10"/>
  <c r="E125" i="10"/>
  <c r="F125" i="10"/>
  <c r="G125" i="10"/>
  <c r="H125" i="10"/>
  <c r="I125" i="10"/>
  <c r="J125" i="10"/>
  <c r="K125" i="10"/>
  <c r="L125" i="10"/>
  <c r="M125" i="10"/>
  <c r="N125" i="10"/>
  <c r="O125" i="10"/>
  <c r="P125" i="10"/>
  <c r="Q125" i="10"/>
  <c r="R125" i="10"/>
  <c r="B126" i="10"/>
  <c r="C126" i="10"/>
  <c r="D126" i="10"/>
  <c r="E126" i="10"/>
  <c r="F126" i="10"/>
  <c r="G126" i="10"/>
  <c r="H126" i="10"/>
  <c r="I126" i="10"/>
  <c r="J126" i="10"/>
  <c r="K126" i="10"/>
  <c r="L126" i="10"/>
  <c r="M126" i="10"/>
  <c r="N126" i="10"/>
  <c r="O126" i="10"/>
  <c r="P126" i="10"/>
  <c r="Q126" i="10"/>
  <c r="R126" i="10"/>
  <c r="B127" i="10"/>
  <c r="C127" i="10"/>
  <c r="D127" i="10"/>
  <c r="E127" i="10"/>
  <c r="F127" i="10"/>
  <c r="G127" i="10"/>
  <c r="H127" i="10"/>
  <c r="I127" i="10"/>
  <c r="J127" i="10"/>
  <c r="K127" i="10"/>
  <c r="L127" i="10"/>
  <c r="M127" i="10"/>
  <c r="N127" i="10"/>
  <c r="O127" i="10"/>
  <c r="P127" i="10"/>
  <c r="Q127" i="10"/>
  <c r="R127" i="10"/>
  <c r="B128" i="10"/>
  <c r="C128" i="10"/>
  <c r="D128" i="10"/>
  <c r="E128" i="10"/>
  <c r="F128" i="10"/>
  <c r="G128" i="10"/>
  <c r="H128" i="10"/>
  <c r="I128" i="10"/>
  <c r="J128" i="10"/>
  <c r="K128" i="10"/>
  <c r="L128" i="10"/>
  <c r="M128" i="10"/>
  <c r="N128" i="10"/>
  <c r="O128" i="10"/>
  <c r="P128" i="10"/>
  <c r="Q128" i="10"/>
  <c r="R128" i="10"/>
  <c r="B129" i="10"/>
  <c r="C129" i="10"/>
  <c r="D129" i="10"/>
  <c r="E129" i="10"/>
  <c r="F129" i="10"/>
  <c r="G129" i="10"/>
  <c r="H129" i="10"/>
  <c r="I129" i="10"/>
  <c r="J129" i="10"/>
  <c r="K129" i="10"/>
  <c r="L129" i="10"/>
  <c r="M129" i="10"/>
  <c r="N129" i="10"/>
  <c r="O129" i="10"/>
  <c r="P129" i="10"/>
  <c r="Q129" i="10"/>
  <c r="R129" i="10"/>
  <c r="B130" i="10"/>
  <c r="C130" i="10"/>
  <c r="D130" i="10"/>
  <c r="E130" i="10"/>
  <c r="F130" i="10"/>
  <c r="G130" i="10"/>
  <c r="H130" i="10"/>
  <c r="I130" i="10"/>
  <c r="J130" i="10"/>
  <c r="K130" i="10"/>
  <c r="L130" i="10"/>
  <c r="M130" i="10"/>
  <c r="N130" i="10"/>
  <c r="O130" i="10"/>
  <c r="P130" i="10"/>
  <c r="Q130" i="10"/>
  <c r="R130" i="10"/>
  <c r="B131" i="10"/>
  <c r="C131" i="10"/>
  <c r="D131" i="10"/>
  <c r="E131" i="10"/>
  <c r="F131" i="10"/>
  <c r="G131" i="10"/>
  <c r="H131" i="10"/>
  <c r="I131" i="10"/>
  <c r="J131" i="10"/>
  <c r="K131" i="10"/>
  <c r="L131" i="10"/>
  <c r="M131" i="10"/>
  <c r="N131" i="10"/>
  <c r="O131" i="10"/>
  <c r="P131" i="10"/>
  <c r="Q131" i="10"/>
  <c r="R131" i="10"/>
  <c r="B132" i="10"/>
  <c r="C132" i="10"/>
  <c r="D132" i="10"/>
  <c r="E132" i="10"/>
  <c r="F132" i="10"/>
  <c r="G132" i="10"/>
  <c r="H132" i="10"/>
  <c r="I132" i="10"/>
  <c r="J132" i="10"/>
  <c r="K132" i="10"/>
  <c r="L132" i="10"/>
  <c r="M132" i="10"/>
  <c r="N132" i="10"/>
  <c r="O132" i="10"/>
  <c r="P132" i="10"/>
  <c r="Q132" i="10"/>
  <c r="R132" i="10"/>
  <c r="B133" i="10"/>
  <c r="C133" i="10"/>
  <c r="D133" i="10"/>
  <c r="E133" i="10"/>
  <c r="F133" i="10"/>
  <c r="G133" i="10"/>
  <c r="H133" i="10"/>
  <c r="I133" i="10"/>
  <c r="J133" i="10"/>
  <c r="K133" i="10"/>
  <c r="L133" i="10"/>
  <c r="M133" i="10"/>
  <c r="N133" i="10"/>
  <c r="O133" i="10"/>
  <c r="P133" i="10"/>
  <c r="Q133" i="10"/>
  <c r="R133" i="10"/>
  <c r="B134" i="10"/>
  <c r="C134" i="10"/>
  <c r="D134" i="10"/>
  <c r="E134" i="10"/>
  <c r="F134" i="10"/>
  <c r="G134" i="10"/>
  <c r="H134" i="10"/>
  <c r="I134" i="10"/>
  <c r="J134" i="10"/>
  <c r="K134" i="10"/>
  <c r="L134" i="10"/>
  <c r="M134" i="10"/>
  <c r="N134" i="10"/>
  <c r="O134" i="10"/>
  <c r="P134" i="10"/>
  <c r="Q134" i="10"/>
  <c r="R134" i="10"/>
  <c r="B135" i="10"/>
  <c r="C135" i="10"/>
  <c r="D135" i="10"/>
  <c r="E135" i="10"/>
  <c r="F135" i="10"/>
  <c r="G135" i="10"/>
  <c r="H135" i="10"/>
  <c r="I135" i="10"/>
  <c r="J135" i="10"/>
  <c r="K135" i="10"/>
  <c r="L135" i="10"/>
  <c r="M135" i="10"/>
  <c r="N135" i="10"/>
  <c r="O135" i="10"/>
  <c r="P135" i="10"/>
  <c r="Q135" i="10"/>
  <c r="R135" i="10"/>
  <c r="B136" i="10"/>
  <c r="C136" i="10"/>
  <c r="D136" i="10"/>
  <c r="E136" i="10"/>
  <c r="F136" i="10"/>
  <c r="G136" i="10"/>
  <c r="H136" i="10"/>
  <c r="I136" i="10"/>
  <c r="J136" i="10"/>
  <c r="K136" i="10"/>
  <c r="L136" i="10"/>
  <c r="M136" i="10"/>
  <c r="N136" i="10"/>
  <c r="O136" i="10"/>
  <c r="P136" i="10"/>
  <c r="Q136" i="10"/>
  <c r="R136" i="10"/>
  <c r="B137" i="10"/>
  <c r="C137" i="10"/>
  <c r="D137" i="10"/>
  <c r="E137" i="10"/>
  <c r="F137" i="10"/>
  <c r="G137" i="10"/>
  <c r="H137" i="10"/>
  <c r="I137" i="10"/>
  <c r="J137" i="10"/>
  <c r="K137" i="10"/>
  <c r="L137" i="10"/>
  <c r="M137" i="10"/>
  <c r="N137" i="10"/>
  <c r="O137" i="10"/>
  <c r="P137" i="10"/>
  <c r="Q137" i="10"/>
  <c r="R137" i="10"/>
  <c r="B138" i="10"/>
  <c r="C138" i="10"/>
  <c r="D138" i="10"/>
  <c r="E138" i="10"/>
  <c r="F138" i="10"/>
  <c r="G138" i="10"/>
  <c r="H138" i="10"/>
  <c r="I138" i="10"/>
  <c r="J138" i="10"/>
  <c r="K138" i="10"/>
  <c r="L138" i="10"/>
  <c r="M138" i="10"/>
  <c r="N138" i="10"/>
  <c r="O138" i="10"/>
  <c r="P138" i="10"/>
  <c r="Q138" i="10"/>
  <c r="R138" i="10"/>
  <c r="B139" i="10"/>
  <c r="C139" i="10"/>
  <c r="D139" i="10"/>
  <c r="E139" i="10"/>
  <c r="F139" i="10"/>
  <c r="G139" i="10"/>
  <c r="H139" i="10"/>
  <c r="I139" i="10"/>
  <c r="J139" i="10"/>
  <c r="K139" i="10"/>
  <c r="L139" i="10"/>
  <c r="M139" i="10"/>
  <c r="N139" i="10"/>
  <c r="O139" i="10"/>
  <c r="P139" i="10"/>
  <c r="Q139" i="10"/>
  <c r="R139" i="10"/>
  <c r="B140" i="10"/>
  <c r="B141" i="10"/>
  <c r="C141" i="10"/>
  <c r="D141" i="10"/>
  <c r="E141" i="10"/>
  <c r="F141" i="10"/>
  <c r="G141" i="10"/>
  <c r="H141" i="10"/>
  <c r="I141" i="10"/>
  <c r="J141" i="10"/>
  <c r="K141" i="10"/>
  <c r="L141" i="10"/>
  <c r="M141" i="10"/>
  <c r="N141" i="10"/>
  <c r="O141" i="10"/>
  <c r="P141" i="10"/>
  <c r="Q141" i="10"/>
  <c r="R141" i="10"/>
  <c r="B142" i="10"/>
  <c r="C142" i="10"/>
  <c r="D142" i="10"/>
  <c r="E142" i="10"/>
  <c r="F142" i="10"/>
  <c r="G142" i="10"/>
  <c r="H142" i="10"/>
  <c r="I142" i="10"/>
  <c r="J142" i="10"/>
  <c r="K142" i="10"/>
  <c r="L142" i="10"/>
  <c r="M142" i="10"/>
  <c r="N142" i="10"/>
  <c r="O142" i="10"/>
  <c r="P142" i="10"/>
  <c r="Q142" i="10"/>
  <c r="R142" i="10"/>
  <c r="B143" i="10"/>
  <c r="C143" i="10"/>
  <c r="D143" i="10"/>
  <c r="E143" i="10"/>
  <c r="F143" i="10"/>
  <c r="G143" i="10"/>
  <c r="H143" i="10"/>
  <c r="I143" i="10"/>
  <c r="J143" i="10"/>
  <c r="K143" i="10"/>
  <c r="L143" i="10"/>
  <c r="M143" i="10"/>
  <c r="N143" i="10"/>
  <c r="O143" i="10"/>
  <c r="P143" i="10"/>
  <c r="Q143" i="10"/>
  <c r="R143" i="10"/>
  <c r="B144" i="10"/>
  <c r="C144" i="10"/>
  <c r="D144" i="10"/>
  <c r="E144" i="10"/>
  <c r="F144" i="10"/>
  <c r="G144" i="10"/>
  <c r="H144" i="10"/>
  <c r="I144" i="10"/>
  <c r="J144" i="10"/>
  <c r="K144" i="10"/>
  <c r="L144" i="10"/>
  <c r="M144" i="10"/>
  <c r="N144" i="10"/>
  <c r="O144" i="10"/>
  <c r="P144" i="10"/>
  <c r="Q144" i="10"/>
  <c r="R144" i="10"/>
  <c r="B145" i="10"/>
  <c r="C145" i="10"/>
  <c r="D145" i="10"/>
  <c r="E145" i="10"/>
  <c r="F145" i="10"/>
  <c r="G145" i="10"/>
  <c r="H145" i="10"/>
  <c r="I145" i="10"/>
  <c r="J145" i="10"/>
  <c r="K145" i="10"/>
  <c r="L145" i="10"/>
  <c r="M145" i="10"/>
  <c r="N145" i="10"/>
  <c r="O145" i="10"/>
  <c r="P145" i="10"/>
  <c r="Q145" i="10"/>
  <c r="R145" i="10"/>
  <c r="B146" i="10"/>
  <c r="B147" i="10"/>
  <c r="B148" i="10"/>
  <c r="C148" i="10"/>
  <c r="D148" i="10"/>
  <c r="E148" i="10"/>
  <c r="F148" i="10"/>
  <c r="G148" i="10"/>
  <c r="H148" i="10"/>
  <c r="I148" i="10"/>
  <c r="J148" i="10"/>
  <c r="K148" i="10"/>
  <c r="L148" i="10"/>
  <c r="M148" i="10"/>
  <c r="N148" i="10"/>
  <c r="O148" i="10"/>
  <c r="P148" i="10"/>
  <c r="Q148" i="10"/>
  <c r="R148" i="10"/>
  <c r="B149" i="10"/>
  <c r="C149" i="10"/>
  <c r="D149" i="10"/>
  <c r="E149" i="10"/>
  <c r="F149" i="10"/>
  <c r="G149" i="10"/>
  <c r="H149" i="10"/>
  <c r="I149" i="10"/>
  <c r="J149" i="10"/>
  <c r="K149" i="10"/>
  <c r="L149" i="10"/>
  <c r="M149" i="10"/>
  <c r="N149" i="10"/>
  <c r="O149" i="10"/>
  <c r="P149" i="10"/>
  <c r="Q149" i="10"/>
  <c r="R149" i="10"/>
  <c r="B150" i="10"/>
  <c r="C150" i="10"/>
  <c r="D150" i="10"/>
  <c r="E150" i="10"/>
  <c r="F150" i="10"/>
  <c r="G150" i="10"/>
  <c r="H150" i="10"/>
  <c r="I150" i="10"/>
  <c r="J150" i="10"/>
  <c r="K150" i="10"/>
  <c r="L150" i="10"/>
  <c r="M150" i="10"/>
  <c r="N150" i="10"/>
  <c r="O150" i="10"/>
  <c r="P150" i="10"/>
  <c r="Q150" i="10"/>
  <c r="R150" i="10"/>
  <c r="B2" i="10"/>
  <c r="A2" i="10"/>
  <c r="J32" i="16"/>
  <c r="K32" i="16"/>
  <c r="L32" i="16"/>
  <c r="M32" i="16"/>
  <c r="N32" i="16"/>
  <c r="O32" i="16"/>
  <c r="P32" i="16"/>
  <c r="AL8" i="16" s="1"/>
  <c r="Q32" i="16"/>
  <c r="R32" i="16"/>
  <c r="S32" i="16"/>
  <c r="T32" i="16"/>
  <c r="U32" i="16"/>
  <c r="V32" i="16"/>
  <c r="W32" i="16"/>
  <c r="J33" i="16"/>
  <c r="K33" i="16"/>
  <c r="L33" i="16"/>
  <c r="M33" i="16"/>
  <c r="N33" i="16"/>
  <c r="O33" i="16"/>
  <c r="P33" i="16"/>
  <c r="Q33" i="16"/>
  <c r="R33" i="16"/>
  <c r="S33" i="16"/>
  <c r="T33" i="16"/>
  <c r="U33" i="16"/>
  <c r="V33" i="16"/>
  <c r="AR8" i="16" s="1"/>
  <c r="W33" i="16"/>
  <c r="I32" i="16"/>
  <c r="H32" i="16"/>
  <c r="I33" i="16"/>
  <c r="H33" i="16"/>
  <c r="W28" i="16"/>
  <c r="V28" i="16"/>
  <c r="U28" i="16"/>
  <c r="T28" i="16"/>
  <c r="S28" i="16"/>
  <c r="R28" i="16"/>
  <c r="Q28" i="16"/>
  <c r="P28" i="16"/>
  <c r="O28" i="16"/>
  <c r="N28" i="16"/>
  <c r="M28" i="16"/>
  <c r="L28" i="16"/>
  <c r="K28" i="16"/>
  <c r="J28" i="16"/>
  <c r="I28" i="16"/>
  <c r="H28" i="16"/>
  <c r="V27" i="16"/>
  <c r="T27" i="16"/>
  <c r="N27" i="16"/>
  <c r="L27" i="16"/>
  <c r="W25" i="16"/>
  <c r="V25" i="16"/>
  <c r="U25" i="16"/>
  <c r="T25" i="16"/>
  <c r="S25" i="16"/>
  <c r="R25" i="16"/>
  <c r="Q25" i="16"/>
  <c r="P25" i="16"/>
  <c r="O25" i="16"/>
  <c r="N25" i="16"/>
  <c r="M25" i="16"/>
  <c r="L25" i="16"/>
  <c r="K25" i="16"/>
  <c r="J25" i="16"/>
  <c r="I25" i="16"/>
  <c r="H25" i="16"/>
  <c r="V24" i="16"/>
  <c r="T24" i="16"/>
  <c r="N24" i="16"/>
  <c r="L24" i="16"/>
  <c r="W20" i="16"/>
  <c r="V20" i="16"/>
  <c r="U20" i="16"/>
  <c r="T20" i="16"/>
  <c r="S20" i="16"/>
  <c r="R20" i="16"/>
  <c r="Q20" i="16"/>
  <c r="P20" i="16"/>
  <c r="O20" i="16"/>
  <c r="N20" i="16"/>
  <c r="M20" i="16"/>
  <c r="L20" i="16"/>
  <c r="K20" i="16"/>
  <c r="J20" i="16"/>
  <c r="I20" i="16"/>
  <c r="H20" i="16"/>
  <c r="W19" i="16"/>
  <c r="V19" i="16"/>
  <c r="U19" i="16"/>
  <c r="T19" i="16"/>
  <c r="S19" i="16"/>
  <c r="R19" i="16"/>
  <c r="Q19" i="16"/>
  <c r="P19" i="16"/>
  <c r="O19" i="16"/>
  <c r="N19" i="16"/>
  <c r="M19" i="16"/>
  <c r="L19" i="16"/>
  <c r="K19" i="16"/>
  <c r="J19" i="16"/>
  <c r="I19" i="16"/>
  <c r="H19" i="16"/>
  <c r="W18" i="16"/>
  <c r="AS6" i="16" s="1"/>
  <c r="V18" i="16"/>
  <c r="U18" i="16"/>
  <c r="AQ6" i="16" s="1"/>
  <c r="T18" i="16"/>
  <c r="AP6" i="16" s="1"/>
  <c r="S18" i="16"/>
  <c r="AO6" i="16" s="1"/>
  <c r="R18" i="16"/>
  <c r="Q18" i="16"/>
  <c r="AM6" i="16" s="1"/>
  <c r="P18" i="16"/>
  <c r="AL6" i="16" s="1"/>
  <c r="O18" i="16"/>
  <c r="AK6" i="16" s="1"/>
  <c r="N18" i="16"/>
  <c r="M18" i="16"/>
  <c r="AI6" i="16" s="1"/>
  <c r="L18" i="16"/>
  <c r="AH6" i="16" s="1"/>
  <c r="K18" i="16"/>
  <c r="AG6" i="16" s="1"/>
  <c r="J18" i="16"/>
  <c r="I18" i="16"/>
  <c r="AE6" i="16" s="1"/>
  <c r="H18" i="16"/>
  <c r="AD6" i="16" s="1"/>
  <c r="V14" i="16"/>
  <c r="T14" i="16"/>
  <c r="N14" i="16"/>
  <c r="L14" i="16"/>
  <c r="W13" i="16"/>
  <c r="V13" i="16"/>
  <c r="U13" i="16"/>
  <c r="T13" i="16"/>
  <c r="S13" i="16"/>
  <c r="R13" i="16"/>
  <c r="Q13" i="16"/>
  <c r="P13" i="16"/>
  <c r="O13" i="16"/>
  <c r="N13" i="16"/>
  <c r="M13" i="16"/>
  <c r="L13" i="16"/>
  <c r="K13" i="16"/>
  <c r="J13" i="16"/>
  <c r="I13" i="16"/>
  <c r="X44" i="16" s="1"/>
  <c r="H13" i="16"/>
  <c r="V12" i="16"/>
  <c r="T12" i="16"/>
  <c r="N12" i="16"/>
  <c r="L12" i="16"/>
  <c r="AR6" i="16"/>
  <c r="AN6" i="16"/>
  <c r="AJ6" i="16"/>
  <c r="AF6" i="16"/>
  <c r="I5" i="16"/>
  <c r="S27" i="16" s="1"/>
  <c r="M12" i="16" l="1"/>
  <c r="AI5" i="16" s="1"/>
  <c r="U12" i="16"/>
  <c r="AQ5" i="16" s="1"/>
  <c r="M14" i="16"/>
  <c r="U14" i="16"/>
  <c r="M24" i="16"/>
  <c r="U24" i="16"/>
  <c r="M27" i="16"/>
  <c r="U27" i="16"/>
  <c r="O12" i="16"/>
  <c r="AK5" i="16" s="1"/>
  <c r="W12" i="16"/>
  <c r="AS5" i="16" s="1"/>
  <c r="O14" i="16"/>
  <c r="W14" i="16"/>
  <c r="O24" i="16"/>
  <c r="W24" i="16"/>
  <c r="O27" i="16"/>
  <c r="W27" i="16"/>
  <c r="H12" i="16"/>
  <c r="P12" i="16"/>
  <c r="AL5" i="16" s="1"/>
  <c r="H14" i="16"/>
  <c r="P14" i="16"/>
  <c r="H24" i="16"/>
  <c r="AD7" i="16" s="1"/>
  <c r="P24" i="16"/>
  <c r="H27" i="16"/>
  <c r="P27" i="16"/>
  <c r="Q12" i="16"/>
  <c r="I14" i="16"/>
  <c r="Q14" i="16"/>
  <c r="I24" i="16"/>
  <c r="Q24" i="16"/>
  <c r="AM7" i="16" s="1"/>
  <c r="I27" i="16"/>
  <c r="Q27" i="16"/>
  <c r="I12" i="16"/>
  <c r="J12" i="16"/>
  <c r="AF5" i="16" s="1"/>
  <c r="R12" i="16"/>
  <c r="AN5" i="16" s="1"/>
  <c r="J14" i="16"/>
  <c r="R14" i="16"/>
  <c r="J24" i="16"/>
  <c r="R24" i="16"/>
  <c r="J27" i="16"/>
  <c r="R27" i="16"/>
  <c r="K12" i="16"/>
  <c r="S12" i="16"/>
  <c r="K14" i="16"/>
  <c r="S14" i="16"/>
  <c r="K24" i="16"/>
  <c r="S24" i="16"/>
  <c r="AO7" i="16" s="1"/>
  <c r="K27" i="16"/>
  <c r="AE8" i="16"/>
  <c r="AP8" i="16"/>
  <c r="AH8" i="16"/>
  <c r="AD8" i="16"/>
  <c r="AS8" i="16"/>
  <c r="AI8" i="16"/>
  <c r="X45" i="16"/>
  <c r="AK8" i="16"/>
  <c r="AO8" i="16"/>
  <c r="AG8" i="16"/>
  <c r="AM8" i="16"/>
  <c r="AN8" i="16"/>
  <c r="AF8" i="16"/>
  <c r="AJ8" i="16"/>
  <c r="AQ8" i="16"/>
  <c r="X46" i="16"/>
  <c r="AL7" i="16"/>
  <c r="AG5" i="16"/>
  <c r="AO5" i="16"/>
  <c r="AH5" i="16"/>
  <c r="AP5" i="16"/>
  <c r="AP7" i="16"/>
  <c r="AJ5" i="16"/>
  <c r="AR5" i="16"/>
  <c r="AR7" i="16"/>
  <c r="AS7" i="16"/>
  <c r="AO9" i="16" l="1"/>
  <c r="AR9" i="16"/>
  <c r="AS9" i="16"/>
  <c r="AP9" i="16"/>
  <c r="AE7" i="16"/>
  <c r="AN7" i="16"/>
  <c r="AN9" i="16" s="1"/>
  <c r="AK7" i="16"/>
  <c r="AK9" i="16" s="1"/>
  <c r="AQ7" i="16"/>
  <c r="AQ9" i="16" s="1"/>
  <c r="AG7" i="16"/>
  <c r="AG9" i="16" s="1"/>
  <c r="AF7" i="16"/>
  <c r="AF9" i="16" s="1"/>
  <c r="AL9" i="16"/>
  <c r="AM5" i="16"/>
  <c r="AM9" i="16" s="1"/>
  <c r="AJ7" i="16"/>
  <c r="AJ9" i="16" s="1"/>
  <c r="AI7" i="16"/>
  <c r="AI9" i="16" s="1"/>
  <c r="AD5" i="16"/>
  <c r="AD9" i="16" s="1"/>
  <c r="X43" i="16"/>
  <c r="AE5" i="16"/>
  <c r="AH7" i="16"/>
  <c r="AH9" i="16" s="1"/>
  <c r="AE9" i="16" l="1"/>
  <c r="E8" i="3" l="1"/>
  <c r="F8" i="3"/>
  <c r="G8" i="3"/>
  <c r="H8" i="3"/>
  <c r="I8" i="3"/>
  <c r="J8" i="3"/>
  <c r="K8" i="3"/>
  <c r="L8" i="3"/>
  <c r="M8" i="3"/>
  <c r="N8" i="3"/>
  <c r="O8" i="3"/>
  <c r="P8" i="3"/>
  <c r="Q8" i="3"/>
  <c r="R8" i="3"/>
  <c r="S8" i="3"/>
  <c r="E9" i="3"/>
  <c r="F9" i="3"/>
  <c r="G9" i="3"/>
  <c r="H9" i="3"/>
  <c r="I9" i="3"/>
  <c r="J9" i="3"/>
  <c r="K9" i="3"/>
  <c r="L9" i="3"/>
  <c r="M9" i="3"/>
  <c r="N9" i="3"/>
  <c r="O9" i="3"/>
  <c r="P9" i="3"/>
  <c r="Q9" i="3"/>
  <c r="R9" i="3"/>
  <c r="S9" i="3"/>
  <c r="E10" i="3"/>
  <c r="F10" i="3"/>
  <c r="G10" i="3"/>
  <c r="H10" i="3"/>
  <c r="I10" i="3"/>
  <c r="J10" i="3"/>
  <c r="K10" i="3"/>
  <c r="L10" i="3"/>
  <c r="M10" i="3"/>
  <c r="N10" i="3"/>
  <c r="O10" i="3"/>
  <c r="P10" i="3"/>
  <c r="Q10" i="3"/>
  <c r="R10" i="3"/>
  <c r="S10" i="3"/>
  <c r="E11" i="3"/>
  <c r="F11" i="3"/>
  <c r="G11" i="3"/>
  <c r="H11" i="3"/>
  <c r="I11" i="3"/>
  <c r="J11" i="3"/>
  <c r="K11" i="3"/>
  <c r="L11" i="3"/>
  <c r="M11" i="3"/>
  <c r="N11" i="3"/>
  <c r="O11" i="3"/>
  <c r="P11" i="3"/>
  <c r="Q11" i="3"/>
  <c r="R11" i="3"/>
  <c r="S11" i="3"/>
  <c r="D11" i="3"/>
  <c r="D10" i="3"/>
  <c r="D9" i="3"/>
  <c r="D8" i="3"/>
  <c r="E179" i="3"/>
  <c r="F179" i="3"/>
  <c r="G179" i="3"/>
  <c r="H179" i="3"/>
  <c r="I179" i="3"/>
  <c r="J179" i="3"/>
  <c r="K179" i="3"/>
  <c r="L179" i="3"/>
  <c r="M179" i="3"/>
  <c r="N179" i="3"/>
  <c r="O179" i="3"/>
  <c r="P179" i="3"/>
  <c r="Q179" i="3"/>
  <c r="R179" i="3"/>
  <c r="S179" i="3"/>
  <c r="E180" i="3"/>
  <c r="F180" i="3"/>
  <c r="G180" i="3"/>
  <c r="H180" i="3"/>
  <c r="I180" i="3"/>
  <c r="J180" i="3"/>
  <c r="K180" i="3"/>
  <c r="L180" i="3"/>
  <c r="M180" i="3"/>
  <c r="N180" i="3"/>
  <c r="O180" i="3"/>
  <c r="P180" i="3"/>
  <c r="Q180" i="3"/>
  <c r="R180" i="3"/>
  <c r="S180" i="3"/>
  <c r="E181" i="3"/>
  <c r="F181" i="3"/>
  <c r="G181" i="3"/>
  <c r="H181" i="3"/>
  <c r="I181" i="3"/>
  <c r="J181" i="3"/>
  <c r="K181" i="3"/>
  <c r="L181" i="3"/>
  <c r="M181" i="3"/>
  <c r="N181" i="3"/>
  <c r="O181" i="3"/>
  <c r="P181" i="3"/>
  <c r="Q181" i="3"/>
  <c r="R181" i="3"/>
  <c r="S181" i="3"/>
  <c r="D181" i="3"/>
  <c r="D180" i="3"/>
  <c r="D179" i="3"/>
  <c r="E173" i="3"/>
  <c r="F173" i="3"/>
  <c r="G173" i="3"/>
  <c r="H173" i="3"/>
  <c r="I173" i="3"/>
  <c r="J173" i="3"/>
  <c r="K173" i="3"/>
  <c r="L173" i="3"/>
  <c r="M173" i="3"/>
  <c r="N173" i="3"/>
  <c r="O173" i="3"/>
  <c r="P173" i="3"/>
  <c r="Q173" i="3"/>
  <c r="R173" i="3"/>
  <c r="S173" i="3"/>
  <c r="E174" i="3"/>
  <c r="F174" i="3"/>
  <c r="G174" i="3"/>
  <c r="H174" i="3"/>
  <c r="I174" i="3"/>
  <c r="J174" i="3"/>
  <c r="K174" i="3"/>
  <c r="L174" i="3"/>
  <c r="M174" i="3"/>
  <c r="N174" i="3"/>
  <c r="O174" i="3"/>
  <c r="P174" i="3"/>
  <c r="Q174" i="3"/>
  <c r="R174" i="3"/>
  <c r="S174" i="3"/>
  <c r="E175" i="3"/>
  <c r="F175" i="3"/>
  <c r="G175" i="3"/>
  <c r="H175" i="3"/>
  <c r="I175" i="3"/>
  <c r="J175" i="3"/>
  <c r="K175" i="3"/>
  <c r="L175" i="3"/>
  <c r="M175" i="3"/>
  <c r="N175" i="3"/>
  <c r="O175" i="3"/>
  <c r="P175" i="3"/>
  <c r="Q175" i="3"/>
  <c r="R175" i="3"/>
  <c r="S175" i="3"/>
  <c r="D175" i="3"/>
  <c r="D173" i="3"/>
  <c r="D174" i="3"/>
  <c r="E158" i="3"/>
  <c r="F158" i="3"/>
  <c r="G158" i="3"/>
  <c r="H158" i="3"/>
  <c r="I158" i="3"/>
  <c r="J158" i="3"/>
  <c r="K158" i="3"/>
  <c r="L158" i="3"/>
  <c r="M158" i="3"/>
  <c r="N158" i="3"/>
  <c r="O158" i="3"/>
  <c r="P158" i="3"/>
  <c r="Q158" i="3"/>
  <c r="R158" i="3"/>
  <c r="S158" i="3"/>
  <c r="E159" i="3"/>
  <c r="F159" i="3"/>
  <c r="G159" i="3"/>
  <c r="H159" i="3"/>
  <c r="I159" i="3"/>
  <c r="J159" i="3"/>
  <c r="K159" i="3"/>
  <c r="L159" i="3"/>
  <c r="M159" i="3"/>
  <c r="N159" i="3"/>
  <c r="O159" i="3"/>
  <c r="P159" i="3"/>
  <c r="Q159" i="3"/>
  <c r="R159" i="3"/>
  <c r="S159" i="3"/>
  <c r="E160" i="3"/>
  <c r="F160" i="3"/>
  <c r="G160" i="3"/>
  <c r="H160" i="3"/>
  <c r="I160" i="3"/>
  <c r="J160" i="3"/>
  <c r="K160" i="3"/>
  <c r="L160" i="3"/>
  <c r="M160" i="3"/>
  <c r="N160" i="3"/>
  <c r="O160" i="3"/>
  <c r="P160" i="3"/>
  <c r="Q160" i="3"/>
  <c r="R160" i="3"/>
  <c r="S160" i="3"/>
  <c r="D160" i="3"/>
  <c r="D159" i="3"/>
  <c r="D158" i="3"/>
  <c r="F142" i="3"/>
  <c r="G142" i="3"/>
  <c r="H142" i="3"/>
  <c r="I142" i="3"/>
  <c r="J142" i="3"/>
  <c r="K142" i="3"/>
  <c r="L142" i="3"/>
  <c r="M142" i="3"/>
  <c r="N142" i="3"/>
  <c r="O142" i="3"/>
  <c r="P142" i="3"/>
  <c r="Q142" i="3"/>
  <c r="R142" i="3"/>
  <c r="S142" i="3"/>
  <c r="T142" i="3"/>
  <c r="F143" i="3"/>
  <c r="G143" i="3"/>
  <c r="H143" i="3"/>
  <c r="I143" i="3"/>
  <c r="J143" i="3"/>
  <c r="K143" i="3"/>
  <c r="L143" i="3"/>
  <c r="M143" i="3"/>
  <c r="N143" i="3"/>
  <c r="O143" i="3"/>
  <c r="P143" i="3"/>
  <c r="Q143" i="3"/>
  <c r="R143" i="3"/>
  <c r="S143" i="3"/>
  <c r="T143" i="3"/>
  <c r="F144" i="3"/>
  <c r="G144" i="3"/>
  <c r="H144" i="3"/>
  <c r="I144" i="3"/>
  <c r="J144" i="3"/>
  <c r="K144" i="3"/>
  <c r="L144" i="3"/>
  <c r="M144" i="3"/>
  <c r="N144" i="3"/>
  <c r="O144" i="3"/>
  <c r="P144" i="3"/>
  <c r="Q144" i="3"/>
  <c r="R144" i="3"/>
  <c r="S144" i="3"/>
  <c r="T144" i="3"/>
  <c r="F145" i="3"/>
  <c r="G145" i="3"/>
  <c r="H145" i="3"/>
  <c r="I145" i="3"/>
  <c r="J145" i="3"/>
  <c r="K145" i="3"/>
  <c r="L145" i="3"/>
  <c r="M145" i="3"/>
  <c r="N145" i="3"/>
  <c r="O145" i="3"/>
  <c r="P145" i="3"/>
  <c r="Q145" i="3"/>
  <c r="R145" i="3"/>
  <c r="S145" i="3"/>
  <c r="T145" i="3"/>
  <c r="F148" i="3"/>
  <c r="G148" i="3"/>
  <c r="H148" i="3"/>
  <c r="I148" i="3"/>
  <c r="J148" i="3"/>
  <c r="K148" i="3"/>
  <c r="L148" i="3"/>
  <c r="M148" i="3"/>
  <c r="N148" i="3"/>
  <c r="O148" i="3"/>
  <c r="P148" i="3"/>
  <c r="Q148" i="3"/>
  <c r="R148" i="3"/>
  <c r="S148" i="3"/>
  <c r="T148" i="3"/>
  <c r="E148" i="3"/>
  <c r="E145" i="3"/>
  <c r="E144" i="3"/>
  <c r="E143" i="3"/>
  <c r="E142" i="3"/>
  <c r="E124" i="3"/>
  <c r="F124" i="3"/>
  <c r="G124" i="3"/>
  <c r="H124" i="3"/>
  <c r="I124" i="3"/>
  <c r="J124" i="3"/>
  <c r="K124" i="3"/>
  <c r="L124" i="3"/>
  <c r="M124" i="3"/>
  <c r="N124" i="3"/>
  <c r="O124" i="3"/>
  <c r="P124" i="3"/>
  <c r="Q124" i="3"/>
  <c r="R124" i="3"/>
  <c r="S124" i="3"/>
  <c r="E125" i="3"/>
  <c r="F125" i="3"/>
  <c r="G125" i="3"/>
  <c r="H125" i="3"/>
  <c r="I125" i="3"/>
  <c r="J125" i="3"/>
  <c r="K125" i="3"/>
  <c r="L125" i="3"/>
  <c r="M125" i="3"/>
  <c r="N125" i="3"/>
  <c r="O125" i="3"/>
  <c r="P125" i="3"/>
  <c r="Q125" i="3"/>
  <c r="R125" i="3"/>
  <c r="S125" i="3"/>
  <c r="E126" i="3"/>
  <c r="F126" i="3"/>
  <c r="G126" i="3"/>
  <c r="H126" i="3"/>
  <c r="I126" i="3"/>
  <c r="J126" i="3"/>
  <c r="K126" i="3"/>
  <c r="L126" i="3"/>
  <c r="M126" i="3"/>
  <c r="N126" i="3"/>
  <c r="O126" i="3"/>
  <c r="P126" i="3"/>
  <c r="Q126" i="3"/>
  <c r="R126" i="3"/>
  <c r="S126" i="3"/>
  <c r="E127" i="3"/>
  <c r="F127" i="3"/>
  <c r="G127" i="3"/>
  <c r="H127" i="3"/>
  <c r="I127" i="3"/>
  <c r="J127" i="3"/>
  <c r="K127" i="3"/>
  <c r="L127" i="3"/>
  <c r="M127" i="3"/>
  <c r="N127" i="3"/>
  <c r="O127" i="3"/>
  <c r="P127" i="3"/>
  <c r="Q127" i="3"/>
  <c r="R127" i="3"/>
  <c r="S127" i="3"/>
  <c r="D125" i="3"/>
  <c r="D126" i="3"/>
  <c r="D127" i="3"/>
  <c r="D124" i="3"/>
  <c r="E118" i="3"/>
  <c r="G118" i="3"/>
  <c r="I118" i="3"/>
  <c r="K118" i="3"/>
  <c r="M118" i="3"/>
  <c r="O118" i="3"/>
  <c r="Q118" i="3"/>
  <c r="S118" i="3"/>
  <c r="U118" i="3"/>
  <c r="W118" i="3"/>
  <c r="Y118" i="3"/>
  <c r="AA118" i="3"/>
  <c r="AC118" i="3"/>
  <c r="AE118" i="3"/>
  <c r="AG118" i="3"/>
  <c r="AI118" i="3"/>
  <c r="E119" i="3"/>
  <c r="G119" i="3"/>
  <c r="I119" i="3"/>
  <c r="K119" i="3"/>
  <c r="M119" i="3"/>
  <c r="O119" i="3"/>
  <c r="Q119" i="3"/>
  <c r="S119" i="3"/>
  <c r="U119" i="3"/>
  <c r="W119" i="3"/>
  <c r="Y119" i="3"/>
  <c r="AA119" i="3"/>
  <c r="AC119" i="3"/>
  <c r="AE119" i="3"/>
  <c r="AG119" i="3"/>
  <c r="AI119" i="3"/>
  <c r="AI117" i="3"/>
  <c r="AG117" i="3"/>
  <c r="AE117" i="3"/>
  <c r="AC117" i="3"/>
  <c r="AA117" i="3"/>
  <c r="Y117" i="3"/>
  <c r="W117" i="3"/>
  <c r="U117" i="3"/>
  <c r="S117" i="3"/>
  <c r="Q117" i="3"/>
  <c r="O117" i="3"/>
  <c r="M117" i="3"/>
  <c r="K117" i="3"/>
  <c r="I117" i="3"/>
  <c r="G117" i="3"/>
  <c r="AH116" i="3"/>
  <c r="AF116" i="3"/>
  <c r="AD116" i="3"/>
  <c r="AB116" i="3"/>
  <c r="Z116" i="3"/>
  <c r="X116" i="3"/>
  <c r="V116" i="3"/>
  <c r="T116" i="3"/>
  <c r="R116" i="3"/>
  <c r="P116" i="3"/>
  <c r="N116" i="3"/>
  <c r="L116" i="3"/>
  <c r="J116" i="3"/>
  <c r="H116" i="3"/>
  <c r="F116" i="3"/>
  <c r="E117" i="3"/>
  <c r="D116" i="3"/>
  <c r="E108" i="3"/>
  <c r="F108" i="3"/>
  <c r="G108" i="3"/>
  <c r="H108" i="3"/>
  <c r="I108" i="3"/>
  <c r="J108" i="3"/>
  <c r="K108" i="3"/>
  <c r="L108" i="3"/>
  <c r="M108" i="3"/>
  <c r="N108" i="3"/>
  <c r="O108" i="3"/>
  <c r="P108" i="3"/>
  <c r="Q108" i="3"/>
  <c r="R108" i="3"/>
  <c r="S108" i="3"/>
  <c r="E109" i="3"/>
  <c r="F109" i="3"/>
  <c r="G109" i="3"/>
  <c r="H109" i="3"/>
  <c r="I109" i="3"/>
  <c r="J109" i="3"/>
  <c r="K109" i="3"/>
  <c r="L109" i="3"/>
  <c r="M109" i="3"/>
  <c r="N109" i="3"/>
  <c r="O109" i="3"/>
  <c r="P109" i="3"/>
  <c r="Q109" i="3"/>
  <c r="R109" i="3"/>
  <c r="S109" i="3"/>
  <c r="E103" i="3"/>
  <c r="F103" i="3"/>
  <c r="G103" i="3"/>
  <c r="H103" i="3"/>
  <c r="I103" i="3"/>
  <c r="J103" i="3"/>
  <c r="K103" i="3"/>
  <c r="L103" i="3"/>
  <c r="M103" i="3"/>
  <c r="N103" i="3"/>
  <c r="O103" i="3"/>
  <c r="P103" i="3"/>
  <c r="Q103" i="3"/>
  <c r="R103" i="3"/>
  <c r="S103" i="3"/>
  <c r="E104" i="3"/>
  <c r="F104" i="3"/>
  <c r="G104" i="3"/>
  <c r="H104" i="3"/>
  <c r="I104" i="3"/>
  <c r="J104" i="3"/>
  <c r="K104" i="3"/>
  <c r="L104" i="3"/>
  <c r="M104" i="3"/>
  <c r="N104" i="3"/>
  <c r="O104" i="3"/>
  <c r="P104" i="3"/>
  <c r="Q104" i="3"/>
  <c r="R104" i="3"/>
  <c r="S104" i="3"/>
  <c r="E105" i="3"/>
  <c r="F105" i="3"/>
  <c r="G105" i="3"/>
  <c r="H105" i="3"/>
  <c r="I105" i="3"/>
  <c r="J105" i="3"/>
  <c r="K105" i="3"/>
  <c r="L105" i="3"/>
  <c r="M105" i="3"/>
  <c r="N105" i="3"/>
  <c r="O105" i="3"/>
  <c r="P105" i="3"/>
  <c r="Q105" i="3"/>
  <c r="R105" i="3"/>
  <c r="S105" i="3"/>
  <c r="D109" i="3"/>
  <c r="D108" i="3"/>
  <c r="D105" i="3"/>
  <c r="D104" i="3"/>
  <c r="D103" i="3"/>
  <c r="E91" i="3"/>
  <c r="F91" i="3"/>
  <c r="G91" i="3"/>
  <c r="H91" i="3"/>
  <c r="I91" i="3"/>
  <c r="J91" i="3"/>
  <c r="K91" i="3"/>
  <c r="L91" i="3"/>
  <c r="M91" i="3"/>
  <c r="N91" i="3"/>
  <c r="O91" i="3"/>
  <c r="P91" i="3"/>
  <c r="Q91" i="3"/>
  <c r="R91" i="3"/>
  <c r="S91" i="3"/>
  <c r="E92" i="3"/>
  <c r="F92" i="3"/>
  <c r="G92" i="3"/>
  <c r="H92" i="3"/>
  <c r="I92" i="3"/>
  <c r="J92" i="3"/>
  <c r="K92" i="3"/>
  <c r="L92" i="3"/>
  <c r="M92" i="3"/>
  <c r="N92" i="3"/>
  <c r="O92" i="3"/>
  <c r="P92" i="3"/>
  <c r="Q92" i="3"/>
  <c r="R92" i="3"/>
  <c r="S92" i="3"/>
  <c r="E93" i="3"/>
  <c r="F93" i="3"/>
  <c r="G93" i="3"/>
  <c r="H93" i="3"/>
  <c r="I93" i="3"/>
  <c r="J93" i="3"/>
  <c r="K93" i="3"/>
  <c r="L93" i="3"/>
  <c r="M93" i="3"/>
  <c r="N93" i="3"/>
  <c r="O93" i="3"/>
  <c r="P93" i="3"/>
  <c r="Q93" i="3"/>
  <c r="R93" i="3"/>
  <c r="S93" i="3"/>
  <c r="D93" i="3"/>
  <c r="D92" i="3"/>
  <c r="D91" i="3"/>
  <c r="E85" i="3"/>
  <c r="F85" i="3"/>
  <c r="G85" i="3"/>
  <c r="H85" i="3"/>
  <c r="I85" i="3"/>
  <c r="J85" i="3"/>
  <c r="K85" i="3"/>
  <c r="L85" i="3"/>
  <c r="M85" i="3"/>
  <c r="N85" i="3"/>
  <c r="O85" i="3"/>
  <c r="P85" i="3"/>
  <c r="Q85" i="3"/>
  <c r="R85" i="3"/>
  <c r="S85" i="3"/>
  <c r="E86" i="3"/>
  <c r="F86" i="3"/>
  <c r="G86" i="3"/>
  <c r="H86" i="3"/>
  <c r="I86" i="3"/>
  <c r="J86" i="3"/>
  <c r="K86" i="3"/>
  <c r="L86" i="3"/>
  <c r="M86" i="3"/>
  <c r="N86" i="3"/>
  <c r="O86" i="3"/>
  <c r="P86" i="3"/>
  <c r="Q86" i="3"/>
  <c r="R86" i="3"/>
  <c r="S86" i="3"/>
  <c r="D86" i="3"/>
  <c r="D85" i="3"/>
  <c r="E71" i="3"/>
  <c r="F71" i="3"/>
  <c r="G71" i="3"/>
  <c r="H71" i="3"/>
  <c r="I71" i="3"/>
  <c r="J71" i="3"/>
  <c r="K71" i="3"/>
  <c r="L71" i="3"/>
  <c r="M71" i="3"/>
  <c r="N71" i="3"/>
  <c r="O71" i="3"/>
  <c r="P71" i="3"/>
  <c r="Q71" i="3"/>
  <c r="R71" i="3"/>
  <c r="S71" i="3"/>
  <c r="E72" i="3"/>
  <c r="F72" i="3"/>
  <c r="G72" i="3"/>
  <c r="H72" i="3"/>
  <c r="I72" i="3"/>
  <c r="J72" i="3"/>
  <c r="K72" i="3"/>
  <c r="L72" i="3"/>
  <c r="M72" i="3"/>
  <c r="N72" i="3"/>
  <c r="O72" i="3"/>
  <c r="P72" i="3"/>
  <c r="Q72" i="3"/>
  <c r="R72" i="3"/>
  <c r="S72" i="3"/>
  <c r="E74" i="3"/>
  <c r="F74" i="3"/>
  <c r="G74" i="3"/>
  <c r="H74" i="3"/>
  <c r="I74" i="3"/>
  <c r="J74" i="3"/>
  <c r="K74" i="3"/>
  <c r="L74" i="3"/>
  <c r="M74" i="3"/>
  <c r="N74" i="3"/>
  <c r="O74" i="3"/>
  <c r="P74" i="3"/>
  <c r="Q74" i="3"/>
  <c r="R74" i="3"/>
  <c r="S74" i="3"/>
  <c r="E75" i="3"/>
  <c r="F75" i="3"/>
  <c r="G75" i="3"/>
  <c r="H75" i="3"/>
  <c r="I75" i="3"/>
  <c r="J75" i="3"/>
  <c r="K75" i="3"/>
  <c r="L75" i="3"/>
  <c r="M75" i="3"/>
  <c r="N75" i="3"/>
  <c r="O75" i="3"/>
  <c r="P75" i="3"/>
  <c r="Q75" i="3"/>
  <c r="R75" i="3"/>
  <c r="S75" i="3"/>
  <c r="E76" i="3"/>
  <c r="F76" i="3"/>
  <c r="G76" i="3"/>
  <c r="H76" i="3"/>
  <c r="I76" i="3"/>
  <c r="J76" i="3"/>
  <c r="K76" i="3"/>
  <c r="L76" i="3"/>
  <c r="M76" i="3"/>
  <c r="N76" i="3"/>
  <c r="O76" i="3"/>
  <c r="P76" i="3"/>
  <c r="Q76" i="3"/>
  <c r="R76" i="3"/>
  <c r="S76" i="3"/>
  <c r="E77" i="3"/>
  <c r="F77" i="3"/>
  <c r="G77" i="3"/>
  <c r="H77" i="3"/>
  <c r="I77" i="3"/>
  <c r="J77" i="3"/>
  <c r="K77" i="3"/>
  <c r="L77" i="3"/>
  <c r="M77" i="3"/>
  <c r="N77" i="3"/>
  <c r="O77" i="3"/>
  <c r="P77" i="3"/>
  <c r="Q77" i="3"/>
  <c r="R77" i="3"/>
  <c r="S77" i="3"/>
  <c r="D77" i="3"/>
  <c r="D76" i="3"/>
  <c r="D75" i="3"/>
  <c r="D74" i="3"/>
  <c r="D72" i="3"/>
  <c r="D71" i="3"/>
  <c r="E58" i="3"/>
  <c r="F58" i="3"/>
  <c r="G58" i="3"/>
  <c r="H58" i="3"/>
  <c r="I58" i="3"/>
  <c r="J58" i="3"/>
  <c r="K58" i="3"/>
  <c r="L58" i="3"/>
  <c r="M58" i="3"/>
  <c r="N58" i="3"/>
  <c r="O58" i="3"/>
  <c r="P58" i="3"/>
  <c r="Q58" i="3"/>
  <c r="R58" i="3"/>
  <c r="S58" i="3"/>
  <c r="E59" i="3"/>
  <c r="F59" i="3"/>
  <c r="G59" i="3"/>
  <c r="H59" i="3"/>
  <c r="I59" i="3"/>
  <c r="J59" i="3"/>
  <c r="K59" i="3"/>
  <c r="L59" i="3"/>
  <c r="M59" i="3"/>
  <c r="N59" i="3"/>
  <c r="O59" i="3"/>
  <c r="P59" i="3"/>
  <c r="Q59" i="3"/>
  <c r="R59" i="3"/>
  <c r="S59" i="3"/>
  <c r="E60" i="3"/>
  <c r="F60" i="3"/>
  <c r="G60" i="3"/>
  <c r="H60" i="3"/>
  <c r="I60" i="3"/>
  <c r="J60" i="3"/>
  <c r="K60" i="3"/>
  <c r="L60" i="3"/>
  <c r="M60" i="3"/>
  <c r="N60" i="3"/>
  <c r="O60" i="3"/>
  <c r="P60" i="3"/>
  <c r="Q60" i="3"/>
  <c r="R60" i="3"/>
  <c r="S60" i="3"/>
  <c r="D60" i="3"/>
  <c r="D59" i="3"/>
  <c r="R48" i="3"/>
  <c r="S48" i="3"/>
  <c r="R49" i="3"/>
  <c r="S49" i="3"/>
  <c r="R50" i="3"/>
  <c r="S50" i="3"/>
  <c r="R51" i="3"/>
  <c r="S51" i="3"/>
  <c r="E48" i="3"/>
  <c r="F48" i="3"/>
  <c r="G48" i="3"/>
  <c r="H48" i="3"/>
  <c r="I48" i="3"/>
  <c r="J48" i="3"/>
  <c r="K48" i="3"/>
  <c r="L48" i="3"/>
  <c r="M48" i="3"/>
  <c r="N48" i="3"/>
  <c r="O48" i="3"/>
  <c r="P48" i="3"/>
  <c r="Q48" i="3"/>
  <c r="E49" i="3"/>
  <c r="F49" i="3"/>
  <c r="G49" i="3"/>
  <c r="H49" i="3"/>
  <c r="I49" i="3"/>
  <c r="J49" i="3"/>
  <c r="K49" i="3"/>
  <c r="L49" i="3"/>
  <c r="M49" i="3"/>
  <c r="N49" i="3"/>
  <c r="O49" i="3"/>
  <c r="P49" i="3"/>
  <c r="Q49" i="3"/>
  <c r="E50" i="3"/>
  <c r="F50" i="3"/>
  <c r="G50" i="3"/>
  <c r="H50" i="3"/>
  <c r="I50" i="3"/>
  <c r="J50" i="3"/>
  <c r="K50" i="3"/>
  <c r="L50" i="3"/>
  <c r="M50" i="3"/>
  <c r="N50" i="3"/>
  <c r="O50" i="3"/>
  <c r="P50" i="3"/>
  <c r="Q50" i="3"/>
  <c r="E51" i="3"/>
  <c r="F51" i="3"/>
  <c r="G51" i="3"/>
  <c r="H51" i="3"/>
  <c r="I51" i="3"/>
  <c r="J51" i="3"/>
  <c r="K51" i="3"/>
  <c r="L51" i="3"/>
  <c r="M51" i="3"/>
  <c r="N51" i="3"/>
  <c r="O51" i="3"/>
  <c r="P51" i="3"/>
  <c r="Q51" i="3"/>
  <c r="D51" i="3"/>
  <c r="D50" i="3"/>
  <c r="D49" i="3"/>
  <c r="D48" i="3"/>
  <c r="E45" i="3"/>
  <c r="F45" i="3"/>
  <c r="G45" i="3"/>
  <c r="H45" i="3"/>
  <c r="I45" i="3"/>
  <c r="J45" i="3"/>
  <c r="K45" i="3"/>
  <c r="L45" i="3"/>
  <c r="M45" i="3"/>
  <c r="N45" i="3"/>
  <c r="O45" i="3"/>
  <c r="P45" i="3"/>
  <c r="Q45" i="3"/>
  <c r="R45" i="3"/>
  <c r="S45" i="3"/>
  <c r="E46" i="3"/>
  <c r="F46" i="3"/>
  <c r="G46" i="3"/>
  <c r="H46" i="3"/>
  <c r="I46" i="3"/>
  <c r="J46" i="3"/>
  <c r="K46" i="3"/>
  <c r="L46" i="3"/>
  <c r="M46" i="3"/>
  <c r="N46" i="3"/>
  <c r="O46" i="3"/>
  <c r="P46" i="3"/>
  <c r="Q46" i="3"/>
  <c r="R46" i="3"/>
  <c r="S46" i="3"/>
  <c r="D46" i="3"/>
  <c r="D45" i="3"/>
  <c r="E1" i="10" l="1"/>
  <c r="F1" i="10" s="1"/>
  <c r="G1" i="10" s="1"/>
  <c r="H1" i="10" s="1"/>
  <c r="I1" i="10" s="1"/>
  <c r="J1" i="10" s="1"/>
  <c r="K1" i="10" s="1"/>
  <c r="L1" i="10" s="1"/>
  <c r="M1" i="10" s="1"/>
  <c r="N1" i="10" s="1"/>
  <c r="O1" i="10" s="1"/>
  <c r="P1" i="10" s="1"/>
  <c r="Q1" i="10" s="1"/>
  <c r="R1" i="10" s="1"/>
  <c r="E88" i="1"/>
  <c r="E76" i="1"/>
  <c r="E75" i="1"/>
  <c r="E61" i="1"/>
  <c r="D15" i="1"/>
  <c r="F57" i="1"/>
  <c r="E57" i="1"/>
  <c r="E55" i="1"/>
  <c r="E54" i="1"/>
  <c r="F53" i="1"/>
  <c r="F61" i="1" s="1"/>
  <c r="G53" i="1"/>
  <c r="H53" i="1"/>
  <c r="I53" i="1"/>
  <c r="J53" i="1"/>
  <c r="K53" i="1"/>
  <c r="L53" i="1"/>
  <c r="M53" i="1"/>
  <c r="N53" i="1"/>
  <c r="O53" i="1"/>
  <c r="P53" i="1"/>
  <c r="Q53" i="1"/>
  <c r="R53" i="1"/>
  <c r="S53" i="1"/>
  <c r="T53" i="1"/>
  <c r="E53" i="1"/>
  <c r="F49" i="1"/>
  <c r="G49" i="1"/>
  <c r="H49" i="1"/>
  <c r="I49" i="1"/>
  <c r="J49" i="1"/>
  <c r="K49" i="1"/>
  <c r="I11" i="6" s="1"/>
  <c r="L49" i="1"/>
  <c r="I12" i="6" s="1"/>
  <c r="M49" i="1"/>
  <c r="N49" i="1"/>
  <c r="O49" i="1"/>
  <c r="P49" i="1"/>
  <c r="Q49" i="1"/>
  <c r="R49" i="1"/>
  <c r="I18" i="6" s="1"/>
  <c r="S49" i="1"/>
  <c r="I19" i="6" s="1"/>
  <c r="T49" i="1"/>
  <c r="E49" i="1"/>
  <c r="I5" i="6" s="1"/>
  <c r="F45" i="1"/>
  <c r="G45" i="1"/>
  <c r="H45" i="1"/>
  <c r="G8" i="6" s="1"/>
  <c r="I45" i="1"/>
  <c r="J45" i="1"/>
  <c r="K45" i="1"/>
  <c r="L45" i="1"/>
  <c r="M45" i="1"/>
  <c r="N45" i="1"/>
  <c r="O45" i="1"/>
  <c r="O61" i="1" s="1"/>
  <c r="P45" i="1"/>
  <c r="Q45" i="1"/>
  <c r="R45" i="1"/>
  <c r="S45" i="1"/>
  <c r="T45" i="1"/>
  <c r="G20" i="6" s="1"/>
  <c r="E45" i="1"/>
  <c r="J5" i="6"/>
  <c r="T54" i="1"/>
  <c r="S54" i="1"/>
  <c r="R54" i="1"/>
  <c r="Q54" i="1"/>
  <c r="P54" i="1"/>
  <c r="O54" i="1"/>
  <c r="N54" i="1"/>
  <c r="M54" i="1"/>
  <c r="L54" i="1"/>
  <c r="K54" i="1"/>
  <c r="J54" i="1"/>
  <c r="I54" i="1"/>
  <c r="H54" i="1"/>
  <c r="G54" i="1"/>
  <c r="F54" i="1"/>
  <c r="I61" i="1"/>
  <c r="H61" i="1"/>
  <c r="I20" i="6"/>
  <c r="I10" i="6"/>
  <c r="S55" i="1"/>
  <c r="Q61" i="1"/>
  <c r="N61" i="1"/>
  <c r="G12" i="6"/>
  <c r="G41" i="1"/>
  <c r="H41" i="1" s="1"/>
  <c r="I41" i="1" s="1"/>
  <c r="J41" i="1" s="1"/>
  <c r="K41" i="1" s="1"/>
  <c r="L41" i="1" s="1"/>
  <c r="M41" i="1" s="1"/>
  <c r="N41" i="1" s="1"/>
  <c r="O41" i="1" s="1"/>
  <c r="P41" i="1" s="1"/>
  <c r="Q41" i="1" s="1"/>
  <c r="R41" i="1" s="1"/>
  <c r="S41" i="1" s="1"/>
  <c r="T41" i="1" s="1"/>
  <c r="N20" i="6"/>
  <c r="L20" i="6"/>
  <c r="K20" i="6"/>
  <c r="H20" i="6"/>
  <c r="F20" i="6"/>
  <c r="D20" i="6"/>
  <c r="C20" i="6"/>
  <c r="N19" i="6"/>
  <c r="L19" i="6"/>
  <c r="K19" i="6"/>
  <c r="H19" i="6"/>
  <c r="F19" i="6"/>
  <c r="D19" i="6"/>
  <c r="C19" i="6"/>
  <c r="N18" i="6"/>
  <c r="L18" i="6"/>
  <c r="K18" i="6"/>
  <c r="H18" i="6"/>
  <c r="F18" i="6"/>
  <c r="D18" i="6"/>
  <c r="C18" i="6"/>
  <c r="N17" i="6"/>
  <c r="L17" i="6"/>
  <c r="K17" i="6"/>
  <c r="I17" i="6"/>
  <c r="H17" i="6"/>
  <c r="G17" i="6"/>
  <c r="F17" i="6"/>
  <c r="D17" i="6"/>
  <c r="C17" i="6"/>
  <c r="N16" i="6"/>
  <c r="L16" i="6"/>
  <c r="K16" i="6"/>
  <c r="I16" i="6"/>
  <c r="H16" i="6"/>
  <c r="F16" i="6"/>
  <c r="D16" i="6"/>
  <c r="C16" i="6"/>
  <c r="N15" i="6"/>
  <c r="L15" i="6"/>
  <c r="K15" i="6"/>
  <c r="I15" i="6"/>
  <c r="H15" i="6"/>
  <c r="F15" i="6"/>
  <c r="D15" i="6"/>
  <c r="C15" i="6"/>
  <c r="N14" i="6"/>
  <c r="L14" i="6"/>
  <c r="K14" i="6"/>
  <c r="I14" i="6"/>
  <c r="H14" i="6"/>
  <c r="F14" i="6"/>
  <c r="D14" i="6"/>
  <c r="C14" i="6"/>
  <c r="N13" i="6"/>
  <c r="L13" i="6"/>
  <c r="K13" i="6"/>
  <c r="I13" i="6"/>
  <c r="H13" i="6"/>
  <c r="F13" i="6"/>
  <c r="D13" i="6"/>
  <c r="C13" i="6"/>
  <c r="N12" i="6"/>
  <c r="L12" i="6"/>
  <c r="K12" i="6"/>
  <c r="H12" i="6"/>
  <c r="F12" i="6"/>
  <c r="D12" i="6"/>
  <c r="C12" i="6"/>
  <c r="N11" i="6"/>
  <c r="L11" i="6"/>
  <c r="K11" i="6"/>
  <c r="H11" i="6"/>
  <c r="F11" i="6"/>
  <c r="D11" i="6"/>
  <c r="C11" i="6"/>
  <c r="N10" i="6"/>
  <c r="L10" i="6"/>
  <c r="K10" i="6"/>
  <c r="H10" i="6"/>
  <c r="F10" i="6"/>
  <c r="D10" i="6"/>
  <c r="C10" i="6"/>
  <c r="N9" i="6"/>
  <c r="L9" i="6"/>
  <c r="K9" i="6"/>
  <c r="I9" i="6"/>
  <c r="H9" i="6"/>
  <c r="F9" i="6"/>
  <c r="D9" i="6"/>
  <c r="C9" i="6"/>
  <c r="N8" i="6"/>
  <c r="L8" i="6"/>
  <c r="K8" i="6"/>
  <c r="I8" i="6"/>
  <c r="H8" i="6"/>
  <c r="F8" i="6"/>
  <c r="D8" i="6"/>
  <c r="C8" i="6"/>
  <c r="N7" i="6"/>
  <c r="L7" i="6"/>
  <c r="K7" i="6"/>
  <c r="I7" i="6"/>
  <c r="H7" i="6"/>
  <c r="F7" i="6"/>
  <c r="D7" i="6"/>
  <c r="C7" i="6"/>
  <c r="N6" i="6"/>
  <c r="L6" i="6"/>
  <c r="K6" i="6"/>
  <c r="I6" i="6"/>
  <c r="H6" i="6"/>
  <c r="O6" i="6" s="1"/>
  <c r="F6" i="6"/>
  <c r="D6" i="6"/>
  <c r="C6" i="6"/>
  <c r="N5" i="6"/>
  <c r="L5" i="6"/>
  <c r="K5" i="6"/>
  <c r="H5" i="6"/>
  <c r="F5" i="6"/>
  <c r="D5" i="6"/>
  <c r="C5" i="6"/>
  <c r="O18" i="6"/>
  <c r="T216" i="1"/>
  <c r="R147" i="10" s="1"/>
  <c r="S216" i="1"/>
  <c r="Q147" i="10" s="1"/>
  <c r="R216" i="1"/>
  <c r="P147" i="10" s="1"/>
  <c r="Q216" i="1"/>
  <c r="O147" i="10" s="1"/>
  <c r="P216" i="1"/>
  <c r="N147" i="10" s="1"/>
  <c r="O216" i="1"/>
  <c r="M147" i="10" s="1"/>
  <c r="N216" i="1"/>
  <c r="L147" i="10" s="1"/>
  <c r="M216" i="1"/>
  <c r="K147" i="10" s="1"/>
  <c r="L216" i="1"/>
  <c r="J147" i="10" s="1"/>
  <c r="K216" i="1"/>
  <c r="I147" i="10" s="1"/>
  <c r="J216" i="1"/>
  <c r="H147" i="10" s="1"/>
  <c r="I216" i="1"/>
  <c r="G147" i="10" s="1"/>
  <c r="H216" i="1"/>
  <c r="F147" i="10" s="1"/>
  <c r="G216" i="1"/>
  <c r="E147" i="10" s="1"/>
  <c r="F216" i="1"/>
  <c r="D147" i="10" s="1"/>
  <c r="E216" i="1"/>
  <c r="C147" i="10" s="1"/>
  <c r="T215" i="1"/>
  <c r="R146" i="10" s="1"/>
  <c r="S215" i="1"/>
  <c r="Q146" i="10" s="1"/>
  <c r="R215" i="1"/>
  <c r="P146" i="10" s="1"/>
  <c r="Q215" i="1"/>
  <c r="O146" i="10" s="1"/>
  <c r="P215" i="1"/>
  <c r="N146" i="10" s="1"/>
  <c r="O215" i="1"/>
  <c r="M146" i="10" s="1"/>
  <c r="N215" i="1"/>
  <c r="L146" i="10" s="1"/>
  <c r="M215" i="1"/>
  <c r="K146" i="10" s="1"/>
  <c r="L215" i="1"/>
  <c r="J146" i="10" s="1"/>
  <c r="K215" i="1"/>
  <c r="I146" i="10" s="1"/>
  <c r="J215" i="1"/>
  <c r="H146" i="10" s="1"/>
  <c r="I215" i="1"/>
  <c r="G146" i="10" s="1"/>
  <c r="H215" i="1"/>
  <c r="F146" i="10" s="1"/>
  <c r="G215" i="1"/>
  <c r="E146" i="10" s="1"/>
  <c r="F215" i="1"/>
  <c r="D146" i="10" s="1"/>
  <c r="E215" i="1"/>
  <c r="C146" i="10" s="1"/>
  <c r="F164" i="1"/>
  <c r="D111" i="10" s="1"/>
  <c r="G164" i="1"/>
  <c r="E111" i="10" s="1"/>
  <c r="H164" i="1"/>
  <c r="F111" i="10" s="1"/>
  <c r="I164" i="1"/>
  <c r="G111" i="10" s="1"/>
  <c r="J164" i="1"/>
  <c r="H111" i="10" s="1"/>
  <c r="K164" i="1"/>
  <c r="I111" i="10" s="1"/>
  <c r="L164" i="1"/>
  <c r="J111" i="10" s="1"/>
  <c r="M164" i="1"/>
  <c r="K111" i="10" s="1"/>
  <c r="N164" i="1"/>
  <c r="L111" i="10" s="1"/>
  <c r="O164" i="1"/>
  <c r="M111" i="10" s="1"/>
  <c r="P164" i="1"/>
  <c r="N111" i="10" s="1"/>
  <c r="Q164" i="1"/>
  <c r="O111" i="10" s="1"/>
  <c r="R164" i="1"/>
  <c r="P111" i="10" s="1"/>
  <c r="S164" i="1"/>
  <c r="Q111" i="10" s="1"/>
  <c r="T164" i="1"/>
  <c r="R111" i="10" s="1"/>
  <c r="E164" i="1"/>
  <c r="C111" i="10" s="1"/>
  <c r="T206" i="1"/>
  <c r="R140" i="10" s="1"/>
  <c r="S206" i="1"/>
  <c r="Q140" i="10" s="1"/>
  <c r="R206" i="1"/>
  <c r="P140" i="10" s="1"/>
  <c r="Q206" i="1"/>
  <c r="O140" i="10" s="1"/>
  <c r="P206" i="1"/>
  <c r="N140" i="10" s="1"/>
  <c r="O206" i="1"/>
  <c r="M140" i="10" s="1"/>
  <c r="N206" i="1"/>
  <c r="L140" i="10" s="1"/>
  <c r="M206" i="1"/>
  <c r="K140" i="10" s="1"/>
  <c r="L206" i="1"/>
  <c r="J140" i="10" s="1"/>
  <c r="K206" i="1"/>
  <c r="I140" i="10" s="1"/>
  <c r="J206" i="1"/>
  <c r="H140" i="10" s="1"/>
  <c r="I206" i="1"/>
  <c r="G140" i="10" s="1"/>
  <c r="H206" i="1"/>
  <c r="F140" i="10" s="1"/>
  <c r="G206" i="1"/>
  <c r="E140" i="10" s="1"/>
  <c r="F206" i="1"/>
  <c r="D140" i="10" s="1"/>
  <c r="E206" i="1"/>
  <c r="C140" i="10" s="1"/>
  <c r="F126" i="1"/>
  <c r="G126" i="1"/>
  <c r="H126" i="1"/>
  <c r="I126" i="1"/>
  <c r="J126" i="1"/>
  <c r="K126" i="1"/>
  <c r="L126" i="1"/>
  <c r="M126" i="1"/>
  <c r="N126" i="1"/>
  <c r="O126" i="1"/>
  <c r="P126" i="1"/>
  <c r="Q126" i="1"/>
  <c r="R126" i="1"/>
  <c r="S126" i="1"/>
  <c r="T126" i="1"/>
  <c r="F143" i="1"/>
  <c r="G143" i="1"/>
  <c r="H143" i="1"/>
  <c r="I143" i="1"/>
  <c r="J143" i="1"/>
  <c r="K143" i="1"/>
  <c r="L143" i="1"/>
  <c r="M143" i="1"/>
  <c r="N143" i="1"/>
  <c r="O143" i="1"/>
  <c r="P143" i="1"/>
  <c r="Q143" i="1"/>
  <c r="R143" i="1"/>
  <c r="S143" i="1"/>
  <c r="T143" i="1"/>
  <c r="F144" i="1"/>
  <c r="G144" i="1"/>
  <c r="H144" i="1"/>
  <c r="I144" i="1"/>
  <c r="J144" i="1"/>
  <c r="K144" i="1"/>
  <c r="L144" i="1"/>
  <c r="M144" i="1"/>
  <c r="N144" i="1"/>
  <c r="O144" i="1"/>
  <c r="P144" i="1"/>
  <c r="Q144" i="1"/>
  <c r="R144" i="1"/>
  <c r="S144" i="1"/>
  <c r="T144" i="1"/>
  <c r="F145" i="1"/>
  <c r="G145" i="1"/>
  <c r="H145" i="1"/>
  <c r="I145" i="1"/>
  <c r="J145" i="1"/>
  <c r="K145" i="1"/>
  <c r="L145" i="1"/>
  <c r="M145" i="1"/>
  <c r="N145" i="1"/>
  <c r="O145" i="1"/>
  <c r="P145" i="1"/>
  <c r="Q145" i="1"/>
  <c r="R145" i="1"/>
  <c r="S145" i="1"/>
  <c r="T145" i="1"/>
  <c r="F146" i="1"/>
  <c r="G146" i="1"/>
  <c r="H146" i="1"/>
  <c r="I146" i="1"/>
  <c r="J146" i="1"/>
  <c r="K146" i="1"/>
  <c r="L146" i="1"/>
  <c r="M146" i="1"/>
  <c r="N146" i="1"/>
  <c r="O146" i="1"/>
  <c r="P146" i="1"/>
  <c r="Q146" i="1"/>
  <c r="R146" i="1"/>
  <c r="S146" i="1"/>
  <c r="T146" i="1"/>
  <c r="E146" i="1"/>
  <c r="E145" i="1"/>
  <c r="E144" i="1"/>
  <c r="E143" i="1"/>
  <c r="T85" i="1"/>
  <c r="T87" i="1" s="1"/>
  <c r="S85" i="1"/>
  <c r="S87" i="1" s="1"/>
  <c r="R85" i="1"/>
  <c r="R87" i="1" s="1"/>
  <c r="Q85" i="1"/>
  <c r="Q87" i="1" s="1"/>
  <c r="P85" i="1"/>
  <c r="P87" i="1" s="1"/>
  <c r="O85" i="1"/>
  <c r="O86" i="1" s="1"/>
  <c r="N85" i="1"/>
  <c r="N87" i="1" s="1"/>
  <c r="M85" i="1"/>
  <c r="M87" i="1" s="1"/>
  <c r="L85" i="1"/>
  <c r="L87" i="1" s="1"/>
  <c r="K85" i="1"/>
  <c r="K87" i="1" s="1"/>
  <c r="J85" i="1"/>
  <c r="J87" i="1" s="1"/>
  <c r="G85" i="1"/>
  <c r="G87" i="1" s="1"/>
  <c r="F85" i="1"/>
  <c r="F87" i="1" s="1"/>
  <c r="E85" i="1"/>
  <c r="E87" i="1" s="1"/>
  <c r="T84" i="1"/>
  <c r="S84" i="1"/>
  <c r="R84" i="1"/>
  <c r="Q84" i="1"/>
  <c r="P84" i="1"/>
  <c r="O84" i="1"/>
  <c r="N84" i="1"/>
  <c r="M84" i="1"/>
  <c r="L84" i="1"/>
  <c r="K84" i="1"/>
  <c r="J84" i="1"/>
  <c r="I84" i="1"/>
  <c r="H84" i="1"/>
  <c r="G84" i="1"/>
  <c r="F84" i="1"/>
  <c r="E84" i="1"/>
  <c r="T83" i="1"/>
  <c r="E20" i="6" s="1"/>
  <c r="S83" i="1"/>
  <c r="E19" i="6" s="1"/>
  <c r="R83" i="1"/>
  <c r="E18" i="6" s="1"/>
  <c r="Q83" i="1"/>
  <c r="E17" i="6" s="1"/>
  <c r="P83" i="1"/>
  <c r="E16" i="6" s="1"/>
  <c r="O83" i="1"/>
  <c r="E15" i="6" s="1"/>
  <c r="N83" i="1"/>
  <c r="E14" i="6" s="1"/>
  <c r="M83" i="1"/>
  <c r="E13" i="6" s="1"/>
  <c r="L83" i="1"/>
  <c r="E12" i="6" s="1"/>
  <c r="K83" i="1"/>
  <c r="E11" i="6" s="1"/>
  <c r="J83" i="1"/>
  <c r="E10" i="6" s="1"/>
  <c r="I83" i="1"/>
  <c r="E9" i="6" s="1"/>
  <c r="H83" i="1"/>
  <c r="E8" i="6" s="1"/>
  <c r="G83" i="1"/>
  <c r="E7" i="6" s="1"/>
  <c r="F83" i="1"/>
  <c r="E6" i="6" s="1"/>
  <c r="E83" i="1"/>
  <c r="E5" i="6" s="1"/>
  <c r="T80" i="1"/>
  <c r="S80" i="1"/>
  <c r="R80" i="1"/>
  <c r="Q80" i="1"/>
  <c r="P80" i="1"/>
  <c r="O80" i="1"/>
  <c r="N80" i="1"/>
  <c r="M80" i="1"/>
  <c r="L80" i="1"/>
  <c r="K80" i="1"/>
  <c r="J80" i="1"/>
  <c r="I80" i="1"/>
  <c r="H80" i="1"/>
  <c r="G80" i="1"/>
  <c r="F80" i="1"/>
  <c r="T79" i="1"/>
  <c r="S79" i="1"/>
  <c r="R79" i="1"/>
  <c r="Q79" i="1"/>
  <c r="P79" i="1"/>
  <c r="O79" i="1"/>
  <c r="N79" i="1"/>
  <c r="M79" i="1"/>
  <c r="L79" i="1"/>
  <c r="K79" i="1"/>
  <c r="J79" i="1"/>
  <c r="I79" i="1"/>
  <c r="H79" i="1"/>
  <c r="G79" i="1"/>
  <c r="F79" i="1"/>
  <c r="E80" i="1"/>
  <c r="I85" i="1"/>
  <c r="H85" i="1"/>
  <c r="T76" i="1"/>
  <c r="S76" i="1"/>
  <c r="R76" i="1"/>
  <c r="Q76" i="1"/>
  <c r="P76" i="1"/>
  <c r="O76" i="1"/>
  <c r="N76" i="1"/>
  <c r="M76" i="1"/>
  <c r="L76" i="1"/>
  <c r="K76" i="1"/>
  <c r="J76" i="1"/>
  <c r="I76" i="1"/>
  <c r="H76" i="1"/>
  <c r="G76" i="1"/>
  <c r="F76" i="1"/>
  <c r="T75" i="1"/>
  <c r="S75" i="1"/>
  <c r="R75" i="1"/>
  <c r="R94" i="1" s="1"/>
  <c r="Q75" i="1"/>
  <c r="P75" i="1"/>
  <c r="O75" i="1"/>
  <c r="N75" i="1"/>
  <c r="M75" i="1"/>
  <c r="L75" i="1"/>
  <c r="K75" i="1"/>
  <c r="J75" i="1"/>
  <c r="I75" i="1"/>
  <c r="H75" i="1"/>
  <c r="G75" i="1"/>
  <c r="F75" i="1"/>
  <c r="G71" i="1"/>
  <c r="H71" i="1" s="1"/>
  <c r="I71" i="1" s="1"/>
  <c r="J71" i="1" s="1"/>
  <c r="K71" i="1" s="1"/>
  <c r="L71" i="1" s="1"/>
  <c r="M71" i="1" s="1"/>
  <c r="N71" i="1" s="1"/>
  <c r="O71" i="1" s="1"/>
  <c r="P71" i="1" s="1"/>
  <c r="Q71" i="1" s="1"/>
  <c r="R71" i="1" s="1"/>
  <c r="S71" i="1" s="1"/>
  <c r="T71" i="1" s="1"/>
  <c r="J20" i="6"/>
  <c r="P20" i="6" s="1"/>
  <c r="J19" i="6"/>
  <c r="J18" i="6"/>
  <c r="J17" i="6"/>
  <c r="J16" i="6"/>
  <c r="J15" i="6"/>
  <c r="J14" i="6"/>
  <c r="J13" i="6"/>
  <c r="J12" i="6"/>
  <c r="P12" i="6" s="1"/>
  <c r="J11" i="6"/>
  <c r="J10" i="6"/>
  <c r="P10" i="6" s="1"/>
  <c r="J9" i="6"/>
  <c r="P9" i="6" s="1"/>
  <c r="J8" i="6"/>
  <c r="P8" i="6" s="1"/>
  <c r="J7" i="6"/>
  <c r="J6" i="6"/>
  <c r="P6" i="6" s="1"/>
  <c r="G19" i="6"/>
  <c r="G16" i="6"/>
  <c r="G14" i="6"/>
  <c r="G13" i="6"/>
  <c r="G9" i="6"/>
  <c r="G6" i="6"/>
  <c r="G5" i="6"/>
  <c r="N93" i="10" l="1"/>
  <c r="O129" i="3"/>
  <c r="O96" i="10"/>
  <c r="P132" i="3"/>
  <c r="G96" i="10"/>
  <c r="H132" i="3"/>
  <c r="N95" i="10"/>
  <c r="O131" i="3"/>
  <c r="F95" i="10"/>
  <c r="G131" i="3"/>
  <c r="M94" i="10"/>
  <c r="N130" i="3"/>
  <c r="E94" i="10"/>
  <c r="F130" i="3"/>
  <c r="L93" i="10"/>
  <c r="M129" i="3"/>
  <c r="D93" i="10"/>
  <c r="E129" i="3"/>
  <c r="Q96" i="10"/>
  <c r="R132" i="3"/>
  <c r="H95" i="10"/>
  <c r="I131" i="3"/>
  <c r="G94" i="10"/>
  <c r="H130" i="3"/>
  <c r="O95" i="10"/>
  <c r="P131" i="3"/>
  <c r="N96" i="10"/>
  <c r="O132" i="3"/>
  <c r="P95" i="10"/>
  <c r="Q131" i="3"/>
  <c r="F93" i="10"/>
  <c r="G129" i="3"/>
  <c r="H96" i="10"/>
  <c r="I132" i="3"/>
  <c r="G95" i="10"/>
  <c r="H131" i="3"/>
  <c r="F94" i="10"/>
  <c r="G130" i="3"/>
  <c r="M93" i="10"/>
  <c r="N129" i="3"/>
  <c r="E93" i="10"/>
  <c r="F129" i="3"/>
  <c r="F96" i="10"/>
  <c r="G132" i="3"/>
  <c r="E95" i="10"/>
  <c r="F131" i="3"/>
  <c r="D94" i="10"/>
  <c r="E130" i="3"/>
  <c r="K93" i="10"/>
  <c r="L129" i="3"/>
  <c r="C94" i="10"/>
  <c r="D130" i="3"/>
  <c r="M96" i="10"/>
  <c r="N132" i="3"/>
  <c r="E96" i="10"/>
  <c r="F132" i="3"/>
  <c r="L95" i="10"/>
  <c r="M131" i="3"/>
  <c r="D95" i="10"/>
  <c r="E131" i="3"/>
  <c r="K94" i="10"/>
  <c r="L130" i="3"/>
  <c r="R93" i="10"/>
  <c r="S129" i="3"/>
  <c r="J93" i="10"/>
  <c r="K129" i="3"/>
  <c r="D96" i="10"/>
  <c r="E132" i="3"/>
  <c r="K95" i="10"/>
  <c r="L131" i="3"/>
  <c r="R94" i="10"/>
  <c r="S130" i="3"/>
  <c r="J94" i="10"/>
  <c r="K130" i="3"/>
  <c r="Q93" i="10"/>
  <c r="R129" i="3"/>
  <c r="I93" i="10"/>
  <c r="J129" i="3"/>
  <c r="C93" i="10"/>
  <c r="D129" i="3"/>
  <c r="M95" i="10"/>
  <c r="N131" i="3"/>
  <c r="L94" i="10"/>
  <c r="M130" i="3"/>
  <c r="C95" i="10"/>
  <c r="D131" i="3"/>
  <c r="L96" i="10"/>
  <c r="M132" i="3"/>
  <c r="C96" i="10"/>
  <c r="D132" i="3"/>
  <c r="K96" i="10"/>
  <c r="L132" i="3"/>
  <c r="R95" i="10"/>
  <c r="S131" i="3"/>
  <c r="J95" i="10"/>
  <c r="K131" i="3"/>
  <c r="Q94" i="10"/>
  <c r="R130" i="3"/>
  <c r="I94" i="10"/>
  <c r="J130" i="3"/>
  <c r="P93" i="10"/>
  <c r="Q129" i="3"/>
  <c r="H93" i="10"/>
  <c r="I129" i="3"/>
  <c r="I96" i="10"/>
  <c r="J132" i="3"/>
  <c r="O94" i="10"/>
  <c r="P130" i="3"/>
  <c r="P96" i="10"/>
  <c r="Q132" i="3"/>
  <c r="N94" i="10"/>
  <c r="O130" i="3"/>
  <c r="R96" i="10"/>
  <c r="S132" i="3"/>
  <c r="J96" i="10"/>
  <c r="K132" i="3"/>
  <c r="Q95" i="10"/>
  <c r="R131" i="3"/>
  <c r="I95" i="10"/>
  <c r="J131" i="3"/>
  <c r="P94" i="10"/>
  <c r="Q130" i="3"/>
  <c r="H94" i="10"/>
  <c r="I130" i="3"/>
  <c r="O93" i="10"/>
  <c r="P129" i="3"/>
  <c r="G93" i="10"/>
  <c r="H129" i="3"/>
  <c r="T61" i="1"/>
  <c r="P61" i="1"/>
  <c r="R55" i="1"/>
  <c r="M61" i="1"/>
  <c r="G61" i="1"/>
  <c r="J61" i="1"/>
  <c r="P14" i="6"/>
  <c r="O12" i="6"/>
  <c r="O14" i="6"/>
  <c r="O15" i="6"/>
  <c r="K55" i="1"/>
  <c r="O11" i="6"/>
  <c r="K61" i="1"/>
  <c r="L61" i="1"/>
  <c r="P16" i="6"/>
  <c r="O10" i="6"/>
  <c r="S61" i="1"/>
  <c r="P17" i="6"/>
  <c r="I55" i="1"/>
  <c r="Q55" i="1"/>
  <c r="J55" i="1"/>
  <c r="L55" i="1"/>
  <c r="T55" i="1"/>
  <c r="M55" i="1"/>
  <c r="G11" i="6"/>
  <c r="F55" i="1"/>
  <c r="N55" i="1"/>
  <c r="R61" i="1"/>
  <c r="G55" i="1"/>
  <c r="O55" i="1"/>
  <c r="H55" i="1"/>
  <c r="P55" i="1"/>
  <c r="O19" i="6"/>
  <c r="P18" i="6"/>
  <c r="O17" i="6"/>
  <c r="O5" i="6"/>
  <c r="Q7" i="6"/>
  <c r="O20" i="6"/>
  <c r="Q6" i="6"/>
  <c r="Q14" i="6"/>
  <c r="O7" i="6"/>
  <c r="Q15" i="6"/>
  <c r="O9" i="6"/>
  <c r="O13" i="6"/>
  <c r="P5" i="6"/>
  <c r="Q5" i="6"/>
  <c r="P13" i="6"/>
  <c r="Q13" i="6"/>
  <c r="P11" i="6"/>
  <c r="Q11" i="6"/>
  <c r="P19" i="6"/>
  <c r="Q19" i="6"/>
  <c r="O8" i="6"/>
  <c r="Q10" i="6"/>
  <c r="Q12" i="6"/>
  <c r="O16" i="6"/>
  <c r="Q18" i="6"/>
  <c r="Q20" i="6"/>
  <c r="G10" i="6"/>
  <c r="G18" i="6"/>
  <c r="M94" i="1"/>
  <c r="G7" i="6"/>
  <c r="G15" i="6"/>
  <c r="Q9" i="6"/>
  <c r="Q17" i="6"/>
  <c r="Q8" i="6"/>
  <c r="Q16" i="6"/>
  <c r="P7" i="6"/>
  <c r="P15" i="6"/>
  <c r="K94" i="1"/>
  <c r="L94" i="1"/>
  <c r="T94" i="1"/>
  <c r="R88" i="1"/>
  <c r="H94" i="1"/>
  <c r="P94" i="1"/>
  <c r="N88" i="1"/>
  <c r="Q94" i="1"/>
  <c r="O88" i="1"/>
  <c r="S94" i="1"/>
  <c r="I94" i="1"/>
  <c r="J94" i="1"/>
  <c r="J88" i="1"/>
  <c r="F94" i="1"/>
  <c r="G88" i="1"/>
  <c r="I87" i="1"/>
  <c r="I86" i="1"/>
  <c r="H87" i="1"/>
  <c r="H86" i="1"/>
  <c r="E79" i="1"/>
  <c r="E90" i="1" s="1"/>
  <c r="E86" i="1"/>
  <c r="M86" i="1"/>
  <c r="M88" i="1"/>
  <c r="N86" i="1"/>
  <c r="N94" i="1"/>
  <c r="O87" i="1"/>
  <c r="O94" i="1"/>
  <c r="P86" i="1"/>
  <c r="H88" i="1"/>
  <c r="P88" i="1"/>
  <c r="G86" i="1"/>
  <c r="G94" i="1"/>
  <c r="Q86" i="1"/>
  <c r="I88" i="1"/>
  <c r="Q88" i="1"/>
  <c r="F86" i="1"/>
  <c r="J86" i="1"/>
  <c r="R86" i="1"/>
  <c r="F88" i="1"/>
  <c r="K86" i="1"/>
  <c r="S86" i="1"/>
  <c r="K88" i="1"/>
  <c r="S88" i="1"/>
  <c r="L86" i="1"/>
  <c r="T86" i="1"/>
  <c r="L88" i="1"/>
  <c r="T88" i="1"/>
  <c r="E94" i="1" l="1"/>
  <c r="G214" i="1" l="1"/>
  <c r="H214" i="1" s="1"/>
  <c r="I214" i="1" s="1"/>
  <c r="J214" i="1" s="1"/>
  <c r="K214" i="1" s="1"/>
  <c r="L214" i="1" s="1"/>
  <c r="M214" i="1" s="1"/>
  <c r="N214" i="1" s="1"/>
  <c r="O214" i="1" s="1"/>
  <c r="P214" i="1" s="1"/>
  <c r="Q214" i="1" s="1"/>
  <c r="R214" i="1" s="1"/>
  <c r="S214" i="1" s="1"/>
  <c r="T214" i="1" s="1"/>
  <c r="I199" i="1"/>
  <c r="H199" i="1"/>
  <c r="T199" i="1"/>
  <c r="S199" i="1"/>
  <c r="R199" i="1"/>
  <c r="Q199" i="1"/>
  <c r="P199" i="1"/>
  <c r="O199" i="1"/>
  <c r="N199" i="1"/>
  <c r="M199" i="1"/>
  <c r="L199" i="1"/>
  <c r="K199" i="1"/>
  <c r="J199" i="1"/>
  <c r="G199" i="1"/>
  <c r="F199" i="1"/>
  <c r="E199" i="1"/>
  <c r="T185" i="1"/>
  <c r="S185" i="1"/>
  <c r="R185" i="1"/>
  <c r="Q185" i="1"/>
  <c r="P185" i="1"/>
  <c r="O185" i="1"/>
  <c r="N185" i="1"/>
  <c r="M185" i="1"/>
  <c r="L185" i="1"/>
  <c r="K185" i="1"/>
  <c r="J185" i="1"/>
  <c r="I185" i="1"/>
  <c r="H185" i="1"/>
  <c r="G185" i="1"/>
  <c r="F185" i="1"/>
  <c r="E185" i="1"/>
  <c r="T184" i="1"/>
  <c r="S184" i="1"/>
  <c r="R184" i="1"/>
  <c r="Q184" i="1"/>
  <c r="P184" i="1"/>
  <c r="O184" i="1"/>
  <c r="N184" i="1"/>
  <c r="M184" i="1"/>
  <c r="L184" i="1"/>
  <c r="K184" i="1"/>
  <c r="J184" i="1"/>
  <c r="I184" i="1"/>
  <c r="H184" i="1"/>
  <c r="G184" i="1"/>
  <c r="F184" i="1"/>
  <c r="E184" i="1"/>
  <c r="T183" i="1"/>
  <c r="S183" i="1"/>
  <c r="R183" i="1"/>
  <c r="Q183" i="1"/>
  <c r="P183" i="1"/>
  <c r="O183" i="1"/>
  <c r="N183" i="1"/>
  <c r="M183" i="1"/>
  <c r="L183" i="1"/>
  <c r="K183" i="1"/>
  <c r="J183" i="1"/>
  <c r="I183" i="1"/>
  <c r="H183" i="1"/>
  <c r="G183" i="1"/>
  <c r="F183" i="1"/>
  <c r="E183" i="1"/>
  <c r="T170" i="1"/>
  <c r="S170" i="1"/>
  <c r="R170" i="1"/>
  <c r="Q170" i="1"/>
  <c r="P170" i="1"/>
  <c r="O170" i="1"/>
  <c r="N170" i="1"/>
  <c r="M170" i="1"/>
  <c r="L170" i="1"/>
  <c r="K170" i="1"/>
  <c r="J170" i="1"/>
  <c r="H170" i="1"/>
  <c r="G170" i="1"/>
  <c r="F170" i="1"/>
  <c r="E170" i="1"/>
  <c r="E178" i="1" s="1"/>
  <c r="G169" i="1"/>
  <c r="H169" i="1" s="1"/>
  <c r="I169" i="1" s="1"/>
  <c r="J169" i="1" s="1"/>
  <c r="K169" i="1" s="1"/>
  <c r="L169" i="1" s="1"/>
  <c r="M169" i="1" s="1"/>
  <c r="N169" i="1" s="1"/>
  <c r="O169" i="1" s="1"/>
  <c r="P169" i="1" s="1"/>
  <c r="Q169" i="1" s="1"/>
  <c r="R169" i="1" s="1"/>
  <c r="S169" i="1" s="1"/>
  <c r="T169" i="1" s="1"/>
  <c r="T29" i="1"/>
  <c r="S166" i="1"/>
  <c r="Q113" i="10" s="1"/>
  <c r="R166" i="1"/>
  <c r="P113" i="10" s="1"/>
  <c r="Q166" i="1"/>
  <c r="O113" i="10" s="1"/>
  <c r="P166" i="1"/>
  <c r="N113" i="10" s="1"/>
  <c r="O166" i="1"/>
  <c r="M113" i="10" s="1"/>
  <c r="N166" i="1"/>
  <c r="L113" i="10" s="1"/>
  <c r="M166" i="1"/>
  <c r="K113" i="10" s="1"/>
  <c r="L29" i="1"/>
  <c r="K166" i="1"/>
  <c r="I113" i="10" s="1"/>
  <c r="J166" i="1"/>
  <c r="H113" i="10" s="1"/>
  <c r="I166" i="1"/>
  <c r="G113" i="10" s="1"/>
  <c r="H166" i="1"/>
  <c r="F113" i="10" s="1"/>
  <c r="G166" i="1"/>
  <c r="E113" i="10" s="1"/>
  <c r="F166" i="1"/>
  <c r="D113" i="10" s="1"/>
  <c r="E166" i="1"/>
  <c r="C113" i="10" s="1"/>
  <c r="T163" i="1"/>
  <c r="S163" i="1"/>
  <c r="R163" i="1"/>
  <c r="Q163" i="1"/>
  <c r="P163" i="1"/>
  <c r="O163" i="1"/>
  <c r="N163" i="1"/>
  <c r="M163" i="1"/>
  <c r="L163" i="1"/>
  <c r="K163" i="1"/>
  <c r="J163" i="1"/>
  <c r="I163" i="1"/>
  <c r="H163" i="1"/>
  <c r="G163" i="1"/>
  <c r="F163" i="1"/>
  <c r="E163" i="1"/>
  <c r="T160" i="1"/>
  <c r="S160" i="1"/>
  <c r="R160" i="1"/>
  <c r="Q160" i="1"/>
  <c r="P160" i="1"/>
  <c r="O160" i="1"/>
  <c r="N160" i="1"/>
  <c r="M160" i="1"/>
  <c r="L160" i="1"/>
  <c r="K160" i="1"/>
  <c r="J160" i="1"/>
  <c r="I160" i="1"/>
  <c r="H160" i="1"/>
  <c r="G160" i="1"/>
  <c r="F160" i="1"/>
  <c r="E160" i="1"/>
  <c r="T157" i="1"/>
  <c r="S157" i="1"/>
  <c r="R157" i="1"/>
  <c r="Q157" i="1"/>
  <c r="P157" i="1"/>
  <c r="O157" i="1"/>
  <c r="N157" i="1"/>
  <c r="M157" i="1"/>
  <c r="L157" i="1"/>
  <c r="K157" i="1"/>
  <c r="J157" i="1"/>
  <c r="I157" i="1"/>
  <c r="H157" i="1"/>
  <c r="G157" i="1"/>
  <c r="F157" i="1"/>
  <c r="E157" i="1"/>
  <c r="T154" i="1"/>
  <c r="S154" i="1"/>
  <c r="R154" i="1"/>
  <c r="Q154" i="1"/>
  <c r="P154" i="1"/>
  <c r="O154" i="1"/>
  <c r="N154" i="1"/>
  <c r="M154" i="1"/>
  <c r="L154" i="1"/>
  <c r="K154" i="1"/>
  <c r="J154" i="1"/>
  <c r="I154" i="1"/>
  <c r="H154" i="1"/>
  <c r="G154" i="1"/>
  <c r="F154" i="1"/>
  <c r="E154" i="1"/>
  <c r="T150" i="1"/>
  <c r="T158" i="1" s="1"/>
  <c r="M20" i="6" s="1"/>
  <c r="S150" i="1"/>
  <c r="S161" i="1" s="1"/>
  <c r="R150" i="1"/>
  <c r="R161" i="1" s="1"/>
  <c r="Q150" i="1"/>
  <c r="Q161" i="1" s="1"/>
  <c r="P150" i="1"/>
  <c r="P161" i="1" s="1"/>
  <c r="O150" i="1"/>
  <c r="O161" i="1" s="1"/>
  <c r="N150" i="1"/>
  <c r="N161" i="1" s="1"/>
  <c r="M150" i="1"/>
  <c r="M161" i="1" s="1"/>
  <c r="L150" i="1"/>
  <c r="L161" i="1" s="1"/>
  <c r="K161" i="1"/>
  <c r="J161" i="1"/>
  <c r="I161" i="1"/>
  <c r="H161" i="1"/>
  <c r="G161" i="1"/>
  <c r="F161" i="1"/>
  <c r="E161" i="1"/>
  <c r="G149" i="1"/>
  <c r="H149" i="1" s="1"/>
  <c r="I149" i="1" s="1"/>
  <c r="J149" i="1" s="1"/>
  <c r="K149" i="1" s="1"/>
  <c r="L149" i="1" s="1"/>
  <c r="M149" i="1" s="1"/>
  <c r="N149" i="1" s="1"/>
  <c r="O149" i="1" s="1"/>
  <c r="P149" i="1" s="1"/>
  <c r="Q149" i="1" s="1"/>
  <c r="R149" i="1" s="1"/>
  <c r="S149" i="1" s="1"/>
  <c r="T149" i="1" s="1"/>
  <c r="E131" i="1"/>
  <c r="T129" i="1"/>
  <c r="S129" i="1"/>
  <c r="R129" i="1"/>
  <c r="Q129" i="1"/>
  <c r="P129" i="1"/>
  <c r="O129" i="1"/>
  <c r="N129" i="1"/>
  <c r="M129" i="1"/>
  <c r="L129" i="1"/>
  <c r="K129" i="1"/>
  <c r="J129" i="1"/>
  <c r="I129" i="1"/>
  <c r="H129" i="1"/>
  <c r="G129" i="1"/>
  <c r="F129" i="1"/>
  <c r="E129" i="1"/>
  <c r="E126" i="1"/>
  <c r="R28" i="1"/>
  <c r="G113" i="1"/>
  <c r="S26" i="1"/>
  <c r="Q26" i="1"/>
  <c r="P26" i="1"/>
  <c r="N26" i="1"/>
  <c r="K26" i="1"/>
  <c r="I26" i="1"/>
  <c r="H26" i="1"/>
  <c r="F26" i="1"/>
  <c r="G35" i="1"/>
  <c r="H35" i="1" s="1"/>
  <c r="I35" i="1" s="1"/>
  <c r="J35" i="1" s="1"/>
  <c r="K35" i="1" s="1"/>
  <c r="L35" i="1" s="1"/>
  <c r="M35" i="1" s="1"/>
  <c r="N35" i="1" s="1"/>
  <c r="O35" i="1" s="1"/>
  <c r="P35" i="1" s="1"/>
  <c r="Q35" i="1" s="1"/>
  <c r="R35" i="1" s="1"/>
  <c r="S35" i="1" s="1"/>
  <c r="T35" i="1" s="1"/>
  <c r="S29" i="1"/>
  <c r="R29" i="1"/>
  <c r="Q29" i="1"/>
  <c r="P29" i="1"/>
  <c r="O29" i="1"/>
  <c r="N29" i="1"/>
  <c r="K29" i="1"/>
  <c r="J29" i="1"/>
  <c r="I29" i="1"/>
  <c r="H29" i="1"/>
  <c r="G29" i="1"/>
  <c r="F29" i="1"/>
  <c r="T28" i="1"/>
  <c r="S28" i="1"/>
  <c r="Q28" i="1"/>
  <c r="N28" i="1"/>
  <c r="M28" i="1"/>
  <c r="I28" i="1"/>
  <c r="H28" i="1"/>
  <c r="G28" i="1"/>
  <c r="F28" i="1"/>
  <c r="E28" i="1"/>
  <c r="E27" i="1"/>
  <c r="T26" i="1"/>
  <c r="R26" i="1"/>
  <c r="O26" i="1"/>
  <c r="M26" i="1"/>
  <c r="L26" i="1"/>
  <c r="J26" i="1"/>
  <c r="G26" i="1"/>
  <c r="E26" i="1"/>
  <c r="G24" i="1"/>
  <c r="H24" i="1" s="1"/>
  <c r="I24" i="1" s="1"/>
  <c r="J24" i="1" s="1"/>
  <c r="K24" i="1" s="1"/>
  <c r="L24" i="1" s="1"/>
  <c r="M24" i="1" s="1"/>
  <c r="N24" i="1" s="1"/>
  <c r="O24" i="1" s="1"/>
  <c r="P24" i="1" s="1"/>
  <c r="Q24" i="1" s="1"/>
  <c r="R24" i="1" s="1"/>
  <c r="S24" i="1" s="1"/>
  <c r="T24" i="1" s="1"/>
  <c r="G57" i="1"/>
  <c r="H57" i="1" s="1"/>
  <c r="I57" i="1" s="1"/>
  <c r="J57" i="1" s="1"/>
  <c r="K57" i="1" s="1"/>
  <c r="L57" i="1" s="1"/>
  <c r="M57" i="1" s="1"/>
  <c r="N57" i="1" s="1"/>
  <c r="O57" i="1" s="1"/>
  <c r="P57" i="1" s="1"/>
  <c r="Q57" i="1" s="1"/>
  <c r="R57" i="1" s="1"/>
  <c r="S57" i="1" s="1"/>
  <c r="T57" i="1" s="1"/>
  <c r="P6" i="10" l="1"/>
  <c r="Q13" i="3"/>
  <c r="G6" i="10"/>
  <c r="H13" i="3"/>
  <c r="H6" i="10"/>
  <c r="I13" i="3"/>
  <c r="I6" i="10"/>
  <c r="J13" i="3"/>
  <c r="F6" i="10"/>
  <c r="G13" i="3"/>
  <c r="Q6" i="10"/>
  <c r="R13" i="3"/>
  <c r="M6" i="10"/>
  <c r="N13" i="3"/>
  <c r="D6" i="10"/>
  <c r="E13" i="3"/>
  <c r="N6" i="10"/>
  <c r="O13" i="3"/>
  <c r="L6" i="10"/>
  <c r="M13" i="3"/>
  <c r="E6" i="10"/>
  <c r="F13" i="3"/>
  <c r="O6" i="10"/>
  <c r="P13" i="3"/>
  <c r="J6" i="10"/>
  <c r="K13" i="3"/>
  <c r="R6" i="10"/>
  <c r="S13" i="3"/>
  <c r="G5" i="10"/>
  <c r="H12" i="3"/>
  <c r="K5" i="10"/>
  <c r="L12" i="3"/>
  <c r="L5" i="10"/>
  <c r="M12" i="3"/>
  <c r="P5" i="10"/>
  <c r="Q12" i="3"/>
  <c r="D5" i="10"/>
  <c r="E12" i="3"/>
  <c r="R5" i="10"/>
  <c r="S12" i="3"/>
  <c r="E5" i="10"/>
  <c r="F12" i="3"/>
  <c r="O5" i="10"/>
  <c r="P12" i="3"/>
  <c r="Q5" i="10"/>
  <c r="R12" i="3"/>
  <c r="F5" i="10"/>
  <c r="G12" i="3"/>
  <c r="C5" i="10"/>
  <c r="D12" i="3"/>
  <c r="T90" i="1"/>
  <c r="G90" i="1"/>
  <c r="L90" i="1"/>
  <c r="N90" i="1"/>
  <c r="S90" i="1"/>
  <c r="I90" i="1"/>
  <c r="O90" i="1"/>
  <c r="P90" i="1"/>
  <c r="K90" i="1"/>
  <c r="F90" i="1"/>
  <c r="H90" i="1"/>
  <c r="J90" i="1"/>
  <c r="Q90" i="1"/>
  <c r="R90" i="1"/>
  <c r="M90" i="1"/>
  <c r="O28" i="1"/>
  <c r="M29" i="1"/>
  <c r="E29" i="1"/>
  <c r="K28" i="1"/>
  <c r="G131" i="1"/>
  <c r="L151" i="1"/>
  <c r="L28" i="1"/>
  <c r="I170" i="1"/>
  <c r="T27" i="1"/>
  <c r="T25" i="1" s="1"/>
  <c r="R2" i="10" s="1"/>
  <c r="L27" i="1"/>
  <c r="R27" i="1"/>
  <c r="R25" i="1" s="1"/>
  <c r="P2" i="10" s="1"/>
  <c r="J27" i="1"/>
  <c r="I27" i="1"/>
  <c r="I25" i="1" s="1"/>
  <c r="G2" i="10" s="1"/>
  <c r="P27" i="1"/>
  <c r="O27" i="1"/>
  <c r="G27" i="1"/>
  <c r="G25" i="1" s="1"/>
  <c r="E2" i="10" s="1"/>
  <c r="N27" i="1"/>
  <c r="N25" i="1" s="1"/>
  <c r="L2" i="10" s="1"/>
  <c r="F27" i="1"/>
  <c r="F25" i="1" s="1"/>
  <c r="D2" i="10" s="1"/>
  <c r="M27" i="1"/>
  <c r="R178" i="1"/>
  <c r="J178" i="1"/>
  <c r="Q178" i="1"/>
  <c r="I178" i="1"/>
  <c r="P178" i="1"/>
  <c r="H178" i="1"/>
  <c r="O178" i="1"/>
  <c r="G178" i="1"/>
  <c r="N178" i="1"/>
  <c r="F178" i="1"/>
  <c r="L178" i="1"/>
  <c r="M178" i="1"/>
  <c r="T178" i="1"/>
  <c r="S178" i="1"/>
  <c r="K178" i="1"/>
  <c r="H113" i="1"/>
  <c r="K151" i="1"/>
  <c r="S151" i="1"/>
  <c r="K152" i="1"/>
  <c r="S152" i="1"/>
  <c r="K155" i="1"/>
  <c r="S155" i="1"/>
  <c r="K158" i="1"/>
  <c r="M11" i="6" s="1"/>
  <c r="S158" i="1"/>
  <c r="M19" i="6" s="1"/>
  <c r="K165" i="1"/>
  <c r="S165" i="1"/>
  <c r="T165" i="1"/>
  <c r="T166" i="1"/>
  <c r="R113" i="10" s="1"/>
  <c r="H27" i="1"/>
  <c r="H25" i="1" s="1"/>
  <c r="F2" i="10" s="1"/>
  <c r="P28" i="1"/>
  <c r="E151" i="1"/>
  <c r="M151" i="1"/>
  <c r="E152" i="1"/>
  <c r="M152" i="1"/>
  <c r="E155" i="1"/>
  <c r="M155" i="1"/>
  <c r="E158" i="1"/>
  <c r="M5" i="6" s="1"/>
  <c r="M158" i="1"/>
  <c r="M13" i="6" s="1"/>
  <c r="E165" i="1"/>
  <c r="M165" i="1"/>
  <c r="T151" i="1"/>
  <c r="L155" i="1"/>
  <c r="T155" i="1"/>
  <c r="L158" i="1"/>
  <c r="M12" i="6" s="1"/>
  <c r="T161" i="1"/>
  <c r="L165" i="1"/>
  <c r="L166" i="1"/>
  <c r="J113" i="10" s="1"/>
  <c r="Q27" i="1"/>
  <c r="Q25" i="1" s="1"/>
  <c r="O2" i="10" s="1"/>
  <c r="F151" i="1"/>
  <c r="N151" i="1"/>
  <c r="F152" i="1"/>
  <c r="N152" i="1"/>
  <c r="F155" i="1"/>
  <c r="N155" i="1"/>
  <c r="F158" i="1"/>
  <c r="M6" i="6" s="1"/>
  <c r="N158" i="1"/>
  <c r="M14" i="6" s="1"/>
  <c r="F165" i="1"/>
  <c r="N165" i="1"/>
  <c r="T152" i="1"/>
  <c r="J28" i="1"/>
  <c r="G151" i="1"/>
  <c r="O151" i="1"/>
  <c r="G152" i="1"/>
  <c r="O152" i="1"/>
  <c r="G155" i="1"/>
  <c r="O155" i="1"/>
  <c r="G158" i="1"/>
  <c r="M7" i="6" s="1"/>
  <c r="O158" i="1"/>
  <c r="M15" i="6" s="1"/>
  <c r="G165" i="1"/>
  <c r="O165" i="1"/>
  <c r="L152" i="1"/>
  <c r="K27" i="1"/>
  <c r="S27" i="1"/>
  <c r="S25" i="1" s="1"/>
  <c r="Q2" i="10" s="1"/>
  <c r="F131" i="1"/>
  <c r="H151" i="1"/>
  <c r="P151" i="1"/>
  <c r="H152" i="1"/>
  <c r="P152" i="1"/>
  <c r="H155" i="1"/>
  <c r="P155" i="1"/>
  <c r="H158" i="1"/>
  <c r="M8" i="6" s="1"/>
  <c r="P158" i="1"/>
  <c r="M16" i="6" s="1"/>
  <c r="H165" i="1"/>
  <c r="P165" i="1"/>
  <c r="I151" i="1"/>
  <c r="Q151" i="1"/>
  <c r="I152" i="1"/>
  <c r="Q152" i="1"/>
  <c r="I155" i="1"/>
  <c r="Q155" i="1"/>
  <c r="I158" i="1"/>
  <c r="M9" i="6" s="1"/>
  <c r="Q158" i="1"/>
  <c r="M17" i="6" s="1"/>
  <c r="I165" i="1"/>
  <c r="Q165" i="1"/>
  <c r="J151" i="1"/>
  <c r="R151" i="1"/>
  <c r="J152" i="1"/>
  <c r="R152" i="1"/>
  <c r="J155" i="1"/>
  <c r="R155" i="1"/>
  <c r="J158" i="1"/>
  <c r="M10" i="6" s="1"/>
  <c r="R158" i="1"/>
  <c r="M18" i="6" s="1"/>
  <c r="J165" i="1"/>
  <c r="R165" i="1"/>
  <c r="M25" i="1" l="1"/>
  <c r="K2" i="10" s="1"/>
  <c r="J112" i="10"/>
  <c r="L149" i="3"/>
  <c r="M112" i="10"/>
  <c r="O149" i="3"/>
  <c r="E112" i="10"/>
  <c r="G149" i="3"/>
  <c r="N112" i="10"/>
  <c r="P149" i="3"/>
  <c r="R112" i="10"/>
  <c r="T149" i="3"/>
  <c r="L112" i="10"/>
  <c r="N149" i="3"/>
  <c r="Q112" i="10"/>
  <c r="S149" i="3"/>
  <c r="O112" i="10"/>
  <c r="Q149" i="3"/>
  <c r="F112" i="10"/>
  <c r="H149" i="3"/>
  <c r="D112" i="10"/>
  <c r="F149" i="3"/>
  <c r="I112" i="10"/>
  <c r="K149" i="3"/>
  <c r="P112" i="10"/>
  <c r="R149" i="3"/>
  <c r="K112" i="10"/>
  <c r="M149" i="3"/>
  <c r="E25" i="1"/>
  <c r="C2" i="10" s="1"/>
  <c r="C6" i="10"/>
  <c r="D13" i="3"/>
  <c r="H112" i="10"/>
  <c r="J149" i="3"/>
  <c r="C112" i="10"/>
  <c r="E149" i="3"/>
  <c r="K6" i="10"/>
  <c r="L13" i="3"/>
  <c r="G112" i="10"/>
  <c r="I149" i="3"/>
  <c r="N5" i="10"/>
  <c r="O12" i="3"/>
  <c r="M5" i="10"/>
  <c r="N12" i="3"/>
  <c r="H5" i="10"/>
  <c r="I12" i="3"/>
  <c r="J5" i="10"/>
  <c r="K12" i="3"/>
  <c r="I5" i="10"/>
  <c r="J12" i="3"/>
  <c r="E31" i="1"/>
  <c r="K25" i="1"/>
  <c r="I2" i="10" s="1"/>
  <c r="P25" i="1"/>
  <c r="N2" i="10" s="1"/>
  <c r="O25" i="1"/>
  <c r="M2" i="10" s="1"/>
  <c r="L25" i="1"/>
  <c r="J2" i="10" s="1"/>
  <c r="J25" i="1"/>
  <c r="H2" i="10" s="1"/>
  <c r="H131" i="1"/>
  <c r="I113" i="1"/>
  <c r="I11" i="1" l="1"/>
  <c r="E7" i="3"/>
  <c r="E14" i="3" s="1"/>
  <c r="M7" i="3"/>
  <c r="M14" i="3" s="1"/>
  <c r="F7" i="3"/>
  <c r="F14" i="3" s="1"/>
  <c r="N7" i="3"/>
  <c r="N14" i="3" s="1"/>
  <c r="G7" i="3"/>
  <c r="G14" i="3" s="1"/>
  <c r="O7" i="3"/>
  <c r="O14" i="3" s="1"/>
  <c r="H7" i="3"/>
  <c r="H14" i="3" s="1"/>
  <c r="P7" i="3"/>
  <c r="P14" i="3" s="1"/>
  <c r="I7" i="3"/>
  <c r="I14" i="3" s="1"/>
  <c r="Q7" i="3"/>
  <c r="Q14" i="3" s="1"/>
  <c r="S7" i="3"/>
  <c r="S14" i="3" s="1"/>
  <c r="J7" i="3"/>
  <c r="J14" i="3" s="1"/>
  <c r="R7" i="3"/>
  <c r="R14" i="3" s="1"/>
  <c r="K7" i="3"/>
  <c r="K14" i="3" s="1"/>
  <c r="L7" i="3"/>
  <c r="L14" i="3" s="1"/>
  <c r="Q31" i="1"/>
  <c r="C7" i="10"/>
  <c r="H31" i="1"/>
  <c r="J31" i="1"/>
  <c r="S31" i="1"/>
  <c r="R31" i="1"/>
  <c r="T31" i="1"/>
  <c r="F31" i="1"/>
  <c r="O31" i="1"/>
  <c r="K31" i="1"/>
  <c r="M31" i="1"/>
  <c r="N31" i="1"/>
  <c r="I31" i="1"/>
  <c r="L31" i="1"/>
  <c r="R5" i="6"/>
  <c r="G31" i="1"/>
  <c r="P31" i="1"/>
  <c r="J113" i="1"/>
  <c r="I131" i="1"/>
  <c r="R15" i="6" l="1"/>
  <c r="M7" i="10"/>
  <c r="R7" i="6"/>
  <c r="E7" i="10"/>
  <c r="R20" i="6"/>
  <c r="R7" i="10"/>
  <c r="R8" i="6"/>
  <c r="F7" i="10"/>
  <c r="R11" i="6"/>
  <c r="I7" i="10"/>
  <c r="R16" i="6"/>
  <c r="N7" i="10"/>
  <c r="R17" i="6"/>
  <c r="O7" i="10"/>
  <c r="R6" i="6"/>
  <c r="D7" i="10"/>
  <c r="R18" i="6"/>
  <c r="P7" i="10"/>
  <c r="R9" i="6"/>
  <c r="G7" i="10"/>
  <c r="R19" i="6"/>
  <c r="Q7" i="10"/>
  <c r="R13" i="6"/>
  <c r="K7" i="10"/>
  <c r="R12" i="6"/>
  <c r="J7" i="10"/>
  <c r="R14" i="6"/>
  <c r="L7" i="10"/>
  <c r="R10" i="6"/>
  <c r="H7" i="10"/>
  <c r="J131" i="1"/>
  <c r="K113" i="1"/>
  <c r="L113" i="1" l="1"/>
  <c r="K131" i="1"/>
  <c r="M113" i="1" l="1"/>
  <c r="L131" i="1"/>
  <c r="N113" i="1" l="1"/>
  <c r="M131" i="1"/>
  <c r="O113" i="1" l="1"/>
  <c r="N131" i="1"/>
  <c r="O131" i="1" l="1"/>
  <c r="P113" i="1"/>
  <c r="P131" i="1" l="1"/>
  <c r="Q113" i="1"/>
  <c r="R113" i="1" l="1"/>
  <c r="Q131" i="1"/>
  <c r="R131" i="1" l="1"/>
  <c r="S113" i="1"/>
  <c r="T113" i="1" l="1"/>
  <c r="T131" i="1" s="1"/>
  <c r="S131" i="1"/>
  <c r="B69" i="11" l="1"/>
  <c r="B70" i="11" s="1"/>
  <c r="B71" i="11" s="1"/>
  <c r="G144" i="11" l="1"/>
  <c r="H144" i="11" s="1"/>
  <c r="G86" i="11"/>
  <c r="H86" i="11" s="1"/>
  <c r="G76" i="11"/>
  <c r="H76" i="11" s="1"/>
  <c r="G39" i="11"/>
  <c r="H39" i="11" s="1"/>
  <c r="G7" i="11"/>
  <c r="H7" i="11" s="1"/>
  <c r="I7" i="11" l="1"/>
  <c r="J7" i="11" s="1"/>
  <c r="K7" i="11" s="1"/>
  <c r="L7" i="11" s="1"/>
  <c r="M7" i="11" s="1"/>
  <c r="N7" i="11" s="1"/>
  <c r="O7" i="11" s="1"/>
  <c r="P7" i="11" s="1"/>
  <c r="Q7" i="11" s="1"/>
  <c r="R7" i="11" s="1"/>
  <c r="S7" i="11" s="1"/>
  <c r="T7" i="11" s="1"/>
  <c r="I39" i="11"/>
  <c r="J39" i="11" s="1"/>
  <c r="K39" i="11" s="1"/>
  <c r="L39" i="11" s="1"/>
  <c r="M39" i="11" s="1"/>
  <c r="N39" i="11" s="1"/>
  <c r="O39" i="11" s="1"/>
  <c r="P39" i="11" s="1"/>
  <c r="Q39" i="11" s="1"/>
  <c r="R39" i="11" s="1"/>
  <c r="S39" i="11" s="1"/>
  <c r="T39" i="11" s="1"/>
  <c r="I76" i="11"/>
  <c r="J76" i="11" s="1"/>
  <c r="K76" i="11" s="1"/>
  <c r="L76" i="11" s="1"/>
  <c r="M76" i="11" s="1"/>
  <c r="N76" i="11" s="1"/>
  <c r="O76" i="11" s="1"/>
  <c r="P76" i="11" s="1"/>
  <c r="Q76" i="11" s="1"/>
  <c r="R76" i="11" s="1"/>
  <c r="S76" i="11" s="1"/>
  <c r="T76" i="11" s="1"/>
  <c r="I86" i="11"/>
  <c r="J86" i="11" s="1"/>
  <c r="K86" i="11" s="1"/>
  <c r="L86" i="11" s="1"/>
  <c r="M86" i="11" s="1"/>
  <c r="N86" i="11" s="1"/>
  <c r="O86" i="11" s="1"/>
  <c r="P86" i="11" s="1"/>
  <c r="Q86" i="11" s="1"/>
  <c r="R86" i="11" s="1"/>
  <c r="S86" i="11" s="1"/>
  <c r="T86" i="11" s="1"/>
  <c r="I144" i="11"/>
  <c r="J144" i="11" s="1"/>
  <c r="K144" i="11" s="1"/>
  <c r="L144" i="11" s="1"/>
  <c r="M144" i="11" s="1"/>
  <c r="N144" i="11" s="1"/>
  <c r="O144" i="11" s="1"/>
  <c r="P144" i="11" s="1"/>
  <c r="Q144" i="11" s="1"/>
  <c r="R144" i="11" s="1"/>
  <c r="S144" i="11" s="1"/>
  <c r="T144" i="11" s="1"/>
  <c r="F84" i="3" l="1"/>
  <c r="G84" i="3" s="1"/>
  <c r="H84" i="3" s="1"/>
  <c r="I84" i="3" s="1"/>
  <c r="J84" i="3" s="1"/>
  <c r="K84" i="3" s="1"/>
  <c r="L84" i="3" s="1"/>
  <c r="M84" i="3" s="1"/>
  <c r="N84" i="3" s="1"/>
  <c r="O84" i="3" s="1"/>
  <c r="P84" i="3" s="1"/>
  <c r="Q84" i="3" s="1"/>
  <c r="R84" i="3" s="1"/>
  <c r="S84" i="3" s="1"/>
  <c r="X115" i="3"/>
  <c r="Z115" i="3" s="1"/>
  <c r="AB115" i="3" s="1"/>
  <c r="AD115" i="3" s="1"/>
  <c r="AF115" i="3" s="1"/>
  <c r="AH115" i="3" s="1"/>
  <c r="J115" i="3"/>
  <c r="L115" i="3" s="1"/>
  <c r="N115" i="3" s="1"/>
  <c r="P115" i="3" s="1"/>
  <c r="R115" i="3" s="1"/>
  <c r="C58" i="3"/>
  <c r="C91" i="3"/>
  <c r="C7" i="3"/>
  <c r="F90" i="3"/>
  <c r="G90" i="3" s="1"/>
  <c r="H90" i="3" s="1"/>
  <c r="I90" i="3" s="1"/>
  <c r="J90" i="3" s="1"/>
  <c r="K90" i="3" s="1"/>
  <c r="L90" i="3" s="1"/>
  <c r="M90" i="3" s="1"/>
  <c r="N90" i="3" s="1"/>
  <c r="O90" i="3" s="1"/>
  <c r="P90" i="3" s="1"/>
  <c r="Q90" i="3" s="1"/>
  <c r="R90" i="3" s="1"/>
  <c r="S90" i="3" s="1"/>
  <c r="F57" i="3"/>
  <c r="G57" i="3" s="1"/>
  <c r="H57" i="3" s="1"/>
  <c r="I57" i="3" s="1"/>
  <c r="J57" i="3" s="1"/>
  <c r="K57" i="3" s="1"/>
  <c r="L57" i="3" s="1"/>
  <c r="M57" i="3" s="1"/>
  <c r="N57" i="3" s="1"/>
  <c r="O57" i="3" s="1"/>
  <c r="P57" i="3" s="1"/>
  <c r="Q57" i="3" s="1"/>
  <c r="R57" i="3" s="1"/>
  <c r="S57" i="3" s="1"/>
  <c r="F178" i="3"/>
  <c r="G178" i="3" s="1"/>
  <c r="H178" i="3" s="1"/>
  <c r="I178" i="3" s="1"/>
  <c r="J178" i="3" s="1"/>
  <c r="K178" i="3" s="1"/>
  <c r="L178" i="3" s="1"/>
  <c r="M178" i="3" s="1"/>
  <c r="N178" i="3" s="1"/>
  <c r="O178" i="3" s="1"/>
  <c r="P178" i="3" s="1"/>
  <c r="Q178" i="3" s="1"/>
  <c r="R178" i="3" s="1"/>
  <c r="S178" i="3" s="1"/>
  <c r="F172" i="3"/>
  <c r="G172" i="3" s="1"/>
  <c r="H172" i="3" s="1"/>
  <c r="I172" i="3" s="1"/>
  <c r="J172" i="3" s="1"/>
  <c r="K172" i="3" s="1"/>
  <c r="L172" i="3" s="1"/>
  <c r="M172" i="3" s="1"/>
  <c r="N172" i="3" s="1"/>
  <c r="O172" i="3" s="1"/>
  <c r="P172" i="3" s="1"/>
  <c r="Q172" i="3" s="1"/>
  <c r="R172" i="3" s="1"/>
  <c r="S172" i="3" s="1"/>
  <c r="F157" i="3" l="1"/>
  <c r="G157" i="3" s="1"/>
  <c r="H157" i="3" s="1"/>
  <c r="I157" i="3" s="1"/>
  <c r="J157" i="3" s="1"/>
  <c r="K157" i="3" s="1"/>
  <c r="L157" i="3" s="1"/>
  <c r="M157" i="3" s="1"/>
  <c r="N157" i="3" s="1"/>
  <c r="O157" i="3" s="1"/>
  <c r="P157" i="3" s="1"/>
  <c r="Q157" i="3" s="1"/>
  <c r="R157" i="3" s="1"/>
  <c r="S157" i="3" s="1"/>
  <c r="F123" i="3"/>
  <c r="G123" i="3" s="1"/>
  <c r="H123" i="3" s="1"/>
  <c r="I123" i="3" s="1"/>
  <c r="J123" i="3" s="1"/>
  <c r="K123" i="3" s="1"/>
  <c r="L123" i="3" s="1"/>
  <c r="M123" i="3" s="1"/>
  <c r="N123" i="3" s="1"/>
  <c r="O123" i="3" s="1"/>
  <c r="P123" i="3" s="1"/>
  <c r="Q123" i="3" s="1"/>
  <c r="R123" i="3" s="1"/>
  <c r="S123" i="3" s="1"/>
  <c r="G147" i="3"/>
  <c r="H147" i="3" s="1"/>
  <c r="I147" i="3" s="1"/>
  <c r="J147" i="3" s="1"/>
  <c r="K147" i="3" s="1"/>
  <c r="L147" i="3" s="1"/>
  <c r="M147" i="3" s="1"/>
  <c r="N147" i="3" s="1"/>
  <c r="O147" i="3" s="1"/>
  <c r="P147" i="3" s="1"/>
  <c r="Q147" i="3" s="1"/>
  <c r="R147" i="3" s="1"/>
  <c r="S147" i="3" s="1"/>
  <c r="T147" i="3" s="1"/>
  <c r="G141" i="3"/>
  <c r="H141" i="3" s="1"/>
  <c r="I141" i="3" s="1"/>
  <c r="J141" i="3" s="1"/>
  <c r="K141" i="3" s="1"/>
  <c r="L141" i="3" s="1"/>
  <c r="M141" i="3" s="1"/>
  <c r="N141" i="3" s="1"/>
  <c r="O141" i="3" s="1"/>
  <c r="P141" i="3" s="1"/>
  <c r="Q141" i="3" s="1"/>
  <c r="R141" i="3" s="1"/>
  <c r="S141" i="3" s="1"/>
  <c r="T141" i="3" s="1"/>
  <c r="F107" i="3"/>
  <c r="G107" i="3" s="1"/>
  <c r="H107" i="3" s="1"/>
  <c r="I107" i="3" s="1"/>
  <c r="J107" i="3" s="1"/>
  <c r="K107" i="3" s="1"/>
  <c r="L107" i="3" s="1"/>
  <c r="M107" i="3" s="1"/>
  <c r="N107" i="3" s="1"/>
  <c r="O107" i="3" s="1"/>
  <c r="P107" i="3" s="1"/>
  <c r="Q107" i="3" s="1"/>
  <c r="R107" i="3" s="1"/>
  <c r="S107" i="3" s="1"/>
  <c r="F102" i="3"/>
  <c r="G102" i="3" s="1"/>
  <c r="H102" i="3" s="1"/>
  <c r="I102" i="3" s="1"/>
  <c r="J102" i="3" s="1"/>
  <c r="K102" i="3" s="1"/>
  <c r="L102" i="3" s="1"/>
  <c r="M102" i="3" s="1"/>
  <c r="N102" i="3" s="1"/>
  <c r="O102" i="3" s="1"/>
  <c r="P102" i="3" s="1"/>
  <c r="Q102" i="3" s="1"/>
  <c r="R102" i="3" s="1"/>
  <c r="S102" i="3" s="1"/>
  <c r="O2" i="3"/>
  <c r="F6" i="3"/>
  <c r="G6" i="3" s="1"/>
  <c r="H6" i="3" s="1"/>
  <c r="I6" i="3" s="1"/>
  <c r="J6" i="3" s="1"/>
  <c r="K6" i="3" s="1"/>
  <c r="L6" i="3" s="1"/>
  <c r="M6" i="3" s="1"/>
  <c r="N6" i="3" s="1"/>
  <c r="O6" i="3" s="1"/>
  <c r="P6" i="3" s="1"/>
  <c r="Q6" i="3" s="1"/>
  <c r="R6" i="3" s="1"/>
  <c r="S6" i="3" s="1"/>
  <c r="D70" i="3" l="1"/>
  <c r="D44" i="3"/>
  <c r="F70" i="3"/>
  <c r="G70" i="3" s="1"/>
  <c r="H70" i="3" s="1"/>
  <c r="I70" i="3" s="1"/>
  <c r="J70" i="3" s="1"/>
  <c r="K70" i="3" s="1"/>
  <c r="L70" i="3" s="1"/>
  <c r="M70" i="3" s="1"/>
  <c r="N70" i="3" s="1"/>
  <c r="O70" i="3" s="1"/>
  <c r="P70" i="3" s="1"/>
  <c r="Q70" i="3" s="1"/>
  <c r="R70" i="3" s="1"/>
  <c r="S70" i="3" s="1"/>
  <c r="F44" i="3"/>
  <c r="G44" i="3" s="1"/>
  <c r="H44" i="3" s="1"/>
  <c r="I44" i="3" s="1"/>
  <c r="J44" i="3" s="1"/>
  <c r="K44" i="3" s="1"/>
  <c r="L44" i="3" s="1"/>
  <c r="M44" i="3" s="1"/>
  <c r="N44" i="3" s="1"/>
  <c r="O44" i="3" s="1"/>
  <c r="P44" i="3" s="1"/>
  <c r="Q44" i="3" s="1"/>
  <c r="R44" i="3" s="1"/>
  <c r="S44" i="3" s="1"/>
  <c r="P77" i="6" l="1"/>
  <c r="L77" i="6"/>
  <c r="H77" i="6"/>
  <c r="P76" i="6"/>
  <c r="H76" i="6"/>
  <c r="D76" i="6"/>
  <c r="P84" i="6"/>
  <c r="L84" i="6"/>
  <c r="H84" i="6"/>
  <c r="D84" i="6"/>
  <c r="L85" i="6"/>
  <c r="P85" i="6"/>
  <c r="H85" i="6"/>
  <c r="D85" i="6"/>
  <c r="D74" i="6" l="1"/>
  <c r="P74" i="6"/>
  <c r="H86" i="6"/>
  <c r="L86" i="6"/>
  <c r="L76" i="6"/>
  <c r="H74" i="6"/>
  <c r="L74" i="6"/>
  <c r="E85" i="6"/>
  <c r="P86" i="6"/>
  <c r="Q84" i="6" s="1"/>
  <c r="M84" i="6" l="1"/>
  <c r="M85" i="6"/>
  <c r="I84" i="6"/>
  <c r="I85" i="6"/>
  <c r="E84" i="6"/>
  <c r="Q85" i="6"/>
  <c r="B7" i="6"/>
  <c r="B8" i="6" s="1"/>
  <c r="B9" i="6" s="1"/>
  <c r="B10" i="6" s="1"/>
  <c r="B11" i="6" s="1"/>
  <c r="B12" i="6" s="1"/>
  <c r="B13" i="6" s="1"/>
  <c r="B14" i="6" s="1"/>
  <c r="B15" i="6" s="1"/>
  <c r="B16" i="6" s="1"/>
  <c r="B17" i="6" s="1"/>
  <c r="B18" i="6" s="1"/>
  <c r="B19" i="6" s="1"/>
  <c r="B20" i="6" s="1"/>
  <c r="D77" i="6" l="1"/>
  <c r="D80" i="6"/>
  <c r="D81" i="6"/>
  <c r="D82" i="6" l="1"/>
  <c r="H81" i="6"/>
  <c r="H80" i="6"/>
  <c r="H75" i="6"/>
  <c r="P80" i="6"/>
  <c r="P81" i="6"/>
  <c r="P75" i="6"/>
  <c r="P78" i="6" s="1"/>
  <c r="D75" i="6"/>
  <c r="H82" i="6" l="1"/>
  <c r="Q86" i="6"/>
  <c r="P82" i="6"/>
  <c r="Q82" i="6" s="1"/>
  <c r="Q75" i="6"/>
  <c r="Q76" i="6"/>
  <c r="Q77" i="6"/>
  <c r="Q74" i="6"/>
  <c r="L81" i="6"/>
  <c r="L80" i="6"/>
  <c r="L75" i="6"/>
  <c r="L78" i="6" s="1"/>
  <c r="M86" i="6" s="1"/>
  <c r="D78" i="6"/>
  <c r="E86" i="6" s="1"/>
  <c r="H78" i="6"/>
  <c r="I82" i="6" l="1"/>
  <c r="L82" i="6"/>
  <c r="M82" i="6" s="1"/>
  <c r="I81" i="6"/>
  <c r="I86" i="6"/>
  <c r="E81" i="6"/>
  <c r="Q80" i="6"/>
  <c r="Q81" i="6"/>
  <c r="M81" i="6"/>
  <c r="I80" i="6"/>
  <c r="M80" i="6"/>
  <c r="E74" i="6"/>
  <c r="E76" i="6"/>
  <c r="E77" i="6"/>
  <c r="E80" i="6"/>
  <c r="M76" i="6"/>
  <c r="M74" i="6"/>
  <c r="M75" i="6"/>
  <c r="E75" i="6"/>
  <c r="M77" i="6"/>
  <c r="E82" i="6"/>
  <c r="I76" i="6"/>
  <c r="I75" i="6"/>
  <c r="I77" i="6"/>
  <c r="I74" i="6"/>
  <c r="D7" i="3" l="1"/>
  <c r="D14" i="3" s="1"/>
  <c r="D5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tc={BC9D4BAC-1007-4030-912E-91D82BC47265}</author>
  </authors>
  <commentList>
    <comment ref="D95" authorId="0" shapeId="0" xr:uid="{BC9D4BAC-1007-4030-912E-91D82BC47265}">
      <text>
        <t>[Threaded comment]
Your version of Excel allows you to read this threaded comment; however, any edits to it will get removed if the file is opened in a newer version of Excel. Learn more: https://go.microsoft.com/fwlink/?linkid=870924
Comment:
    [Mention was removed] it looks like this is a sharepoint link</t>
      </text>
    </comment>
  </commentList>
</comments>
</file>

<file path=xl/sharedStrings.xml><?xml version="1.0" encoding="utf-8"?>
<sst xmlns="http://schemas.openxmlformats.org/spreadsheetml/2006/main" count="1317" uniqueCount="781">
  <si>
    <r>
      <rPr>
        <b/>
        <sz val="20"/>
        <color theme="1"/>
        <rFont val="Arial"/>
        <family val="2"/>
      </rPr>
      <t>Welcome to the Climate Metric Tracker.</t>
    </r>
    <r>
      <rPr>
        <sz val="20"/>
        <color theme="1"/>
        <rFont val="Arial"/>
        <family val="2"/>
      </rPr>
      <t xml:space="preserve"> The purpose of this spreadsheet is to provide a place for communities engaging in climate action to track additional, deeper climate metrics over time. The spreadsheet also serves as a place to house information, and it generates graphic visualizations for some of the metrics. </t>
    </r>
  </si>
  <si>
    <t>Introduction</t>
  </si>
  <si>
    <t xml:space="preserve">This worksheet is intended to be used by Minnesota communities to establish a data and metric tracking system for climate and emissions trends in their community. The worksheet outlines a suite of climate metrics that follow the traditional sectors - commercial and industrial, residential, transportation, and waste - as well as two additional sectors: renewable energy and resilience. Communities can set their baseline data year, and establish a workflow for measuring progress across sectors over time. There is also opportunity to input community goals for metrics like emissions or energy use reduction, as well as others, against which communities can benchmark. </t>
  </si>
  <si>
    <r>
      <rPr>
        <sz val="16"/>
        <rFont val="Arial"/>
        <family val="2"/>
      </rPr>
      <t xml:space="preserve">This project was originally possible through funding from the </t>
    </r>
    <r>
      <rPr>
        <u/>
        <sz val="16"/>
        <color theme="4"/>
        <rFont val="Arial"/>
        <family val="2"/>
      </rPr>
      <t>Carolyn Foundation.</t>
    </r>
  </si>
  <si>
    <r>
      <t xml:space="preserve">The work itself was completed by staff at the </t>
    </r>
    <r>
      <rPr>
        <u/>
        <sz val="16"/>
        <color theme="4"/>
        <rFont val="Arial"/>
        <family val="2"/>
      </rPr>
      <t>Great Plains Institute</t>
    </r>
    <r>
      <rPr>
        <sz val="16"/>
        <color theme="4"/>
        <rFont val="Arial"/>
        <family val="2"/>
      </rPr>
      <t>.</t>
    </r>
  </si>
  <si>
    <t>With questions on this document or how to use it, please contact Jessi Wyatt (jwyatt@gpisd.net) or Abby Finis (afinis@gpisd.net).</t>
  </si>
  <si>
    <t>Data</t>
  </si>
  <si>
    <r>
      <rPr>
        <i/>
        <sz val="16"/>
        <rFont val="Arial"/>
        <family val="2"/>
      </rPr>
      <t xml:space="preserve">Data used to populate this document pulls from reporting used in GreenStep Cities steps 4 and 5. The guidance and spreadsheet for those GSC materials are available on the GSC website at </t>
    </r>
    <r>
      <rPr>
        <i/>
        <u/>
        <sz val="16"/>
        <color theme="4"/>
        <rFont val="Arial"/>
        <family val="2"/>
      </rPr>
      <t>https://greenstep.pca.state.mn.us/</t>
    </r>
  </si>
  <si>
    <t>Section</t>
  </si>
  <si>
    <t>Description</t>
  </si>
  <si>
    <t>GreenStep Cities Steps 4&amp;5</t>
  </si>
  <si>
    <t xml:space="preserve">This tab summarizes data submit to the state's GreenStep Cities (GSC) program; users can either enter submitted GSC data here, or use this tracker to aggregate GSC data during the annual submission process. Where GSC data is synonymous with other climate metrics, those cells will auto populate with GSC data. </t>
  </si>
  <si>
    <t xml:space="preserve">For questions on GreenStep Cities or to access your community's historic data, email Kristin Mroz-Risse (kristin.mroz-risse@state.mn.us). </t>
  </si>
  <si>
    <t>Climate Metrics</t>
  </si>
  <si>
    <t xml:space="preserve">This is the main tab on which users will input data (assuming the user is a participant in GreenStep Cities). For entries shaded, values should autopopulate as users provide input data. White (or unshaded) cells require manual data inputs. </t>
  </si>
  <si>
    <t>Community Emissions Snapshot</t>
  </si>
  <si>
    <t>This tab provides a snapshot of community emissions. Data visualizations provided look at emissions and trends over time for various sectors, as well as how emissions compare against any community goals. There should be not data input on this tab; it will autopopulate from the "Climate Metrics" tab.</t>
  </si>
  <si>
    <t>Action Progress Dashboard</t>
  </si>
  <si>
    <t xml:space="preserve">The Action Progress Dashboard provides additional visualization of key metrics across sectors. There should be no data input on this tab; it will autopopulate from the "Climate Metrics" tab. </t>
  </si>
  <si>
    <t>City Operations GHG Inventory</t>
  </si>
  <si>
    <t xml:space="preserve">The City Operations GHG Inventory provides a snapshot of emissions associated with a community's city operations. For community's who participate in GreenStep cities, this tab will auto populate. For community's who do not participate in GreenStep Cities, this tab will not autopopulate, but the data can still be entered manually if available. </t>
  </si>
  <si>
    <t>All Data Collection</t>
  </si>
  <si>
    <t>The All Data Collection tab provides a detailed summary on where data is available for various metrics, included in the Climate Metrics tab, as well as additional data pieces pertinent to climate and energy planning for communities.</t>
  </si>
  <si>
    <t>Raw Data</t>
  </si>
  <si>
    <t xml:space="preserve">The Raw Data tab provides a clean table of the Climate Metric inputs; this tab can easily be exported to a standalone .csv or other file format for integration or upload to other data dashboard platforms, such as Tableau. Make sure to copy and paste values (not the current formulas) to export to .csv so that the content of the cells are preserved. </t>
  </si>
  <si>
    <t>Date of Last Update:</t>
  </si>
  <si>
    <t>15 November 2021</t>
  </si>
  <si>
    <t>Note* password for locked ranges: carolyn</t>
  </si>
  <si>
    <t xml:space="preserve">This sheet is intended to serve as a data repository for GSC Steps 4/5 reporting, while also flowing into Climate Metrics tracking in subsequent tabs. </t>
  </si>
  <si>
    <t xml:space="preserve">If your community has been participating in GSC, historic data is available from Kristin Mroz-Risse at kristin.mroz-risse@state.mn.us - who you can also contact with questions on your GSC data. </t>
  </si>
  <si>
    <t xml:space="preserve">Text in green represents values that will flow directly into the Climate Metrics tab. </t>
  </si>
  <si>
    <t xml:space="preserve">Text in blue represents values that will flow directly into the City Operations GHG Inventory tab. </t>
  </si>
  <si>
    <t>GSC No.</t>
  </si>
  <si>
    <t>Buildings and Lighting</t>
  </si>
  <si>
    <t>Notes</t>
  </si>
  <si>
    <t>Metric</t>
  </si>
  <si>
    <t>Unit</t>
  </si>
  <si>
    <t>Baseline Year</t>
  </si>
  <si>
    <t>kBTU per square foot, per year:</t>
  </si>
  <si>
    <t>kBTU/ft2-year</t>
  </si>
  <si>
    <t>Dollars spent on energy per square foot, per year:</t>
  </si>
  <si>
    <t>$/ft2-year</t>
  </si>
  <si>
    <t>Ratio of actual energy use to predicted energy use:</t>
  </si>
  <si>
    <t>Actual:Predicted</t>
  </si>
  <si>
    <t>A. CO2e</t>
  </si>
  <si>
    <t>Electricity consumption for all buildings</t>
  </si>
  <si>
    <t>kWh/Year</t>
  </si>
  <si>
    <t>B. CO2e</t>
  </si>
  <si>
    <t>Natural gas consumption for all buildings</t>
  </si>
  <si>
    <t>Therms/Year</t>
  </si>
  <si>
    <t>Street lights owned by the city &amp; utility</t>
  </si>
  <si>
    <t>% LEDs</t>
  </si>
  <si>
    <t>Traffic Signals:</t>
  </si>
  <si>
    <t>City buildings and property:</t>
  </si>
  <si>
    <t>C. CO2e</t>
  </si>
  <si>
    <t>Electricity consumption for streetlights and traffic signals</t>
  </si>
  <si>
    <t>Public Buildings</t>
  </si>
  <si>
    <t>Number of city-owned green certified buildings:</t>
  </si>
  <si>
    <t>Number of buildings</t>
  </si>
  <si>
    <t>Identify specific green building frameworks that have been used for city-owned buildings (e.g. LEED, ENERGY STAR®, etc.):</t>
  </si>
  <si>
    <t>Program</t>
  </si>
  <si>
    <t>2.2a</t>
  </si>
  <si>
    <t>How many buildings were rated under this program?</t>
  </si>
  <si>
    <t>2.2b</t>
  </si>
  <si>
    <t>If second rating program was used, enter its name here:</t>
  </si>
  <si>
    <t>2.2c</t>
  </si>
  <si>
    <t>2.2d</t>
  </si>
  <si>
    <t>List any other green energy building programs that were used and how many buildings were rated under each:</t>
  </si>
  <si>
    <t>Municipal green square footage completed last year:</t>
  </si>
  <si>
    <t>Square Feet</t>
  </si>
  <si>
    <t>Percent of new municipal square footage that was green building certified in the last year:</t>
  </si>
  <si>
    <t>%</t>
  </si>
  <si>
    <t>Private Buildings</t>
  </si>
  <si>
    <t>Number of private green certified public buildings:</t>
  </si>
  <si>
    <t>Identify specific green building frameworks that have been used for private buildings (e.g. LEED, ENERGY STAR®, etc.):</t>
  </si>
  <si>
    <t>2.6a</t>
  </si>
  <si>
    <t>2.6b</t>
  </si>
  <si>
    <t>2.6c</t>
  </si>
  <si>
    <t>2.6d</t>
  </si>
  <si>
    <t>Private green square footage completed last year</t>
  </si>
  <si>
    <t>Percent of new private square footage that was green building certified in the last year:</t>
  </si>
  <si>
    <t>Transportation</t>
  </si>
  <si>
    <t>Annual vehicle miles traveled (VMT) for gasoline fleet:</t>
  </si>
  <si>
    <t>Miles per year</t>
  </si>
  <si>
    <t>Average MPG for gasoline fleet</t>
  </si>
  <si>
    <t>Miles per gallon</t>
  </si>
  <si>
    <t>Annual vehicle miles traveled for diesel fleet</t>
  </si>
  <si>
    <t>Average MPG for diesel fleet</t>
  </si>
  <si>
    <t xml:space="preserve">Number of city-owned/leased electric vehicles in city fleet </t>
  </si>
  <si>
    <t>Number of EVs</t>
  </si>
  <si>
    <t>D. CO2e</t>
  </si>
  <si>
    <t>Gallons of diesel consumed</t>
  </si>
  <si>
    <t>Gallons/Year</t>
  </si>
  <si>
    <t>E. CO2e</t>
  </si>
  <si>
    <t>Gallons of gasoline consumed</t>
  </si>
  <si>
    <t>F. CO2e</t>
  </si>
  <si>
    <t>Gallons of e85 consumed</t>
  </si>
  <si>
    <t>Miles of new or reconstructed sidewalks &amp; trails completed in the past year</t>
  </si>
  <si>
    <t>Miles of sidewalk &amp; trails</t>
  </si>
  <si>
    <t>Percentage of housing within 1 mile of a bicycle route</t>
  </si>
  <si>
    <t>4.3a</t>
  </si>
  <si>
    <t>Walk Score for your city or downtown</t>
  </si>
  <si>
    <t>Walk score</t>
  </si>
  <si>
    <t>4.3b</t>
  </si>
  <si>
    <t>Transit Score for your city or downtown</t>
  </si>
  <si>
    <t>Transit score</t>
  </si>
  <si>
    <t>4.3c</t>
  </si>
  <si>
    <t>Bike Score for your city or downtown</t>
  </si>
  <si>
    <t>Bike score</t>
  </si>
  <si>
    <t xml:space="preserve">Number of public electric vehicle charging stations: </t>
  </si>
  <si>
    <t>Number of stations</t>
  </si>
  <si>
    <t>Number of public alternative fueling stations (e.g. e85, CNG):</t>
  </si>
  <si>
    <t xml:space="preserve">Does your city have a bike sharing service? Enter yes or no: </t>
  </si>
  <si>
    <t>Yes or No</t>
  </si>
  <si>
    <t>Does your city enable car or ride-sharing services? Enter yes or no:</t>
  </si>
  <si>
    <t xml:space="preserve">Number of telecommuting businesses/services: </t>
  </si>
  <si>
    <t>Number of services</t>
  </si>
  <si>
    <t xml:space="preserve">Is the city served by weekday transit? Enter yes or no: </t>
  </si>
  <si>
    <t xml:space="preserve">Does the city have structured transit routes? Enter yes or no: </t>
  </si>
  <si>
    <t xml:space="preserve">Percent of housing units within 3/4 miles of transit routes: </t>
  </si>
  <si>
    <t xml:space="preserve">City population: Vehicle miles traveled per person, per day: </t>
  </si>
  <si>
    <t>Miles/person/day</t>
  </si>
  <si>
    <t>City employees in single occupancy vehicles: Vehicle miles traveled per person, per day - round trip:</t>
  </si>
  <si>
    <t>Percent city population commuting fewer than 20 minutes:</t>
  </si>
  <si>
    <t>Percent of city employees commuting fewer than 20 minutes:</t>
  </si>
  <si>
    <t xml:space="preserve">Percent who "drove alone": </t>
  </si>
  <si>
    <t>Percent using a "carpool":</t>
  </si>
  <si>
    <t>Percent using "public transportation":</t>
  </si>
  <si>
    <t>Percent who "walk":</t>
  </si>
  <si>
    <t>6.8a</t>
  </si>
  <si>
    <t>Percent "bicycling"</t>
  </si>
  <si>
    <t>Percent who "worked at home":</t>
  </si>
  <si>
    <t>Land Use</t>
  </si>
  <si>
    <t>Percent of land within commercial/mixed  zoning districts built with a FAR at/above 1.0</t>
  </si>
  <si>
    <t>Percent of land within residential or mixed zoning districts with dwelling units per acre at/above 7.0</t>
  </si>
  <si>
    <t>Market value per acre</t>
  </si>
  <si>
    <t>Dollars per acre</t>
  </si>
  <si>
    <t>7.4a</t>
  </si>
  <si>
    <t>Location affordability index number: housing + transportation</t>
  </si>
  <si>
    <t>Index number</t>
  </si>
  <si>
    <t>7.4b</t>
  </si>
  <si>
    <t xml:space="preserve">Location affordability index number: housing </t>
  </si>
  <si>
    <t>Acres of new development on previously developed land</t>
  </si>
  <si>
    <t>Acres</t>
  </si>
  <si>
    <t>New affordable housing units added as a percent of all new housing units</t>
  </si>
  <si>
    <t>Percent of total city acres in open space:</t>
  </si>
  <si>
    <t xml:space="preserve">Acres of parkland: </t>
  </si>
  <si>
    <t xml:space="preserve">Percent of housing within 1/2 mile (a 10 minute walk) of parkland: </t>
  </si>
  <si>
    <t>Percent canopy coverage:</t>
  </si>
  <si>
    <t>Three most prevalent tree species (by percent genus):</t>
  </si>
  <si>
    <t xml:space="preserve">Genus </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</si>
  <si>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</si>
  <si>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</si>
  <si>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</si>
  <si>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</si>
  <si>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</si>
  <si>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</si>
  <si>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</si>
  <si>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</si>
  <si>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t>8.6a</t>
  </si>
  <si>
    <t>Percent of 8.6 trees that are "likely to thrive"</t>
  </si>
  <si>
    <t>Stormwater</t>
  </si>
  <si>
    <t>Assessment number from the GreenStep Municipal Stormwater Management Assessment</t>
  </si>
  <si>
    <t>Climate Adaptation Stormwater Score [collected with 9.1]</t>
  </si>
  <si>
    <t>Drinking Water</t>
  </si>
  <si>
    <t>Residential gallons used per person per day</t>
  </si>
  <si>
    <t>Gallons/person/ day</t>
  </si>
  <si>
    <t>Business gallons used per job per day</t>
  </si>
  <si>
    <t>Gallons/job/day</t>
  </si>
  <si>
    <t>10.3a</t>
  </si>
  <si>
    <t>Annual city operations gallons: summer (June-October)</t>
  </si>
  <si>
    <t>Gallons/year</t>
  </si>
  <si>
    <t>10.3b</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</si>
  <si>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</si>
  <si>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</si>
  <si>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</si>
  <si>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</si>
  <si>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</si>
  <si>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</si>
  <si>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</si>
  <si>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</si>
  <si>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</si>
  <si>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falling, stable, or rising</t>
  </si>
  <si>
    <t>G. CO2e</t>
  </si>
  <si>
    <t>Annual electricity used to treat and distribute water</t>
  </si>
  <si>
    <t>MWh/Year</t>
  </si>
  <si>
    <t>H. CO2e</t>
  </si>
  <si>
    <t>Annual natural gas used to treat and distribute water</t>
  </si>
  <si>
    <t>Waste Water</t>
  </si>
  <si>
    <t>Residential gallons of waste water produced per person per day</t>
  </si>
  <si>
    <t>Gallons/person/day</t>
  </si>
  <si>
    <t>Business gallons of waste water produced per job, per day</t>
  </si>
  <si>
    <t>Gallons/ job/day</t>
  </si>
  <si>
    <t>Annual energy used per million gallons treated (report only if you own a treatment facility)</t>
  </si>
  <si>
    <t>MMBtu/million gallons</t>
  </si>
  <si>
    <t>Annual operating cost in dollars per million gallons treated (report only if you own a treatment facility)</t>
  </si>
  <si>
    <t>$/Million gallons</t>
  </si>
  <si>
    <t>Ratio of Inflow and Infiltration volume to total volume entering the wastewater collection system</t>
  </si>
  <si>
    <t>I&amp;I:total volume</t>
  </si>
  <si>
    <t>I. CO2e</t>
  </si>
  <si>
    <t>Annual electricity used to treat wastewater</t>
  </si>
  <si>
    <t>J. CO2e</t>
  </si>
  <si>
    <t>Annual natural gas used to treat wastewater</t>
  </si>
  <si>
    <t>Surface Water</t>
  </si>
  <si>
    <t>Percent of lake, river, and wetland shoreline with at least 50' vegetation buffer</t>
  </si>
  <si>
    <t>12.2a</t>
  </si>
  <si>
    <t xml:space="preserve">Percent of water bodies in the city showing at least good clarity readings OR </t>
  </si>
  <si>
    <t>12.2b</t>
  </si>
  <si>
    <t xml:space="preserve">Number of citizen lake/river monitors </t>
  </si>
  <si>
    <t>Number of monitors</t>
  </si>
  <si>
    <t>One city-defined metric or index number concerning surface water (ex. % impaired waters, or other)</t>
  </si>
  <si>
    <t>Solid Waste</t>
  </si>
  <si>
    <t>Residential solid waste generated per city resident per day:</t>
  </si>
  <si>
    <t>Lbs</t>
  </si>
  <si>
    <t xml:space="preserve">Commercial solid waste generated per job, per day: </t>
  </si>
  <si>
    <t>Percent of residential solid waste recycled</t>
  </si>
  <si>
    <t>Percent of residential solid waste composted</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</si>
  <si>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</si>
  <si>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</si>
  <si>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</si>
  <si>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</si>
  <si>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</si>
  <si>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</si>
  <si>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</si>
  <si>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</si>
  <si>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</si>
  <si>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K. CO2e</t>
  </si>
  <si>
    <t>City operations landfilled each year</t>
  </si>
  <si>
    <t>L. CO2e</t>
  </si>
  <si>
    <t>City operations incinerated each year</t>
  </si>
  <si>
    <t>Economic and Community Development</t>
  </si>
  <si>
    <t>Number of city-owned and private renewable energy generation sites</t>
  </si>
  <si>
    <t>Number of sites</t>
  </si>
  <si>
    <t>Generation capacity of city-owned and private renewable energy sites</t>
  </si>
  <si>
    <t>kW</t>
  </si>
  <si>
    <t>14.2a</t>
  </si>
  <si>
    <t>Storage and off-grid capacity of renewable energy, generated by city-owned and private renewable energy sites</t>
  </si>
  <si>
    <t>M. CO2e</t>
  </si>
  <si>
    <t xml:space="preserve">Annual production at city-owned renewable energy generation sites </t>
  </si>
  <si>
    <t>MWhr/year</t>
  </si>
  <si>
    <t>Annual renewable energy purchases for city operations</t>
  </si>
  <si>
    <t xml:space="preserve">Number of non-city entities participating in renewable energy purchasing/green power programs </t>
  </si>
  <si>
    <t>Number of entities</t>
  </si>
  <si>
    <t>Percent of total city operations energy use that is generated and purchased renewable energy</t>
  </si>
  <si>
    <t>Percent of total city operations energy use that is purchased from a community solar garden</t>
  </si>
  <si>
    <t>Local Food</t>
  </si>
  <si>
    <t>Number of local food venues</t>
  </si>
  <si>
    <t>Number of venues</t>
  </si>
  <si>
    <t xml:space="preserve">Percent of housing within 1 mile of a local food venue </t>
  </si>
  <si>
    <t>Percent of housing within 1 mile of fresh fruits and vegetables</t>
  </si>
  <si>
    <t>Jobs</t>
  </si>
  <si>
    <t>Count</t>
  </si>
  <si>
    <t xml:space="preserve">  Employment</t>
  </si>
  <si>
    <t xml:space="preserve">  Income</t>
  </si>
  <si>
    <t>Poverty</t>
  </si>
  <si>
    <t>Climate</t>
  </si>
  <si>
    <t>Greenhouse gas emissions from travel</t>
  </si>
  <si>
    <t>Tonnes CO2e</t>
  </si>
  <si>
    <t>Greenhouse gas emissions from waste</t>
  </si>
  <si>
    <t>Greenhouse gas emissions from (non-transportation) energy</t>
  </si>
  <si>
    <t>Total citywide GHG emissions</t>
  </si>
  <si>
    <t>Total city operations GHG emissions</t>
  </si>
  <si>
    <t>Additional Metrics</t>
  </si>
  <si>
    <t>Social vulnerability</t>
  </si>
  <si>
    <t>Measure</t>
  </si>
  <si>
    <t>Livability Score</t>
  </si>
  <si>
    <t>Score</t>
  </si>
  <si>
    <t xml:space="preserve">Civic Participation/ Civic Capital </t>
  </si>
  <si>
    <t>Communitywide Goals</t>
  </si>
  <si>
    <t>What is your City?</t>
  </si>
  <si>
    <t>Type City Name Here</t>
  </si>
  <si>
    <t xml:space="preserve">What is your baseline year? (2000 - 2020): </t>
  </si>
  <si>
    <t>Fill in your Communitywide Goals</t>
  </si>
  <si>
    <t>Percent Reduction</t>
  </si>
  <si>
    <t>Year</t>
  </si>
  <si>
    <t>Tons CO2</t>
  </si>
  <si>
    <t xml:space="preserve">Emissions Reduction Goal </t>
  </si>
  <si>
    <t xml:space="preserve">by </t>
  </si>
  <si>
    <t>Emissions of Baseline Year</t>
  </si>
  <si>
    <t>Total Reduction (MMBtu)</t>
  </si>
  <si>
    <t>MMBtu</t>
  </si>
  <si>
    <t xml:space="preserve">Energy Use Reduction Goal </t>
  </si>
  <si>
    <t>Energy Use of Baseline Year</t>
  </si>
  <si>
    <t>(if percent reduction, fill in percent reduction here instead of the MMBtu above, otherwise the percentage will autopopulate):</t>
  </si>
  <si>
    <t>Fill in your Community Data in the Tables Below</t>
  </si>
  <si>
    <t>indicates a required cell</t>
  </si>
  <si>
    <t>green text indicates data that comes from the GreenStep Cities Step 4/5 worksheet</t>
  </si>
  <si>
    <t>cells that are shaded represent cells that will autopopulate as you start to infill data</t>
  </si>
  <si>
    <t>white cells represent where data needs to be manually entered</t>
  </si>
  <si>
    <t>Communitywide Emissions</t>
  </si>
  <si>
    <t>Where to Get the Data</t>
  </si>
  <si>
    <t>Total</t>
  </si>
  <si>
    <t>Tons GHG Emissions</t>
  </si>
  <si>
    <t>Commercial / Industrial</t>
  </si>
  <si>
    <t>Residential</t>
  </si>
  <si>
    <t>Transportation and Mobility</t>
  </si>
  <si>
    <t>Waste</t>
  </si>
  <si>
    <r>
      <t xml:space="preserve">Annual Carbon Budget </t>
    </r>
    <r>
      <rPr>
        <b/>
        <i/>
        <sz val="11"/>
        <color theme="1"/>
        <rFont val="Arial"/>
        <family val="2"/>
      </rPr>
      <t>(based on communitywide emission reduction goal)</t>
    </r>
  </si>
  <si>
    <t>Demographics</t>
  </si>
  <si>
    <t>Population</t>
  </si>
  <si>
    <t>Estimates of total households by geography are available through:</t>
  </si>
  <si>
    <t>• The U.S. Census</t>
  </si>
  <si>
    <t>Households</t>
  </si>
  <si>
    <t>•SLOPE: State and Local Planning for Energy through the National Renewable Energy Laboratory (NREL)</t>
  </si>
  <si>
    <t>Commercial / Industrial Building Energy</t>
  </si>
  <si>
    <t>Total Commercial / Industrial Buildings</t>
  </si>
  <si>
    <t xml:space="preserve">Building count is either available through building inventory or parcel data housed by the City. </t>
  </si>
  <si>
    <t>Electric Emissions</t>
  </si>
  <si>
    <t>For electricity, natural gas, and liquid or delivered fuels consumption estimates data is available:</t>
  </si>
  <si>
    <t>Electric Energy Use</t>
  </si>
  <si>
    <t>KWh</t>
  </si>
  <si>
    <t xml:space="preserve">• Directly through the Utility (for example, Xcel Energy publishes community energy reports) </t>
  </si>
  <si>
    <t>• From the Regional Indicators Initiative if your community is included</t>
  </si>
  <si>
    <t>Total Cost for Electricity</t>
  </si>
  <si>
    <t>$</t>
  </si>
  <si>
    <t>Natural Gas Emissions</t>
  </si>
  <si>
    <t xml:space="preserve">For communities where neither of the above options, see the "All Data Collection" tab for additional calculation options. </t>
  </si>
  <si>
    <t>Natural Gas Energy Use</t>
  </si>
  <si>
    <t>therms</t>
  </si>
  <si>
    <t xml:space="preserve">Total Cost for Natural Gas </t>
  </si>
  <si>
    <t>Delivered Fuels (liquid propane / fuel oil) Emissions</t>
  </si>
  <si>
    <t>Delivered Fuels (liquid propane / fuel oil) Energy Use</t>
  </si>
  <si>
    <t>Gallons</t>
  </si>
  <si>
    <t>Total Energy Emissions</t>
  </si>
  <si>
    <t>Total Energy Use</t>
  </si>
  <si>
    <t>Energy Consumption Reduction Goal</t>
  </si>
  <si>
    <t>Goal for Commercial / Industrial Participation in Energy Efficiency Programs (e.g., retrofits, PACE)</t>
  </si>
  <si>
    <t>Count (Businesses)</t>
  </si>
  <si>
    <t>Commercial / Industrial Building Area</t>
  </si>
  <si>
    <t>• Check with the City, to see if they have an inventory of buildings.</t>
  </si>
  <si>
    <t>Commercial / Industrial Building Energy Use</t>
  </si>
  <si>
    <t>KBTU per square foot</t>
  </si>
  <si>
    <t xml:space="preserve">If a city participates in B3 or another building benchmarking program, information will be available through the reporting platform. </t>
  </si>
  <si>
    <t>Buildings Benchmarked</t>
  </si>
  <si>
    <t xml:space="preserve">See the "All Data Collection" tab for additional data collection options. </t>
  </si>
  <si>
    <t>Energy Retrofits</t>
  </si>
  <si>
    <t>PACE projects</t>
  </si>
  <si>
    <t>Participation in Utility Energy Efficiency Programs</t>
  </si>
  <si>
    <t>Therms</t>
  </si>
  <si>
    <t>Annual Incentives Paid for Energy Efficiency Program Participation</t>
  </si>
  <si>
    <t>Residential Building Energy</t>
  </si>
  <si>
    <t>Total Residential Buildings</t>
  </si>
  <si>
    <t>Per Capita Electric Energy Use</t>
  </si>
  <si>
    <t>Kwh / person</t>
  </si>
  <si>
    <t>Per Capita Natural Gas Energy Use</t>
  </si>
  <si>
    <t>therms / person</t>
  </si>
  <si>
    <t>Per Capita Delivered Fuels Energy Use</t>
  </si>
  <si>
    <t>Gallons / person</t>
  </si>
  <si>
    <t>Per Capita Residential Energy Emissions</t>
  </si>
  <si>
    <t>Tons CO2 / person</t>
  </si>
  <si>
    <t>Average Household Energy Emissions</t>
  </si>
  <si>
    <t>Tons CO2 / household</t>
  </si>
  <si>
    <t>Goal for Residential Participation in Energy Efficiency Programs (e.g., retrofits, PACE)</t>
  </si>
  <si>
    <t>Count (Households)</t>
  </si>
  <si>
    <t>Residential Building Area</t>
  </si>
  <si>
    <t>Residential Building Energy Use</t>
  </si>
  <si>
    <t xml:space="preserve">• Check with the City, to see if they have an inventory of buildings. If a city participates in B3 or another building benchmarking program, information will be available through the reporting platform. </t>
  </si>
  <si>
    <t>Energy Burden</t>
  </si>
  <si>
    <t>Average Energy Burden</t>
  </si>
  <si>
    <t>Energy Burden (High)</t>
  </si>
  <si>
    <t>Number of households &gt;6%</t>
  </si>
  <si>
    <t>Total number of households</t>
  </si>
  <si>
    <t>Annual Participation in Utility Energy Efficiency Programs</t>
  </si>
  <si>
    <t>Annual Participation in Low-Income Heating Energy Assistance Program (LIHEAP)</t>
  </si>
  <si>
    <t>Annual Participation in Weatherization Assistance Program (WAP)</t>
  </si>
  <si>
    <t>Annual Home Energy Squad Visits</t>
  </si>
  <si>
    <t>Number</t>
  </si>
  <si>
    <t>Annual Electric Heating Systems</t>
  </si>
  <si>
    <t>Annual Electric Water Heaters</t>
  </si>
  <si>
    <t>Annual Electric Range Units</t>
  </si>
  <si>
    <t>Total Vehicle Miles Traveled (VMT)</t>
  </si>
  <si>
    <t>Miles</t>
  </si>
  <si>
    <t xml:space="preserve">• For communities in Minnesota, the Department of Transportation publishes VMT by city and county. </t>
  </si>
  <si>
    <t>Vehicle Emissions</t>
  </si>
  <si>
    <t>Per Capita Vehicle Miles Traveled (VMT)</t>
  </si>
  <si>
    <t>Miles / person</t>
  </si>
  <si>
    <t>Per Capita Vehicle Emissions</t>
  </si>
  <si>
    <t>CO2 / person</t>
  </si>
  <si>
    <t>Bike Lanes</t>
  </si>
  <si>
    <t>Available through the City (department will vary by community).</t>
  </si>
  <si>
    <t>New Sidewalks and Trails</t>
  </si>
  <si>
    <t>Total Sidewalks and Trails</t>
  </si>
  <si>
    <t>EV Charging Stations (Total, All Types)</t>
  </si>
  <si>
    <t>EV Charging Stations (Level 1)</t>
  </si>
  <si>
    <t>Electric Vehicle Charging Stations are viewable on the Plugshare website.</t>
  </si>
  <si>
    <t>EV Charging Stations (Level 2)</t>
  </si>
  <si>
    <t>EV Charging Stations (DC Fast Chargers)</t>
  </si>
  <si>
    <t>Electric Vehicles</t>
  </si>
  <si>
    <t xml:space="preserve">Community electric vehicle registrations are available at Drive Electric Minnesota (DEMN) for communities, as well as by other geographies like zip code. </t>
  </si>
  <si>
    <t>Electric Vehicles per EV Charging Stations</t>
  </si>
  <si>
    <t>Ratio</t>
  </si>
  <si>
    <t>Transit Ridership</t>
  </si>
  <si>
    <t>Available through the public transit service provider; if within the 7-county metropolitan area, data may be available upon request from the Metropolitan Council.</t>
  </si>
  <si>
    <t>Average Vehicle CO2 per mile</t>
  </si>
  <si>
    <t>Grams CO2 / mile</t>
  </si>
  <si>
    <t>VMT Reduction Goal</t>
  </si>
  <si>
    <t>Percent VMT reduction</t>
  </si>
  <si>
    <t>by Year:</t>
  </si>
  <si>
    <t>Light-Duty Vehicle Fleet</t>
  </si>
  <si>
    <t>Gasoline Vehicles</t>
  </si>
  <si>
    <t>Percentage</t>
  </si>
  <si>
    <t xml:space="preserve">Fleet composiiton is forthcoming through the State and Local Planning for Energy (SLOPE) portal in 2021. </t>
  </si>
  <si>
    <t>Hybrid Vehicles</t>
  </si>
  <si>
    <t>Biofuel Vehicles</t>
  </si>
  <si>
    <t>For historic data, contact Great Plains Institute staff, Abby Finis (afinis@gpisd.net) or Jessi Wyatt (jwyatt@gpisd.net)</t>
  </si>
  <si>
    <t>Commute Characteristics</t>
  </si>
  <si>
    <t>Single Occupancy Vehicle</t>
  </si>
  <si>
    <t xml:space="preserve">Commute characteristics are available through the US Census. </t>
  </si>
  <si>
    <t>Car / Van Pool / Ridesharing</t>
  </si>
  <si>
    <t>Transit</t>
  </si>
  <si>
    <t>Bike / Walk Commuters</t>
  </si>
  <si>
    <t>Total waste generated (annual)</t>
  </si>
  <si>
    <t>Tons</t>
  </si>
  <si>
    <t>Data is available through Regional Indicators Initiative (RII) if the community is included, otherwise</t>
  </si>
  <si>
    <t>Per capita waste generation</t>
  </si>
  <si>
    <t>Tons / person</t>
  </si>
  <si>
    <t xml:space="preserve">The county will likely have all waste generation data. See "All Data Collection" for additional information. </t>
  </si>
  <si>
    <t>Waste to landfill</t>
  </si>
  <si>
    <t>Percent</t>
  </si>
  <si>
    <t>Per capita waste to landfill</t>
  </si>
  <si>
    <t>Waste to incineration</t>
  </si>
  <si>
    <t>Per capita waste to incineration</t>
  </si>
  <si>
    <t>Waste to recycling</t>
  </si>
  <si>
    <t>Per capita waste to recycling</t>
  </si>
  <si>
    <t>Waste to organics</t>
  </si>
  <si>
    <t>Per capita waste to organics</t>
  </si>
  <si>
    <t>Waste Emissions</t>
  </si>
  <si>
    <t>Per capita waste emissions</t>
  </si>
  <si>
    <t>Tonnes CO2e / person</t>
  </si>
  <si>
    <t>Average household waste emissions</t>
  </si>
  <si>
    <t>Tonnes CO2e / household</t>
  </si>
  <si>
    <t>Renewable Energy</t>
  </si>
  <si>
    <t>Installed Solar Capacity (Total)</t>
  </si>
  <si>
    <t>KW</t>
  </si>
  <si>
    <t xml:space="preserve">• Current solar generation will be available either through the utility or from individual solar installs in the geography. </t>
  </si>
  <si>
    <t>Installed Solar Capacity (Annual)</t>
  </si>
  <si>
    <t>See "All Data Collection" tab for additional data sources.</t>
  </si>
  <si>
    <t>Installed Residential Solar Capacity</t>
  </si>
  <si>
    <t>Installed Commercial Solar Capacity</t>
  </si>
  <si>
    <t>Residential Solar Incentives Received</t>
  </si>
  <si>
    <t>Commercial Solar Incentivies Received</t>
  </si>
  <si>
    <t>Installed Wind Capacity</t>
  </si>
  <si>
    <t>• Current wind generation will be available either through the utility or from individual turbine installs in the geography.</t>
  </si>
  <si>
    <t>Goal for installed rooftop solar</t>
  </si>
  <si>
    <t>MW</t>
  </si>
  <si>
    <t>Total MW install</t>
  </si>
  <si>
    <t>Community Solar Garden Subscription(s)</t>
  </si>
  <si>
    <t>Community solar garden subscription(s) will be available through the local utility.</t>
  </si>
  <si>
    <t>Number of Subscriptions</t>
  </si>
  <si>
    <t>For example, Xcel provides counts for solar garden subscriptions in the Xcel Community Energy Reports that it prepares for communities.</t>
  </si>
  <si>
    <t>KW Capacity</t>
  </si>
  <si>
    <t>Residential Community Solar Garden Subscription(s)</t>
  </si>
  <si>
    <t>Residential Subscription Cost - Total Spent</t>
  </si>
  <si>
    <t>Commercial Community Solar Garden Subscription(s)</t>
  </si>
  <si>
    <t>Commercial Subscription Cost - Total Spent</t>
  </si>
  <si>
    <t>Goal for Commercial / Industrial Participation in GPP Program(s)</t>
  </si>
  <si>
    <t>Goal for Residential Participation in GPP Program(s)</t>
  </si>
  <si>
    <t>Participation in Green Power Purchase (GPP) Programs</t>
  </si>
  <si>
    <t>Number of Participants</t>
  </si>
  <si>
    <t>Participation in GPP will be available through the local utility.</t>
  </si>
  <si>
    <t>Residential Participation in Green Power Purchase (GPP) Programs</t>
  </si>
  <si>
    <t>For example, Xcel provides estimates on GPP participation for it's programs in the Xcel Community Energy Reports that it prepares for communities.</t>
  </si>
  <si>
    <t>Commercial Participation in Green Power Purchase (GPP) Programs</t>
  </si>
  <si>
    <t>City Operations</t>
  </si>
  <si>
    <t>City should have this information, it may also be captured in B3</t>
  </si>
  <si>
    <t>On-site Solar Rewards</t>
  </si>
  <si>
    <t>Savings from Energy Efficiency Program(s) (i.e., energy conservation, load management)</t>
  </si>
  <si>
    <t>Total Electricity Costs</t>
  </si>
  <si>
    <t>Total Natural Gas Costs</t>
  </si>
  <si>
    <t>Total Subscription Costs (CSG, etc.)</t>
  </si>
  <si>
    <t>Resilience</t>
  </si>
  <si>
    <t>Tree Canopy Cover</t>
  </si>
  <si>
    <t>New Trees Planted</t>
  </si>
  <si>
    <t>Native Plant Cover</t>
  </si>
  <si>
    <t>Number of Heating Degree Days (HDD)</t>
  </si>
  <si>
    <t>EIA provides both heating degree and cooling degree day estimates for the EIA census regions (Minnesota is within the West North Central region).</t>
  </si>
  <si>
    <t>Number of Cooling Degree Days (CDD)</t>
  </si>
  <si>
    <t>Energy Consumption and Emissions for All Community-Wide Sectors</t>
  </si>
  <si>
    <t>Residential Electricity (kWh)</t>
  </si>
  <si>
    <t>CO2e (Metric Tons)</t>
  </si>
  <si>
    <t>Residential Natural Gas (Therms)</t>
  </si>
  <si>
    <t>C&amp;I Electricity (kWh)</t>
  </si>
  <si>
    <t>C&amp;I Natural Gas (Therms)</t>
  </si>
  <si>
    <t>Travel (VMT)</t>
  </si>
  <si>
    <t>Waste (Tons)</t>
  </si>
  <si>
    <t>Waste CO2e (Metric Tons)</t>
  </si>
  <si>
    <t>Total Electricity (MT CO2e)</t>
  </si>
  <si>
    <t>Total Natural Gas (MT CO2e)</t>
  </si>
  <si>
    <t>Total Emissions</t>
  </si>
  <si>
    <t>Annual Carbon Budget</t>
  </si>
  <si>
    <t>Baseline</t>
  </si>
  <si>
    <t>Visualizations of Community Emissions</t>
  </si>
  <si>
    <t xml:space="preserve">To add new years, right click, select data, then click on the years you want to add. </t>
  </si>
  <si>
    <t>Emissions Summary Tables for 2016 - 2019</t>
  </si>
  <si>
    <t>Commercial &amp; Industrial</t>
  </si>
  <si>
    <t>Travel</t>
  </si>
  <si>
    <t>Residential Natural Gas</t>
  </si>
  <si>
    <t>Commercial Natural Gas</t>
  </si>
  <si>
    <t>Total Natural Gas</t>
  </si>
  <si>
    <t>Residential Electricity</t>
  </si>
  <si>
    <t>Commercial Electricity</t>
  </si>
  <si>
    <t>Total Electricity</t>
  </si>
  <si>
    <t>Climate Metrics: Action Progress Dashboard for the City of</t>
  </si>
  <si>
    <t>Sector</t>
  </si>
  <si>
    <t>Commercial / Industrial Electricity</t>
  </si>
  <si>
    <t>Commercial / Industrial Natural Gas</t>
  </si>
  <si>
    <t>Remaining Emissions</t>
  </si>
  <si>
    <t xml:space="preserve"> To add new years, right click, select data, click on the years you want to add. </t>
  </si>
  <si>
    <t>Total Building Count</t>
  </si>
  <si>
    <t>Retrofits</t>
  </si>
  <si>
    <t>PACE Projects</t>
  </si>
  <si>
    <t>Participation in Utility Efficiency Program(s)</t>
  </si>
  <si>
    <t>Goal for Commercial / Industrial Participation in Energy Efficiency Programs</t>
  </si>
  <si>
    <t>Commercial Electricity Consumption</t>
  </si>
  <si>
    <t>Commercial Natural Gas Consumption</t>
  </si>
  <si>
    <t>Home Energy Squad Visits</t>
  </si>
  <si>
    <t>Goal for Residential Participation in Energy Efficiency Program(s)</t>
  </si>
  <si>
    <t>Participation in LIHEAP</t>
  </si>
  <si>
    <t>Participation in WAP</t>
  </si>
  <si>
    <t>Residential Electricity Consumption</t>
  </si>
  <si>
    <t>Residential Natural Gas Consumption</t>
  </si>
  <si>
    <t>VMT</t>
  </si>
  <si>
    <t>Per Capita VMT</t>
  </si>
  <si>
    <t>Total Vehicle Emissions</t>
  </si>
  <si>
    <t>EV Charging Stations - Level 1</t>
  </si>
  <si>
    <t>EV Charging Stations - Level 2</t>
  </si>
  <si>
    <t>EV Charging Stations - DCFC</t>
  </si>
  <si>
    <t>Landfilled</t>
  </si>
  <si>
    <t>Recycled</t>
  </si>
  <si>
    <t>Composted</t>
  </si>
  <si>
    <t>Incinerated</t>
  </si>
  <si>
    <t>Waste Generation (tons / person)</t>
  </si>
  <si>
    <t>Waste Emissions (tons CO2 / person)</t>
  </si>
  <si>
    <t>Installed Residential Rooftop Solar Capacity</t>
  </si>
  <si>
    <t>Installed Commercial Rooftop Solar Installation Capacity</t>
  </si>
  <si>
    <t>Goal for Rooftop Solar Installation Capacity</t>
  </si>
  <si>
    <t>Residential GPP Participation Goal</t>
  </si>
  <si>
    <t>Residential Participation in Utility GPPs</t>
  </si>
  <si>
    <t>Residential Solar Garden Subscribers</t>
  </si>
  <si>
    <t>Commercial GPP Partcipation Goal</t>
  </si>
  <si>
    <t>Commercial Participation in Utility GPPs</t>
  </si>
  <si>
    <t>Commercial Solar Garden Subscribers</t>
  </si>
  <si>
    <t>Data Collection Process Guide</t>
  </si>
  <si>
    <t>Existing Conditions Component of Climate Action Workplans</t>
  </si>
  <si>
    <t>Sources and Optional Methods</t>
  </si>
  <si>
    <t>Buildings and Energy</t>
  </si>
  <si>
    <t>Building Total Square Footage</t>
  </si>
  <si>
    <t>Total square footage of building space gives insight into the opportunity heating/cooling energy efficiency improvements, deep retrofits, and is necessary to provide some energy use ratios, like natural gas / sq. footage building area. Often this data is difficult to acquire because you may have building footprint data, but no height component.</t>
  </si>
  <si>
    <r>
      <t xml:space="preserve">• Check with the City, they have an inventory of buildings. If a city participates in </t>
    </r>
    <r>
      <rPr>
        <u/>
        <sz val="11"/>
        <color rgb="FF00B0F0"/>
        <rFont val="Arial"/>
        <family val="2"/>
      </rPr>
      <t>B3</t>
    </r>
    <r>
      <rPr>
        <sz val="11"/>
        <rFont val="Arial"/>
        <family val="2"/>
      </rPr>
      <t xml:space="preserve"> or another building benchmarking program, some building information will be available through the reporting platform. </t>
    </r>
  </si>
  <si>
    <r>
      <rPr>
        <sz val="11"/>
        <rFont val="Calibri"/>
        <family val="2"/>
        <scheme val="minor"/>
      </rPr>
      <t xml:space="preserve">• Using GIS, analyze the total square footage of the community's building footprints. Building footprint shapefiles are available either through the city or it’s county, through the metropolitan council if the community is within the 7-county metro, or through open-source building footprint data. If none of these options are available, explore using LiDAR data and </t>
    </r>
    <r>
      <rPr>
        <b/>
        <sz val="11"/>
        <color theme="2"/>
        <rFont val="Calibri"/>
        <family val="2"/>
        <scheme val="minor"/>
      </rPr>
      <t>ESRI ArcMap</t>
    </r>
    <r>
      <rPr>
        <sz val="11"/>
        <rFont val="Calibri"/>
        <family val="2"/>
        <scheme val="minor"/>
      </rPr>
      <t xml:space="preserve"> software to </t>
    </r>
    <r>
      <rPr>
        <u/>
        <sz val="11"/>
        <color theme="4"/>
        <rFont val="Calibri"/>
        <family val="2"/>
        <scheme val="minor"/>
      </rPr>
      <t>extract building footprints</t>
    </r>
    <r>
      <rPr>
        <sz val="11"/>
        <color theme="4"/>
        <rFont val="Calibri"/>
        <family val="2"/>
        <scheme val="minor"/>
      </rPr>
      <t xml:space="preserve"> </t>
    </r>
    <r>
      <rPr>
        <sz val="11"/>
        <rFont val="Calibri"/>
        <family val="2"/>
        <scheme val="minor"/>
      </rPr>
      <t xml:space="preserve">to calculate the estimated area. Pursuing the third options opens greater opportunity to estimate the corresponding height of buildings to give a better estimation of total area versus footprint but is also the most time-consuming method. </t>
    </r>
  </si>
  <si>
    <r>
      <rPr>
        <sz val="11"/>
        <rFont val="Calibri"/>
        <family val="2"/>
        <scheme val="minor"/>
      </rPr>
      <t xml:space="preserve">• You can look to total household estimates, assume a constant household square footage, and multiply the two. Use the same process to calculate commercial and industrial building square footage. Estimates of total households by geography are available through either the </t>
    </r>
    <r>
      <rPr>
        <u/>
        <sz val="11"/>
        <color theme="4"/>
        <rFont val="Calibri"/>
        <family val="2"/>
        <scheme val="minor"/>
      </rPr>
      <t>U.S. Census</t>
    </r>
    <r>
      <rPr>
        <sz val="11"/>
        <color theme="4"/>
        <rFont val="Calibri"/>
        <family val="2"/>
        <scheme val="minor"/>
      </rPr>
      <t>,</t>
    </r>
    <r>
      <rPr>
        <sz val="11"/>
        <rFont val="Calibri"/>
        <family val="2"/>
        <scheme val="minor"/>
      </rPr>
      <t xml:space="preserve"> or</t>
    </r>
  </si>
  <si>
    <r>
      <rPr>
        <b/>
        <sz val="11"/>
        <color theme="2"/>
        <rFont val="Arial"/>
        <family val="2"/>
      </rPr>
      <t>NREL's</t>
    </r>
    <r>
      <rPr>
        <u/>
        <sz val="11"/>
        <color theme="4"/>
        <rFont val="Arial"/>
        <family val="2"/>
      </rPr>
      <t xml:space="preserve"> State and Local Planning for Energy (SLOPE) </t>
    </r>
    <r>
      <rPr>
        <sz val="11"/>
        <color theme="10"/>
        <rFont val="Arial"/>
        <family val="2"/>
      </rPr>
      <t>platform</t>
    </r>
    <r>
      <rPr>
        <u/>
        <sz val="11"/>
        <color theme="10"/>
        <rFont val="Arial"/>
        <family val="2"/>
      </rPr>
      <t xml:space="preserve"> </t>
    </r>
    <r>
      <rPr>
        <sz val="11"/>
        <rFont val="Arial"/>
        <family val="2"/>
      </rPr>
      <t>provides estimates on building square footage (by sector breakdown of commercial and industrial and residential).</t>
    </r>
  </si>
  <si>
    <t xml:space="preserve">Utility Generation and Emissions Factor </t>
  </si>
  <si>
    <t xml:space="preserve">The generation mix includes the input of energy sources that are used to generate electricity for the utility that serves your community. The generation mix is used to calculate the emissions factor to determine the greenhouse gas emissions that result from electricity consumption.  This information may be available from your utility or the generation and transmission entity that your utility purchases electricity from. There are additional resources for this information in situations where it's not available. </t>
  </si>
  <si>
    <t xml:space="preserve">Utility service territory data is available at for the entire state of Minnesota through: </t>
  </si>
  <si>
    <r>
      <rPr>
        <sz val="11"/>
        <rFont val="Calibri"/>
        <family val="2"/>
        <scheme val="minor"/>
      </rPr>
      <t xml:space="preserve">• the </t>
    </r>
    <r>
      <rPr>
        <u/>
        <sz val="11"/>
        <color theme="4"/>
        <rFont val="Calibri"/>
        <family val="2"/>
        <scheme val="minor"/>
      </rPr>
      <t>Public Utilities Commission</t>
    </r>
    <r>
      <rPr>
        <sz val="11"/>
        <rFont val="Calibri"/>
        <family val="2"/>
        <scheme val="minor"/>
      </rPr>
      <t>, or</t>
    </r>
  </si>
  <si>
    <r>
      <t xml:space="preserve">• or as a GIS shapefile hosted on </t>
    </r>
    <r>
      <rPr>
        <u/>
        <sz val="11"/>
        <color theme="4"/>
        <rFont val="Arial"/>
        <family val="2"/>
      </rPr>
      <t xml:space="preserve">MN Geospatial Commons. </t>
    </r>
  </si>
  <si>
    <t>Emission factors for a given utility can be calculated using the reported generation mix (% by fuel composition and heat factors for various fuel types) or found from previous internal work. GPI has a dataset of utility emission factors for utilities of communities that the organization frequently works with (ex. Xcel Energy, Great River Energy, etc.)</t>
  </si>
  <si>
    <r>
      <t>•</t>
    </r>
    <r>
      <rPr>
        <b/>
        <sz val="11"/>
        <color theme="8"/>
        <rFont val="Arial"/>
        <family val="2"/>
      </rPr>
      <t xml:space="preserve"> </t>
    </r>
    <r>
      <rPr>
        <b/>
        <sz val="11"/>
        <color theme="2"/>
        <rFont val="Arial"/>
        <family val="2"/>
      </rPr>
      <t>Rocky Mountain Institute</t>
    </r>
    <r>
      <rPr>
        <sz val="11"/>
        <rFont val="Arial"/>
        <family val="2"/>
      </rPr>
      <t xml:space="preserve"> has also created a </t>
    </r>
    <r>
      <rPr>
        <u/>
        <sz val="11"/>
        <color theme="4"/>
        <rFont val="Arial"/>
        <family val="2"/>
      </rPr>
      <t>Utility Transition Hub</t>
    </r>
    <r>
      <rPr>
        <sz val="11"/>
        <rFont val="Arial"/>
        <family val="2"/>
      </rPr>
      <t>, which provides data available for download (including customer sales information and generation mix), as well as an interactive portal to explore utility-specific emissions.</t>
    </r>
  </si>
  <si>
    <r>
      <t xml:space="preserve">The </t>
    </r>
    <r>
      <rPr>
        <u/>
        <sz val="11"/>
        <color theme="4"/>
        <rFont val="Arial"/>
        <family val="2"/>
      </rPr>
      <t>greenhouse gas equivalency</t>
    </r>
    <r>
      <rPr>
        <sz val="11"/>
        <rFont val="Arial"/>
        <family val="2"/>
      </rPr>
      <t xml:space="preserve"> for a given fuel can be found through the </t>
    </r>
    <r>
      <rPr>
        <b/>
        <sz val="11"/>
        <color rgb="FFFF0000"/>
        <rFont val="Arial"/>
        <family val="2"/>
      </rPr>
      <t xml:space="preserve">U.S. EPA. </t>
    </r>
  </si>
  <si>
    <r>
      <rPr>
        <sz val="11"/>
        <rFont val="Calibri"/>
        <family val="2"/>
        <scheme val="minor"/>
      </rPr>
      <t xml:space="preserve">There are also datasets available through </t>
    </r>
    <r>
      <rPr>
        <b/>
        <sz val="11"/>
        <color theme="2"/>
        <rFont val="Calibri"/>
        <family val="2"/>
        <scheme val="minor"/>
      </rPr>
      <t>EIA</t>
    </r>
    <r>
      <rPr>
        <sz val="11"/>
        <rFont val="Calibri"/>
        <family val="2"/>
        <scheme val="minor"/>
      </rPr>
      <t xml:space="preserve"> that detail the </t>
    </r>
    <r>
      <rPr>
        <u/>
        <sz val="11"/>
        <color theme="4"/>
        <rFont val="Calibri"/>
        <family val="2"/>
        <scheme val="minor"/>
      </rPr>
      <t>U.S. Electric Power Industry Estimated Emissions by State</t>
    </r>
    <r>
      <rPr>
        <sz val="11"/>
        <rFont val="Calibri"/>
        <family val="2"/>
        <scheme val="minor"/>
      </rPr>
      <t xml:space="preserve">, as well as the </t>
    </r>
    <r>
      <rPr>
        <u/>
        <sz val="11"/>
        <color theme="4"/>
        <rFont val="Calibri"/>
        <family val="2"/>
        <scheme val="minor"/>
      </rPr>
      <t>Net Generation by State by Type of Producer by Energy Source</t>
    </r>
    <r>
      <rPr>
        <u/>
        <sz val="11"/>
        <color theme="5"/>
        <rFont val="Calibri"/>
        <family val="2"/>
        <scheme val="minor"/>
      </rPr>
      <t xml:space="preserve"> </t>
    </r>
    <r>
      <rPr>
        <sz val="11"/>
        <rFont val="Calibri"/>
        <family val="2"/>
        <scheme val="minor"/>
      </rPr>
      <t>which can be used as a similar proxy for emissions factor, and may allow a community to aggregate fuel production within their specific utility territory.</t>
    </r>
  </si>
  <si>
    <r>
      <t xml:space="preserve">If you need more advanced electric transmission or infrastructure data because the community is, for example, exploring utility-scale renewable energy deployment, or wants to assess proximity to energy infrastructure, </t>
    </r>
    <r>
      <rPr>
        <u/>
        <sz val="11"/>
        <color theme="4"/>
        <rFont val="Arial"/>
        <family val="2"/>
      </rPr>
      <t>transmission lines and substation locations</t>
    </r>
    <r>
      <rPr>
        <sz val="11"/>
        <rFont val="Arial"/>
        <family val="2"/>
      </rPr>
      <t xml:space="preserve"> are also available on MN Geospatial Commons. </t>
    </r>
  </si>
  <si>
    <t>Total Electricity use (annually)</t>
  </si>
  <si>
    <t xml:space="preserve">Total annual electricity use is necessary to set use reduction targets and calculate GHG emissions (and set any targets or reductions).  It's also useful for measuring improvements in energy efficiency. </t>
  </si>
  <si>
    <r>
      <rPr>
        <sz val="11"/>
        <rFont val="Arial"/>
        <family val="2"/>
      </rPr>
      <t xml:space="preserve">• Directly through the Utility (for example, </t>
    </r>
    <r>
      <rPr>
        <b/>
        <sz val="11"/>
        <color theme="2"/>
        <rFont val="Arial"/>
        <family val="2"/>
      </rPr>
      <t>Xcel Energy</t>
    </r>
    <r>
      <rPr>
        <sz val="11"/>
        <color theme="2"/>
        <rFont val="Arial"/>
        <family val="2"/>
      </rPr>
      <t xml:space="preserve"> </t>
    </r>
    <r>
      <rPr>
        <sz val="11"/>
        <rFont val="Arial"/>
        <family val="2"/>
      </rPr>
      <t xml:space="preserve">publishes </t>
    </r>
    <r>
      <rPr>
        <u/>
        <sz val="11"/>
        <color theme="4"/>
        <rFont val="Arial"/>
        <family val="2"/>
      </rPr>
      <t>community energy reports</t>
    </r>
    <r>
      <rPr>
        <sz val="11"/>
        <rFont val="Arial"/>
        <family val="2"/>
      </rPr>
      <t xml:space="preserve">) </t>
    </r>
  </si>
  <si>
    <r>
      <t xml:space="preserve">• From the </t>
    </r>
    <r>
      <rPr>
        <u/>
        <sz val="11"/>
        <color theme="4"/>
        <rFont val="Arial"/>
        <family val="2"/>
      </rPr>
      <t>Regional Indicators Initiative</t>
    </r>
  </si>
  <si>
    <t xml:space="preserve">For communities where neither of the above options, you can get estimates on the number of households and commercial / industrial facilities and multiply by a constant use threshold. </t>
  </si>
  <si>
    <r>
      <rPr>
        <b/>
        <sz val="11"/>
        <color theme="2"/>
        <rFont val="Arial"/>
        <family val="2"/>
      </rPr>
      <t>NREL's</t>
    </r>
    <r>
      <rPr>
        <u/>
        <sz val="11"/>
        <color theme="10"/>
        <rFont val="Arial"/>
        <family val="2"/>
      </rPr>
      <t xml:space="preserve"> </t>
    </r>
    <r>
      <rPr>
        <u/>
        <sz val="11"/>
        <color theme="4"/>
        <rFont val="Arial"/>
        <family val="2"/>
      </rPr>
      <t>State and Local Planning for Energy (SLOPE) platform</t>
    </r>
    <r>
      <rPr>
        <sz val="11"/>
        <rFont val="Arial"/>
        <family val="2"/>
      </rPr>
      <t xml:space="preserve"> provides estimates on electricity consumption by sector.</t>
    </r>
  </si>
  <si>
    <r>
      <rPr>
        <sz val="11"/>
        <rFont val="Calibri"/>
        <family val="2"/>
        <scheme val="minor"/>
      </rPr>
      <t xml:space="preserve">•The </t>
    </r>
    <r>
      <rPr>
        <b/>
        <sz val="11"/>
        <color theme="2"/>
        <rFont val="Calibri"/>
        <family val="2"/>
        <scheme val="minor"/>
      </rPr>
      <t>U.S. Census</t>
    </r>
    <r>
      <rPr>
        <sz val="11"/>
        <rFont val="Calibri"/>
        <family val="2"/>
        <scheme val="minor"/>
      </rPr>
      <t xml:space="preserve"> also provides some </t>
    </r>
    <r>
      <rPr>
        <u/>
        <sz val="11"/>
        <color theme="4"/>
        <rFont val="Calibri"/>
        <family val="2"/>
        <scheme val="minor"/>
      </rPr>
      <t>estimates around home heating fuels</t>
    </r>
    <r>
      <rPr>
        <sz val="11"/>
        <rFont val="Calibri"/>
        <family val="2"/>
        <scheme val="minor"/>
      </rPr>
      <t>, which can be used to extrapolate to community use in households if you assume an average household consumption.</t>
    </r>
  </si>
  <si>
    <r>
      <t xml:space="preserve">If you’re going the route of extrapolation, you can reference the </t>
    </r>
    <r>
      <rPr>
        <u/>
        <sz val="11"/>
        <color theme="4"/>
        <rFont val="Arial"/>
        <family val="2"/>
      </rPr>
      <t>Annual Energy Outlook (AEO)</t>
    </r>
    <r>
      <rPr>
        <sz val="11"/>
        <rFont val="Arial"/>
        <family val="2"/>
      </rPr>
      <t xml:space="preserve"> annually from the Energy Information Administration EIA) to check your numbers, though the AEO is national in scope.  </t>
    </r>
  </si>
  <si>
    <t>Total Natural Gas use (annually)</t>
  </si>
  <si>
    <t xml:space="preserve">Total annual natural gas use is necessary to set use reduction targets and calculate GHG emissions (and set any targets or reductions). It's also useful for measuring improvements in energy efficiency. </t>
  </si>
  <si>
    <r>
      <t xml:space="preserve">• Directly through the Utility (for example, </t>
    </r>
    <r>
      <rPr>
        <b/>
        <sz val="11"/>
        <color theme="2"/>
        <rFont val="Arial"/>
        <family val="2"/>
      </rPr>
      <t>Xcel Energy</t>
    </r>
    <r>
      <rPr>
        <b/>
        <sz val="11"/>
        <color theme="8"/>
        <rFont val="Arial"/>
        <family val="2"/>
      </rPr>
      <t xml:space="preserve"> </t>
    </r>
    <r>
      <rPr>
        <sz val="11"/>
        <rFont val="Arial"/>
        <family val="2"/>
      </rPr>
      <t xml:space="preserve">publishes </t>
    </r>
    <r>
      <rPr>
        <u/>
        <sz val="11"/>
        <color theme="4"/>
        <rFont val="Arial"/>
        <family val="2"/>
      </rPr>
      <t>community energy reports</t>
    </r>
    <r>
      <rPr>
        <sz val="11"/>
        <rFont val="Arial"/>
        <family val="2"/>
      </rPr>
      <t xml:space="preserve">) </t>
    </r>
  </si>
  <si>
    <r>
      <rPr>
        <b/>
        <sz val="11"/>
        <color theme="2"/>
        <rFont val="Arial"/>
        <family val="2"/>
      </rPr>
      <t>NREL's</t>
    </r>
    <r>
      <rPr>
        <u/>
        <sz val="11"/>
        <color theme="2"/>
        <rFont val="Arial"/>
        <family val="2"/>
      </rPr>
      <t xml:space="preserve"> </t>
    </r>
    <r>
      <rPr>
        <u/>
        <sz val="11"/>
        <color theme="4"/>
        <rFont val="Arial"/>
        <family val="2"/>
      </rPr>
      <t>State and Local Planning for Energy (SLOPE) platform</t>
    </r>
    <r>
      <rPr>
        <sz val="11"/>
        <rFont val="Arial"/>
        <family val="2"/>
      </rPr>
      <t xml:space="preserve"> provides estimates on natural gas consumption by sector.</t>
    </r>
  </si>
  <si>
    <r>
      <rPr>
        <sz val="11"/>
        <rFont val="Calibri"/>
        <family val="2"/>
        <scheme val="minor"/>
      </rPr>
      <t>•The</t>
    </r>
    <r>
      <rPr>
        <sz val="11"/>
        <color theme="2"/>
        <rFont val="Calibri"/>
        <family val="2"/>
        <scheme val="minor"/>
      </rPr>
      <t xml:space="preserve"> </t>
    </r>
    <r>
      <rPr>
        <b/>
        <sz val="11"/>
        <color theme="2"/>
        <rFont val="Calibri"/>
        <family val="2"/>
        <scheme val="minor"/>
      </rPr>
      <t>U.S. Census</t>
    </r>
    <r>
      <rPr>
        <sz val="11"/>
        <color theme="2"/>
        <rFont val="Calibri"/>
        <family val="2"/>
        <scheme val="minor"/>
      </rPr>
      <t xml:space="preserve"> </t>
    </r>
    <r>
      <rPr>
        <sz val="11"/>
        <rFont val="Calibri"/>
        <family val="2"/>
        <scheme val="minor"/>
      </rPr>
      <t xml:space="preserve">also provides some </t>
    </r>
    <r>
      <rPr>
        <u/>
        <sz val="11"/>
        <color theme="4"/>
        <rFont val="Calibri"/>
        <family val="2"/>
        <scheme val="minor"/>
      </rPr>
      <t>estimates around home heating fuels</t>
    </r>
    <r>
      <rPr>
        <sz val="11"/>
        <rFont val="Calibri"/>
        <family val="2"/>
        <scheme val="minor"/>
      </rPr>
      <t>, which can be used to extrapolate to community use in households if you assume an average household consumption.</t>
    </r>
  </si>
  <si>
    <t>Current Solar Generation</t>
  </si>
  <si>
    <t xml:space="preserve">Knowing the in-boundary solar generation can be used to offset emission calculations for total electricity consumption if the community chooses to do so. </t>
  </si>
  <si>
    <r>
      <rPr>
        <sz val="11"/>
        <rFont val="Arial"/>
        <family val="2"/>
      </rPr>
      <t xml:space="preserve">Current solar generation will be available either through the </t>
    </r>
    <r>
      <rPr>
        <b/>
        <sz val="11"/>
        <color theme="2"/>
        <rFont val="Arial"/>
        <family val="2"/>
      </rPr>
      <t>utility</t>
    </r>
    <r>
      <rPr>
        <sz val="11"/>
        <rFont val="Arial"/>
        <family val="2"/>
      </rPr>
      <t xml:space="preserve"> or from individual solar installs in the community. For example, Xcel publishes total solar installations in their </t>
    </r>
    <r>
      <rPr>
        <u/>
        <sz val="11"/>
        <color theme="4"/>
        <rFont val="Arial"/>
        <family val="2"/>
      </rPr>
      <t>Xcel Community Energy Reports</t>
    </r>
    <r>
      <rPr>
        <sz val="11"/>
        <rFont val="Arial"/>
        <family val="2"/>
      </rPr>
      <t>. However, for other utilities, this data may require sleuthing if the utility is not forthcoming.</t>
    </r>
  </si>
  <si>
    <t xml:space="preserve">If the city maintains records of building permits, however, that could also serve as a data source for in-boundary solar generation, especially if the permit documents the size and capacity of the system. </t>
  </si>
  <si>
    <r>
      <rPr>
        <b/>
        <sz val="11"/>
        <color rgb="FFFF0000"/>
        <rFont val="Arial"/>
        <family val="2"/>
      </rPr>
      <t>EIA</t>
    </r>
    <r>
      <rPr>
        <sz val="11"/>
        <rFont val="Arial"/>
        <family val="2"/>
      </rPr>
      <t xml:space="preserve"> publishes </t>
    </r>
    <r>
      <rPr>
        <u/>
        <sz val="11"/>
        <color theme="4"/>
        <rFont val="Arial"/>
        <family val="2"/>
      </rPr>
      <t>annual electricity data reporting (form 860)</t>
    </r>
    <r>
      <rPr>
        <sz val="11"/>
        <rFont val="Arial"/>
        <family val="2"/>
      </rPr>
      <t xml:space="preserve">, which includes specific power generation data, including solar. Identify which power generators are within the boundary of your geography and sum their total generation for that year. </t>
    </r>
  </si>
  <si>
    <t xml:space="preserve">Estimate the acreage covered by panels in the community (using aerial imagery and GIS), and assume a constant panel coverage and solar electricity generation output per panel; multiply. A coarse estimate but better than nothing. </t>
  </si>
  <si>
    <t>Current Wind Generation</t>
  </si>
  <si>
    <t xml:space="preserve">Knowing the in-boundary wind generation can be used to offset emission calculations for total electricity consumption if the community chooses to do so. </t>
  </si>
  <si>
    <t>The granularity of the wind speed dataset is quite high-level (2km x 2km grid cells) – so it is best used to estimate wind resource potential for a large area. It’s important to note that this does not substitute site-specific assessments.</t>
  </si>
  <si>
    <r>
      <rPr>
        <sz val="11"/>
        <rFont val="Calibri"/>
        <family val="2"/>
        <scheme val="minor"/>
      </rPr>
      <t xml:space="preserve">• The </t>
    </r>
    <r>
      <rPr>
        <b/>
        <sz val="11"/>
        <color theme="2"/>
        <rFont val="Calibri"/>
        <family val="2"/>
        <scheme val="minor"/>
      </rPr>
      <t>National Renewable Energy Laboratory (NREL)</t>
    </r>
    <r>
      <rPr>
        <sz val="11"/>
        <color theme="2"/>
        <rFont val="Calibri"/>
        <family val="2"/>
        <scheme val="minor"/>
      </rPr>
      <t xml:space="preserve"> </t>
    </r>
    <r>
      <rPr>
        <sz val="11"/>
        <rFont val="Calibri"/>
        <family val="2"/>
        <scheme val="minor"/>
      </rPr>
      <t xml:space="preserve">provides </t>
    </r>
    <r>
      <rPr>
        <u/>
        <sz val="11"/>
        <color theme="4"/>
        <rFont val="Calibri"/>
        <family val="2"/>
        <scheme val="minor"/>
      </rPr>
      <t>data for various hub heights by state</t>
    </r>
  </si>
  <si>
    <r>
      <t>• GPI houses the 80-meter and 100-meter wind speed data for the U.S. but not for other heights, NREL also has a</t>
    </r>
    <r>
      <rPr>
        <u/>
        <sz val="11"/>
        <color theme="5"/>
        <rFont val="Arial"/>
        <family val="2"/>
      </rPr>
      <t xml:space="preserve"> </t>
    </r>
    <r>
      <rPr>
        <u/>
        <sz val="11"/>
        <color theme="4"/>
        <rFont val="Arial"/>
        <family val="2"/>
      </rPr>
      <t>downloadable Wind Toolkit Scalable Data Service</t>
    </r>
  </si>
  <si>
    <r>
      <t>• For other heights, NREL also has an</t>
    </r>
    <r>
      <rPr>
        <u/>
        <sz val="11"/>
        <color theme="5"/>
        <rFont val="Arial"/>
        <family val="2"/>
      </rPr>
      <t xml:space="preserve"> </t>
    </r>
    <r>
      <rPr>
        <u/>
        <sz val="11"/>
        <color theme="4"/>
        <rFont val="Arial"/>
        <family val="2"/>
      </rPr>
      <t>open-source command prompt portal</t>
    </r>
    <r>
      <rPr>
        <u/>
        <sz val="11"/>
        <color theme="5"/>
        <rFont val="Arial"/>
        <family val="2"/>
      </rPr>
      <t xml:space="preserve"> </t>
    </r>
    <r>
      <rPr>
        <sz val="11"/>
        <rFont val="Arial"/>
        <family val="2"/>
      </rPr>
      <t>though use of the command prompt portal requires an API to access</t>
    </r>
  </si>
  <si>
    <r>
      <rPr>
        <sz val="11"/>
        <rFont val="Arial"/>
        <family val="2"/>
      </rPr>
      <t xml:space="preserve">• For high level, static estimates, NREL also has a </t>
    </r>
    <r>
      <rPr>
        <u/>
        <sz val="11"/>
        <color theme="4"/>
        <rFont val="Arial"/>
        <family val="2"/>
      </rPr>
      <t>Wind Prospector.</t>
    </r>
    <r>
      <rPr>
        <sz val="11"/>
        <color theme="4"/>
        <rFont val="Arial"/>
        <family val="2"/>
      </rPr>
      <t xml:space="preserve"> </t>
    </r>
  </si>
  <si>
    <t>Energy Efficiency Potential</t>
  </si>
  <si>
    <t>Understanding the margin of potential energy consumption reduction from energy efficiency can help define realistic consumption and emissions reduction goal(s).</t>
  </si>
  <si>
    <r>
      <t xml:space="preserve">The </t>
    </r>
    <r>
      <rPr>
        <b/>
        <sz val="11"/>
        <color rgb="FFFF0000"/>
        <rFont val="Arial"/>
        <family val="2"/>
      </rPr>
      <t>National Renewable Energy Laboratory</t>
    </r>
    <r>
      <rPr>
        <sz val="11"/>
        <rFont val="Arial"/>
        <family val="2"/>
      </rPr>
      <t xml:space="preserve"> estimates energy efficiency - in terms of economic potential, high achievable potential, single family home electric savings potential, and single family home fuel savings potential - in the</t>
    </r>
    <r>
      <rPr>
        <u/>
        <sz val="11"/>
        <color theme="4"/>
        <rFont val="Arial"/>
        <family val="2"/>
      </rPr>
      <t xml:space="preserve"> State and Local Planning for Energy (SLOPE) Platform</t>
    </r>
    <r>
      <rPr>
        <sz val="11"/>
        <rFont val="Arial"/>
        <family val="2"/>
      </rPr>
      <t xml:space="preserve">. Using either an estimate or actual proportion of the buildings and/or single family homes within the study community, it is possible to extrapolate the energy efficiency potential for that community by multiplying the total savings potential by that ratio. All data is available for public download. </t>
    </r>
  </si>
  <si>
    <t>Permitted Facilities</t>
  </si>
  <si>
    <t>Some building data may be suppressed from utility estimates if it is the only facility in a sector, for example.</t>
  </si>
  <si>
    <r>
      <rPr>
        <sz val="11"/>
        <rFont val="Arial"/>
        <family val="2"/>
      </rPr>
      <t xml:space="preserve">In Minnesota, permitted facilities are registered under the Minnesota Pollution Control Agency, which provides a </t>
    </r>
    <r>
      <rPr>
        <u/>
        <sz val="11"/>
        <color theme="4"/>
        <rFont val="Arial"/>
        <family val="2"/>
      </rPr>
      <t>permitted facilities data dashboard</t>
    </r>
    <r>
      <rPr>
        <sz val="11"/>
        <rFont val="Arial"/>
        <family val="2"/>
      </rPr>
      <t xml:space="preserve"> on their website. If permitted facilities are made public, that data can be used to supplement estimates of community energy use and emissions, especially if utilities suppress meter or usage data to protect privacy interests. </t>
    </r>
  </si>
  <si>
    <t>Renewable Resources</t>
  </si>
  <si>
    <t>Solar Resource</t>
  </si>
  <si>
    <t>Solar resource provides an overview of the solar insolation potential for a community. This can be done at the community scale, or by specific community features (e.g. building rooftops, brownfields, parking lots, etc.).</t>
  </si>
  <si>
    <t xml:space="preserve">Solar insolation raster data is already available for Minnesota and housed at GPI. See separate solar insolation potential methodology worksheet for detail on how to calculate solar resource potential. </t>
  </si>
  <si>
    <r>
      <rPr>
        <sz val="11"/>
        <rFont val="Arial"/>
        <family val="2"/>
      </rPr>
      <t>For “quick” estimates, reference the state of</t>
    </r>
    <r>
      <rPr>
        <u/>
        <sz val="11"/>
        <color theme="5"/>
        <rFont val="Arial"/>
        <family val="2"/>
      </rPr>
      <t xml:space="preserve"> </t>
    </r>
    <r>
      <rPr>
        <u/>
        <sz val="11"/>
        <color theme="4"/>
        <rFont val="Arial"/>
        <family val="2"/>
      </rPr>
      <t>Minnesota solar suitability map</t>
    </r>
    <r>
      <rPr>
        <sz val="11"/>
        <color theme="4"/>
        <rFont val="Arial"/>
        <family val="2"/>
      </rPr>
      <t xml:space="preserve"> </t>
    </r>
    <r>
      <rPr>
        <sz val="11"/>
        <rFont val="Arial"/>
        <family val="2"/>
      </rPr>
      <t xml:space="preserve">from the University of Minnesota. </t>
    </r>
  </si>
  <si>
    <t xml:space="preserve">Specific geography delineations (e.g. rooftops, landfills, etc.) will rely on community-specific data. See Building Total Square Footage for direction on acquiring building footprints. </t>
  </si>
  <si>
    <r>
      <t xml:space="preserve">Alternatively, the </t>
    </r>
    <r>
      <rPr>
        <b/>
        <sz val="11"/>
        <color rgb="FFFF0000"/>
        <rFont val="Arial"/>
        <family val="2"/>
      </rPr>
      <t>National Renewable Energy Laboratory</t>
    </r>
    <r>
      <rPr>
        <sz val="11"/>
        <rFont val="Arial"/>
        <family val="2"/>
      </rPr>
      <t xml:space="preserve"> has created </t>
    </r>
    <r>
      <rPr>
        <u/>
        <sz val="11"/>
        <color theme="4"/>
        <rFont val="Arial"/>
        <family val="2"/>
      </rPr>
      <t>a repository of solar resource data, tools, and maps</t>
    </r>
    <r>
      <rPr>
        <sz val="11"/>
        <rFont val="Arial"/>
        <family val="2"/>
      </rPr>
      <t xml:space="preserve"> for the country. </t>
    </r>
  </si>
  <si>
    <r>
      <t xml:space="preserve">This includes geospatial data on solar potential at a standardized point estimation. Data is available for public download through </t>
    </r>
    <r>
      <rPr>
        <u/>
        <sz val="11"/>
        <color theme="4"/>
        <rFont val="Arial"/>
        <family val="2"/>
      </rPr>
      <t>NREL's National Solar Radiation Database (NSRDB).</t>
    </r>
  </si>
  <si>
    <r>
      <rPr>
        <sz val="11"/>
        <rFont val="Calibri"/>
        <family val="2"/>
        <scheme val="minor"/>
      </rPr>
      <t xml:space="preserve">Once you have acquired solar spatial data, it's relatively straightforward to use geospatial analysis to estimate solar potential for building rooftops, parking lots, or open areas. See </t>
    </r>
    <r>
      <rPr>
        <b/>
        <sz val="11"/>
        <color theme="2"/>
        <rFont val="Calibri"/>
        <family val="2"/>
        <scheme val="minor"/>
      </rPr>
      <t>ESRI</t>
    </r>
    <r>
      <rPr>
        <sz val="11"/>
        <rFont val="Calibri"/>
        <family val="2"/>
        <scheme val="minor"/>
      </rPr>
      <t xml:space="preserve"> </t>
    </r>
    <r>
      <rPr>
        <u/>
        <sz val="11"/>
        <color theme="4"/>
        <rFont val="Calibri"/>
        <family val="2"/>
        <scheme val="minor"/>
      </rPr>
      <t>guide</t>
    </r>
    <r>
      <rPr>
        <sz val="11"/>
        <rFont val="Calibri"/>
        <family val="2"/>
        <scheme val="minor"/>
      </rPr>
      <t xml:space="preserve"> to estimate solar power potential using spatial data.</t>
    </r>
  </si>
  <si>
    <r>
      <rPr>
        <sz val="11"/>
        <rFont val="Calibri"/>
        <family val="2"/>
        <scheme val="minor"/>
      </rPr>
      <t>Specific geography delineations (e.g. rooftops, landfills, etc.) will rely on community-specific data. See guidance on</t>
    </r>
    <r>
      <rPr>
        <u/>
        <sz val="11"/>
        <color theme="5"/>
        <rFont val="Calibri"/>
        <family val="2"/>
        <scheme val="minor"/>
      </rPr>
      <t xml:space="preserve"> </t>
    </r>
    <r>
      <rPr>
        <u/>
        <sz val="11"/>
        <color theme="4"/>
        <rFont val="Calibri"/>
        <family val="2"/>
        <scheme val="minor"/>
      </rPr>
      <t>Building Total Square Footage</t>
    </r>
    <r>
      <rPr>
        <sz val="11"/>
        <rFont val="Calibri"/>
        <family val="2"/>
        <scheme val="minor"/>
      </rPr>
      <t xml:space="preserve"> for direction on acquiring building footprints. </t>
    </r>
  </si>
  <si>
    <r>
      <t xml:space="preserve">For quick estimates or general reference, the </t>
    </r>
    <r>
      <rPr>
        <b/>
        <sz val="11"/>
        <color rgb="FFFF0000"/>
        <rFont val="Arial"/>
        <family val="2"/>
      </rPr>
      <t>U.S. Department of Energy</t>
    </r>
    <r>
      <rPr>
        <sz val="11"/>
        <rFont val="Arial"/>
        <family val="2"/>
      </rPr>
      <t xml:space="preserve"> has created an</t>
    </r>
    <r>
      <rPr>
        <u/>
        <sz val="11"/>
        <color theme="4"/>
        <rFont val="Arial"/>
        <family val="2"/>
      </rPr>
      <t xml:space="preserve"> interactive Solar Energy Potential map</t>
    </r>
    <r>
      <rPr>
        <sz val="11"/>
        <rFont val="Arial"/>
        <family val="2"/>
      </rPr>
      <t xml:space="preserve"> that provides estimates of watt hours / ft^2 / day at a granularity of 100,000 square feet of solar panel surface. </t>
    </r>
  </si>
  <si>
    <r>
      <rPr>
        <b/>
        <sz val="11"/>
        <color rgb="FFFF0000"/>
        <rFont val="Arial"/>
        <family val="2"/>
      </rPr>
      <t>The Solar Energy Industries Association</t>
    </r>
    <r>
      <rPr>
        <sz val="11"/>
        <rFont val="Arial"/>
        <family val="2"/>
      </rPr>
      <t xml:space="preserve"> also has</t>
    </r>
    <r>
      <rPr>
        <u/>
        <sz val="11"/>
        <color theme="5"/>
        <rFont val="Arial"/>
        <family val="2"/>
      </rPr>
      <t xml:space="preserve"> </t>
    </r>
    <r>
      <rPr>
        <u/>
        <sz val="11"/>
        <color theme="4"/>
        <rFont val="Arial"/>
        <family val="2"/>
      </rPr>
      <t>resource estimates at the state level</t>
    </r>
    <r>
      <rPr>
        <u/>
        <sz val="11"/>
        <color theme="5"/>
        <rFont val="Arial"/>
        <family val="2"/>
      </rPr>
      <t>,</t>
    </r>
    <r>
      <rPr>
        <sz val="11"/>
        <rFont val="Arial"/>
        <family val="2"/>
      </rPr>
      <t xml:space="preserve"> with resource characterization estimations. </t>
    </r>
  </si>
  <si>
    <r>
      <t xml:space="preserve">For some communities, estimates for solar potential and rooftop solar potential are available via </t>
    </r>
    <r>
      <rPr>
        <b/>
        <sz val="11"/>
        <color rgb="FFFF0000"/>
        <rFont val="Arial"/>
        <family val="2"/>
      </rPr>
      <t>Google's</t>
    </r>
    <r>
      <rPr>
        <sz val="11"/>
        <rFont val="Arial"/>
        <family val="2"/>
      </rPr>
      <t xml:space="preserve"> </t>
    </r>
    <r>
      <rPr>
        <u/>
        <sz val="11"/>
        <color theme="4"/>
        <rFont val="Arial"/>
        <family val="2"/>
      </rPr>
      <t>Environmental Insights Explorer</t>
    </r>
    <r>
      <rPr>
        <sz val="11"/>
        <rFont val="Arial"/>
        <family val="2"/>
      </rPr>
      <t>, which currently includes over 70 North American cities.</t>
    </r>
  </si>
  <si>
    <r>
      <rPr>
        <b/>
        <sz val="11"/>
        <color rgb="FFFF0000"/>
        <rFont val="Arial"/>
        <family val="2"/>
      </rPr>
      <t>NREL</t>
    </r>
    <r>
      <rPr>
        <sz val="11"/>
        <rFont val="Arial"/>
        <family val="2"/>
      </rPr>
      <t xml:space="preserve"> also translates solar resource to a </t>
    </r>
    <r>
      <rPr>
        <u/>
        <sz val="11"/>
        <color theme="4"/>
        <rFont val="Arial"/>
        <family val="2"/>
      </rPr>
      <t>solar technical generation potential estimate</t>
    </r>
    <r>
      <rPr>
        <sz val="11"/>
        <rFont val="Arial"/>
        <family val="2"/>
      </rPr>
      <t xml:space="preserve"> in the State and Local Planning for Energy (SLOPE) Platform. </t>
    </r>
  </si>
  <si>
    <t xml:space="preserve">Wind Resource </t>
  </si>
  <si>
    <t xml:space="preserve">Wind resource provides an overview of the wind generation potential in the community (by wind speed). </t>
  </si>
  <si>
    <r>
      <rPr>
        <sz val="11"/>
        <rFont val="Arial"/>
        <family val="2"/>
      </rPr>
      <t xml:space="preserve">The </t>
    </r>
    <r>
      <rPr>
        <b/>
        <sz val="11"/>
        <color theme="2"/>
        <rFont val="Arial"/>
        <family val="2"/>
      </rPr>
      <t>National Renewable Energy Laboratory (NREL)</t>
    </r>
    <r>
      <rPr>
        <sz val="11"/>
        <color theme="2"/>
        <rFont val="Arial"/>
        <family val="2"/>
      </rPr>
      <t xml:space="preserve"> </t>
    </r>
    <r>
      <rPr>
        <sz val="11"/>
        <rFont val="Arial"/>
        <family val="2"/>
      </rPr>
      <t>provides data for various heights by state through their</t>
    </r>
    <r>
      <rPr>
        <sz val="11"/>
        <color theme="5"/>
        <rFont val="Arial"/>
        <family val="2"/>
      </rPr>
      <t xml:space="preserve"> </t>
    </r>
    <r>
      <rPr>
        <u/>
        <sz val="11"/>
        <color theme="4"/>
        <rFont val="Arial"/>
        <family val="2"/>
      </rPr>
      <t>WINDExchange program resources.</t>
    </r>
  </si>
  <si>
    <r>
      <rPr>
        <b/>
        <sz val="11"/>
        <color rgb="FFFF0000"/>
        <rFont val="Arial"/>
        <family val="2"/>
      </rPr>
      <t>GPI</t>
    </r>
    <r>
      <rPr>
        <sz val="11"/>
        <rFont val="Arial"/>
        <family val="2"/>
      </rPr>
      <t xml:space="preserve"> houses the 80-meter and 100-meter wind speed data for the U.S. but for other heights, </t>
    </r>
    <r>
      <rPr>
        <b/>
        <sz val="11"/>
        <color rgb="FFFF0000"/>
        <rFont val="Arial"/>
        <family val="2"/>
      </rPr>
      <t>NREL</t>
    </r>
    <r>
      <rPr>
        <sz val="11"/>
        <rFont val="Arial"/>
        <family val="2"/>
      </rPr>
      <t xml:space="preserve"> also has a</t>
    </r>
    <r>
      <rPr>
        <u/>
        <sz val="11"/>
        <color theme="5"/>
        <rFont val="Arial"/>
        <family val="2"/>
      </rPr>
      <t xml:space="preserve"> </t>
    </r>
    <r>
      <rPr>
        <u/>
        <sz val="11"/>
        <color theme="4"/>
        <rFont val="Arial"/>
        <family val="2"/>
      </rPr>
      <t>downloadable Wind Toolkit Scalable Data Service</t>
    </r>
    <r>
      <rPr>
        <sz val="11"/>
        <color theme="4"/>
        <rFont val="Arial"/>
        <family val="2"/>
      </rPr>
      <t>.</t>
    </r>
  </si>
  <si>
    <r>
      <t xml:space="preserve">For other heights, </t>
    </r>
    <r>
      <rPr>
        <b/>
        <sz val="11"/>
        <color rgb="FFFF0000"/>
        <rFont val="Arial"/>
        <family val="2"/>
      </rPr>
      <t>NREL</t>
    </r>
    <r>
      <rPr>
        <sz val="11"/>
        <rFont val="Arial"/>
        <family val="2"/>
      </rPr>
      <t xml:space="preserve"> also has an</t>
    </r>
    <r>
      <rPr>
        <u/>
        <sz val="11"/>
        <color theme="5"/>
        <rFont val="Arial"/>
        <family val="2"/>
      </rPr>
      <t xml:space="preserve"> </t>
    </r>
    <r>
      <rPr>
        <u/>
        <sz val="11"/>
        <color theme="4"/>
        <rFont val="Arial"/>
        <family val="2"/>
      </rPr>
      <t>open-source command prompt portal.</t>
    </r>
    <r>
      <rPr>
        <sz val="11"/>
        <rFont val="Arial"/>
        <family val="2"/>
      </rPr>
      <t xml:space="preserve"> Use of the command prompt portal requires an API to access, but is available upon request by NREL.</t>
    </r>
  </si>
  <si>
    <r>
      <rPr>
        <sz val="11"/>
        <rFont val="Arial"/>
        <family val="2"/>
      </rPr>
      <t xml:space="preserve">For high level, static estimates, </t>
    </r>
    <r>
      <rPr>
        <b/>
        <sz val="11"/>
        <color rgb="FFFF0000"/>
        <rFont val="Arial"/>
        <family val="2"/>
      </rPr>
      <t>NREL</t>
    </r>
    <r>
      <rPr>
        <sz val="11"/>
        <rFont val="Arial"/>
        <family val="2"/>
      </rPr>
      <t xml:space="preserve"> also has a </t>
    </r>
    <r>
      <rPr>
        <u/>
        <sz val="11"/>
        <color theme="4"/>
        <rFont val="Arial"/>
        <family val="2"/>
      </rPr>
      <t>Wind Prospector.</t>
    </r>
    <r>
      <rPr>
        <sz val="11"/>
        <color theme="4"/>
        <rFont val="Arial"/>
        <family val="2"/>
      </rPr>
      <t xml:space="preserve"> </t>
    </r>
  </si>
  <si>
    <r>
      <rPr>
        <b/>
        <sz val="11"/>
        <color rgb="FFFF0000"/>
        <rFont val="Arial"/>
        <family val="2"/>
      </rPr>
      <t>NREL</t>
    </r>
    <r>
      <rPr>
        <sz val="11"/>
        <rFont val="Arial"/>
        <family val="2"/>
      </rPr>
      <t xml:space="preserve"> also translates wind resource to </t>
    </r>
    <r>
      <rPr>
        <u/>
        <sz val="11"/>
        <color theme="4"/>
        <rFont val="Arial"/>
        <family val="2"/>
      </rPr>
      <t>land-based wind technical generation potential estimate</t>
    </r>
    <r>
      <rPr>
        <sz val="11"/>
        <rFont val="Arial"/>
        <family val="2"/>
      </rPr>
      <t xml:space="preserve"> in the State and Local Planning for Energy (SLOPE) Platform. </t>
    </r>
  </si>
  <si>
    <t>Electric System Infrastructure</t>
  </si>
  <si>
    <t xml:space="preserve">Understanding where electric transmission and distribution infrastructure is located within your community can be important for thinking about energy project development and siting. </t>
  </si>
  <si>
    <r>
      <t xml:space="preserve">If you need more advanced electric transmission or infrastructure data because the community is, for example, exploring utility-scale renewable energy deployment, or wants to assess proximity to energy infrastructure, </t>
    </r>
    <r>
      <rPr>
        <u/>
        <sz val="11"/>
        <color theme="4"/>
        <rFont val="Arial"/>
        <family val="2"/>
      </rPr>
      <t>transmission lines and substation</t>
    </r>
    <r>
      <rPr>
        <u/>
        <sz val="11"/>
        <color theme="5"/>
        <rFont val="Arial"/>
        <family val="2"/>
      </rPr>
      <t xml:space="preserve"> </t>
    </r>
    <r>
      <rPr>
        <u/>
        <sz val="11"/>
        <color theme="4"/>
        <rFont val="Arial"/>
        <family val="2"/>
      </rPr>
      <t>locations</t>
    </r>
    <r>
      <rPr>
        <sz val="11"/>
        <rFont val="Arial"/>
        <family val="2"/>
      </rPr>
      <t xml:space="preserve"> are also available on MN Geospatial Commons. </t>
    </r>
  </si>
  <si>
    <r>
      <t xml:space="preserve">Alternatively, </t>
    </r>
    <r>
      <rPr>
        <u/>
        <sz val="11"/>
        <color theme="4"/>
        <rFont val="Arial"/>
        <family val="2"/>
      </rPr>
      <t>electric power transmission line data</t>
    </r>
    <r>
      <rPr>
        <sz val="11"/>
        <rFont val="Arial"/>
        <family val="2"/>
      </rPr>
      <t xml:space="preserve"> is available through the </t>
    </r>
    <r>
      <rPr>
        <b/>
        <sz val="11"/>
        <color rgb="FFFF0000"/>
        <rFont val="Arial"/>
        <family val="2"/>
      </rPr>
      <t>Homeland Infrastructure Foundation-Level Data (HIFLD)</t>
    </r>
  </si>
  <si>
    <r>
      <rPr>
        <u/>
        <sz val="11"/>
        <color theme="4"/>
        <rFont val="Arial"/>
        <family val="2"/>
      </rPr>
      <t>Electric substation data</t>
    </r>
    <r>
      <rPr>
        <sz val="11"/>
        <color theme="4"/>
        <rFont val="Arial"/>
        <family val="2"/>
      </rPr>
      <t xml:space="preserve"> </t>
    </r>
    <r>
      <rPr>
        <sz val="11"/>
        <rFont val="Arial"/>
        <family val="2"/>
      </rPr>
      <t xml:space="preserve">is also available through </t>
    </r>
    <r>
      <rPr>
        <b/>
        <sz val="11"/>
        <color rgb="FFFF0000"/>
        <rFont val="Arial"/>
        <family val="2"/>
      </rPr>
      <t xml:space="preserve">HIFLD. </t>
    </r>
  </si>
  <si>
    <t>Battery Storage Potential</t>
  </si>
  <si>
    <t>Estimates on the cost of battery storage can inform feasibility and whether storage should be included in community efforts.</t>
  </si>
  <si>
    <r>
      <t xml:space="preserve">The </t>
    </r>
    <r>
      <rPr>
        <b/>
        <sz val="11"/>
        <color rgb="FFFF0000"/>
        <rFont val="Arial"/>
        <family val="2"/>
      </rPr>
      <t>National Renewable Energy Laboratory</t>
    </r>
    <r>
      <rPr>
        <sz val="11"/>
        <rFont val="Arial"/>
        <family val="2"/>
      </rPr>
      <t xml:space="preserve"> estimates the</t>
    </r>
    <r>
      <rPr>
        <sz val="11"/>
        <color theme="4"/>
        <rFont val="Arial"/>
        <family val="2"/>
      </rPr>
      <t xml:space="preserve"> </t>
    </r>
    <r>
      <rPr>
        <u/>
        <sz val="11"/>
        <color theme="4"/>
        <rFont val="Arial"/>
        <family val="2"/>
      </rPr>
      <t>battery storage capital costs for both states and counties</t>
    </r>
    <r>
      <rPr>
        <u/>
        <sz val="11"/>
        <color theme="5"/>
        <rFont val="Arial"/>
        <family val="2"/>
      </rPr>
      <t>.</t>
    </r>
    <r>
      <rPr>
        <sz val="11"/>
        <rFont val="Arial"/>
        <family val="2"/>
      </rPr>
      <t xml:space="preserve"> All data is available for public download. </t>
    </r>
  </si>
  <si>
    <t>Vehicle Miles Traveled (VMT)</t>
  </si>
  <si>
    <t xml:space="preserve">Vehicle use is a significant contributor to GHG emissions. Understanding how far vehicles travel in the community is useful for estimating emissions but also setting targets to reduce vehicle use. </t>
  </si>
  <si>
    <r>
      <rPr>
        <sz val="11"/>
        <rFont val="Arial"/>
        <family val="2"/>
      </rPr>
      <t>• For communities in Minnesota, the Department of Transportation</t>
    </r>
    <r>
      <rPr>
        <u/>
        <sz val="11"/>
        <color theme="5"/>
        <rFont val="Arial"/>
        <family val="2"/>
      </rPr>
      <t xml:space="preserve"> </t>
    </r>
    <r>
      <rPr>
        <u/>
        <sz val="11"/>
        <color theme="4"/>
        <rFont val="Arial"/>
        <family val="2"/>
      </rPr>
      <t>publishes VMT counts</t>
    </r>
    <r>
      <rPr>
        <u/>
        <sz val="11"/>
        <color theme="5"/>
        <rFont val="Arial"/>
        <family val="2"/>
      </rPr>
      <t xml:space="preserve"> </t>
    </r>
    <r>
      <rPr>
        <sz val="11"/>
        <rFont val="Arial"/>
        <family val="2"/>
      </rPr>
      <t xml:space="preserve">by city and county. </t>
    </r>
  </si>
  <si>
    <r>
      <rPr>
        <b/>
        <sz val="11"/>
        <color rgb="FFFF0000"/>
        <rFont val="Arial"/>
        <family val="2"/>
      </rPr>
      <t xml:space="preserve">NREL's </t>
    </r>
    <r>
      <rPr>
        <u/>
        <sz val="11"/>
        <color theme="4"/>
        <rFont val="Arial"/>
        <family val="2"/>
      </rPr>
      <t>State and Local Planning for Energy (SLOPE) platform</t>
    </r>
    <r>
      <rPr>
        <sz val="11"/>
        <rFont val="Arial"/>
        <family val="2"/>
      </rPr>
      <t xml:space="preserve"> estimates, can be used instead, or it can be used to corroborate VMT data gathered (especially to account for year data gaps, or to help with projections).</t>
    </r>
  </si>
  <si>
    <t>Fleet Size and Composition</t>
  </si>
  <si>
    <t xml:space="preserve">How efficient the vehicle fleet is – typically as fuel type and MPG – is also an important baseline metric for reducing transportation emissions. </t>
  </si>
  <si>
    <t xml:space="preserve">• GPI has vehicle registration data for the state of Minnesota (recent as of 2019) from the DMV that can be summarized by zip code, city, or county. </t>
  </si>
  <si>
    <r>
      <rPr>
        <b/>
        <sz val="11"/>
        <color rgb="FFFF0000"/>
        <rFont val="Arial"/>
        <family val="2"/>
      </rPr>
      <t>NREL's</t>
    </r>
    <r>
      <rPr>
        <sz val="11"/>
        <color rgb="FFFF0000"/>
        <rFont val="Arial"/>
        <family val="2"/>
      </rPr>
      <t xml:space="preserve"> </t>
    </r>
    <r>
      <rPr>
        <u/>
        <sz val="11"/>
        <color theme="4"/>
        <rFont val="Arial"/>
        <family val="2"/>
      </rPr>
      <t>State and Local Planning for Energy (SLOPE) platform</t>
    </r>
    <r>
      <rPr>
        <sz val="11"/>
        <rFont val="Arial"/>
        <family val="2"/>
      </rPr>
      <t xml:space="preserve"> publishes fleet composition by fuel type, as well as estimates of total vehicles – but hasn’t been updated since 2016. </t>
    </r>
  </si>
  <si>
    <t xml:space="preserve">EVs </t>
  </si>
  <si>
    <t xml:space="preserve">Electric vehicles are important tools for transitioning away from conventional fossil fuel dependence. </t>
  </si>
  <si>
    <t xml:space="preserve">• GPI has vehicle registration data for the state of Minnesota (recent as of early 2021) from the DMV that can be summarized by zip code, city, or county. </t>
  </si>
  <si>
    <t>Electric Vehicle Supply Equipment (EVSE)</t>
  </si>
  <si>
    <t xml:space="preserve">Charging stations are important tools to support EV adoption. </t>
  </si>
  <si>
    <r>
      <rPr>
        <b/>
        <sz val="11"/>
        <rFont val="Arial"/>
        <family val="2"/>
      </rPr>
      <t xml:space="preserve">• </t>
    </r>
    <r>
      <rPr>
        <b/>
        <sz val="11"/>
        <color theme="2"/>
        <rFont val="Arial"/>
        <family val="2"/>
      </rPr>
      <t>Alternative Fuels Data Center (DOE)</t>
    </r>
    <r>
      <rPr>
        <sz val="11"/>
        <rFont val="Arial"/>
        <family val="2"/>
      </rPr>
      <t xml:space="preserve"> publishes all</t>
    </r>
    <r>
      <rPr>
        <u/>
        <sz val="11"/>
        <color theme="5"/>
        <rFont val="Arial"/>
        <family val="2"/>
      </rPr>
      <t xml:space="preserve"> </t>
    </r>
    <r>
      <rPr>
        <u/>
        <sz val="11"/>
        <color theme="4"/>
        <rFont val="Arial"/>
        <family val="2"/>
      </rPr>
      <t xml:space="preserve">Electric Vehicle Charging Station Locations </t>
    </r>
    <r>
      <rPr>
        <sz val="11"/>
        <rFont val="Arial"/>
        <family val="2"/>
      </rPr>
      <t>across the country, which can be filtered by type of charger.</t>
    </r>
  </si>
  <si>
    <r>
      <t xml:space="preserve">• </t>
    </r>
    <r>
      <rPr>
        <b/>
        <sz val="11"/>
        <color theme="2"/>
        <rFont val="Arial"/>
        <family val="2"/>
      </rPr>
      <t>ChargePoint</t>
    </r>
    <r>
      <rPr>
        <sz val="11"/>
        <rFont val="Arial"/>
        <family val="2"/>
      </rPr>
      <t xml:space="preserve"> publishes all EV charging station locations across the U.S. in a dynamic </t>
    </r>
    <r>
      <rPr>
        <u/>
        <sz val="11"/>
        <color theme="4"/>
        <rFont val="Arial"/>
        <family val="2"/>
      </rPr>
      <t xml:space="preserve">online web map. </t>
    </r>
  </si>
  <si>
    <r>
      <rPr>
        <sz val="11"/>
        <rFont val="Arial"/>
        <family val="2"/>
      </rPr>
      <t xml:space="preserve">• </t>
    </r>
    <r>
      <rPr>
        <b/>
        <sz val="11"/>
        <color theme="2"/>
        <rFont val="Arial"/>
        <family val="2"/>
      </rPr>
      <t>PlugShare</t>
    </r>
    <r>
      <rPr>
        <sz val="11"/>
        <rFont val="Arial"/>
        <family val="2"/>
      </rPr>
      <t xml:space="preserve"> also has an EV charging station </t>
    </r>
    <r>
      <rPr>
        <u/>
        <sz val="11"/>
        <color theme="4"/>
        <rFont val="Arial"/>
        <family val="2"/>
      </rPr>
      <t xml:space="preserve">online web map. </t>
    </r>
  </si>
  <si>
    <t>Alternative Fuel Stations</t>
  </si>
  <si>
    <t>For some communities, alternative fueling stations (biodiesel, CNG, E85, etc.) may be equally or more important than EVSE</t>
  </si>
  <si>
    <r>
      <rPr>
        <sz val="11"/>
        <rFont val="Arial"/>
        <family val="2"/>
      </rPr>
      <t xml:space="preserve">• </t>
    </r>
    <r>
      <rPr>
        <b/>
        <sz val="11"/>
        <color theme="2"/>
        <rFont val="Arial"/>
        <family val="2"/>
      </rPr>
      <t xml:space="preserve">Alternative Fuels Data Center (DOE) </t>
    </r>
    <r>
      <rPr>
        <sz val="11"/>
        <rFont val="Arial"/>
        <family val="2"/>
      </rPr>
      <t>publishes all</t>
    </r>
    <r>
      <rPr>
        <u/>
        <sz val="11"/>
        <color theme="5"/>
        <rFont val="Arial"/>
        <family val="2"/>
      </rPr>
      <t xml:space="preserve"> </t>
    </r>
    <r>
      <rPr>
        <u/>
        <sz val="11"/>
        <color theme="4"/>
        <rFont val="Arial"/>
        <family val="2"/>
      </rPr>
      <t>Alternative Fuel Stations</t>
    </r>
    <r>
      <rPr>
        <u/>
        <sz val="11"/>
        <color theme="5"/>
        <rFont val="Arial"/>
        <family val="2"/>
      </rPr>
      <t xml:space="preserve"> </t>
    </r>
    <r>
      <rPr>
        <sz val="11"/>
        <rFont val="Arial"/>
        <family val="2"/>
      </rPr>
      <t>across the country, which can be filtered by type of fuel.</t>
    </r>
  </si>
  <si>
    <t>Origin-Destination Data</t>
  </si>
  <si>
    <t>Understanding the proportion of travel that occurs within community boundaries, versus cross-boundary, is useful to isolate in-boundary transportation emissions, over which the community has authority to impact.</t>
  </si>
  <si>
    <r>
      <t xml:space="preserve">The </t>
    </r>
    <r>
      <rPr>
        <b/>
        <sz val="11"/>
        <color rgb="FFFF0000"/>
        <rFont val="Arial"/>
        <family val="2"/>
      </rPr>
      <t>U.S. Census</t>
    </r>
    <r>
      <rPr>
        <sz val="11"/>
        <rFont val="Arial"/>
        <family val="2"/>
      </rPr>
      <t xml:space="preserve"> provides estimates on origin-destination travel through their </t>
    </r>
    <r>
      <rPr>
        <u/>
        <sz val="11"/>
        <color theme="4"/>
        <rFont val="Arial"/>
        <family val="2"/>
      </rPr>
      <t>OnTheMap interactive online mapping and analytics platform</t>
    </r>
    <r>
      <rPr>
        <sz val="11"/>
        <rFont val="Arial"/>
        <family val="2"/>
      </rPr>
      <t xml:space="preserve">. The tool allows users to input a study geography and gather insights on transportation patterns of commuters, and has helpful, interactive guidance on how to use it already built in. </t>
    </r>
  </si>
  <si>
    <t>Transit Accessibility</t>
  </si>
  <si>
    <t>Analyzing areas where residents have fewer or no transit or public transportation options can provide insights into both transportation gaps but also opportunities to enhance equity in the community.</t>
  </si>
  <si>
    <t>Utilizing GIS software, communities can conduct standard gap analyses for a variety of transportation modes, including:</t>
  </si>
  <si>
    <r>
      <rPr>
        <sz val="11"/>
        <rFont val="Arial"/>
        <family val="2"/>
      </rPr>
      <t>analysis of various types of mobility like</t>
    </r>
    <r>
      <rPr>
        <sz val="11"/>
        <color theme="4"/>
        <rFont val="Arial"/>
        <family val="2"/>
      </rPr>
      <t xml:space="preserve"> </t>
    </r>
    <r>
      <rPr>
        <u/>
        <sz val="11"/>
        <color theme="4"/>
        <rFont val="Arial"/>
        <family val="2"/>
      </rPr>
      <t>bike share programs</t>
    </r>
    <r>
      <rPr>
        <u/>
        <sz val="11"/>
        <color theme="10"/>
        <rFont val="Arial"/>
        <family val="2"/>
      </rPr>
      <t xml:space="preserve">, </t>
    </r>
    <r>
      <rPr>
        <sz val="11"/>
        <rFont val="Arial"/>
        <family val="2"/>
      </rPr>
      <t>as well as public transportation (like buses or light rail) can shed light on areas where car dependency has become the most convenient or practical option for community members</t>
    </r>
  </si>
  <si>
    <t xml:space="preserve">Identifying the proportion of commuters using various transportation modes can help shape priority action and identify the greatest contributions to the emissions portfolio. </t>
  </si>
  <si>
    <r>
      <t xml:space="preserve">The </t>
    </r>
    <r>
      <rPr>
        <b/>
        <sz val="11"/>
        <color rgb="FFFF0000"/>
        <rFont val="Arial"/>
        <family val="2"/>
      </rPr>
      <t>U.S. Census Bureau</t>
    </r>
    <r>
      <rPr>
        <sz val="11"/>
        <rFont val="Arial"/>
        <family val="2"/>
      </rPr>
      <t xml:space="preserve"> provides</t>
    </r>
    <r>
      <rPr>
        <sz val="11"/>
        <color theme="4"/>
        <rFont val="Arial"/>
        <family val="2"/>
      </rPr>
      <t xml:space="preserve"> </t>
    </r>
    <r>
      <rPr>
        <u/>
        <sz val="11"/>
        <color theme="4"/>
        <rFont val="Arial"/>
        <family val="2"/>
      </rPr>
      <t>estimates on commuting - or journey to work - data for communities</t>
    </r>
    <r>
      <rPr>
        <sz val="11"/>
        <rFont val="Arial"/>
        <family val="2"/>
      </rPr>
      <t xml:space="preserve">. This includes a profile of the modes of transportation commuters in each community utilize, as well as the ability to cross-reference commuting behavior with other demographic information. </t>
    </r>
  </si>
  <si>
    <t>Miles of Bike and Trail Infrastructure (optional)</t>
  </si>
  <si>
    <t>Knowing the extent of alternative transportation infrastructure is an important data point when setting goals for reducing vehicle dependence.</t>
  </si>
  <si>
    <r>
      <t xml:space="preserve">The city or county likely has GIS data for their trail infrastructure. If not housed with </t>
    </r>
    <r>
      <rPr>
        <b/>
        <sz val="11"/>
        <color rgb="FFFF0000"/>
        <rFont val="Arial"/>
        <family val="2"/>
      </rPr>
      <t>Transportation staff</t>
    </r>
    <r>
      <rPr>
        <sz val="11"/>
        <color theme="1"/>
        <rFont val="Arial"/>
        <family val="2"/>
      </rPr>
      <t xml:space="preserve">, check with </t>
    </r>
    <r>
      <rPr>
        <b/>
        <sz val="11"/>
        <color rgb="FFFF0000"/>
        <rFont val="Arial"/>
        <family val="2"/>
      </rPr>
      <t>Parks and Trails or the Natural Resources staff</t>
    </r>
    <r>
      <rPr>
        <sz val="11"/>
        <color theme="1"/>
        <rFont val="Arial"/>
        <family val="2"/>
      </rPr>
      <t xml:space="preserve">. It can also be useful to request planned or programmed infrastructure. </t>
    </r>
  </si>
  <si>
    <r>
      <t xml:space="preserve">If the </t>
    </r>
    <r>
      <rPr>
        <b/>
        <sz val="11"/>
        <color rgb="FFFF0000"/>
        <rFont val="Arial"/>
        <family val="2"/>
      </rPr>
      <t>city or county</t>
    </r>
    <r>
      <rPr>
        <sz val="11"/>
        <color theme="1"/>
        <rFont val="Arial"/>
        <family val="2"/>
      </rPr>
      <t xml:space="preserve"> has already completed a pedestrian gap analysis, you can additionally request and include that information. </t>
    </r>
  </si>
  <si>
    <t>Demographic Information</t>
  </si>
  <si>
    <t>Population and Households</t>
  </si>
  <si>
    <t>Important baseline data for establishing per household or per person metrics for many of the other data pieces collected (energy use, VMT, etc.)</t>
  </si>
  <si>
    <r>
      <t xml:space="preserve">The </t>
    </r>
    <r>
      <rPr>
        <b/>
        <u/>
        <sz val="11"/>
        <color theme="2"/>
        <rFont val="Arial"/>
        <family val="2"/>
      </rPr>
      <t>U.S. Census</t>
    </r>
    <r>
      <rPr>
        <sz val="11"/>
        <color theme="2"/>
        <rFont val="Arial"/>
        <family val="2"/>
      </rPr>
      <t xml:space="preserve"> </t>
    </r>
    <r>
      <rPr>
        <sz val="11"/>
        <rFont val="Arial"/>
        <family val="2"/>
      </rPr>
      <t>or through</t>
    </r>
  </si>
  <si>
    <r>
      <rPr>
        <b/>
        <sz val="11"/>
        <color rgb="FFFF0000"/>
        <rFont val="Arial"/>
        <family val="2"/>
      </rPr>
      <t>NREL's</t>
    </r>
    <r>
      <rPr>
        <sz val="11"/>
        <color rgb="FFFF0000"/>
        <rFont val="Arial"/>
        <family val="2"/>
      </rPr>
      <t xml:space="preserve"> </t>
    </r>
    <r>
      <rPr>
        <u/>
        <sz val="11"/>
        <color theme="4"/>
        <rFont val="Arial"/>
        <family val="2"/>
      </rPr>
      <t>State and Local Planning for Energy (SLOPE) platform.</t>
    </r>
  </si>
  <si>
    <t>Income</t>
  </si>
  <si>
    <t xml:space="preserve">Understanding the income distribution of the community helps set strategies and targets. </t>
  </si>
  <si>
    <r>
      <t>Estimates of income by geography are available through either the</t>
    </r>
    <r>
      <rPr>
        <b/>
        <u/>
        <sz val="11"/>
        <color theme="8"/>
        <rFont val="Arial"/>
        <family val="2"/>
      </rPr>
      <t xml:space="preserve"> </t>
    </r>
    <r>
      <rPr>
        <b/>
        <sz val="11"/>
        <color theme="2"/>
        <rFont val="Arial"/>
        <family val="2"/>
      </rPr>
      <t>U.S. Census</t>
    </r>
    <r>
      <rPr>
        <b/>
        <sz val="11"/>
        <color theme="8"/>
        <rFont val="Arial"/>
        <family val="2"/>
      </rPr>
      <t xml:space="preserve"> </t>
    </r>
    <r>
      <rPr>
        <u/>
        <sz val="11"/>
        <color theme="4"/>
        <rFont val="Arial"/>
        <family val="2"/>
      </rPr>
      <t>/ American Community Survey</t>
    </r>
  </si>
  <si>
    <t>Education</t>
  </si>
  <si>
    <r>
      <t xml:space="preserve">Estimates of education by geography are available through either the </t>
    </r>
    <r>
      <rPr>
        <b/>
        <sz val="11"/>
        <color theme="2"/>
        <rFont val="Arial"/>
        <family val="2"/>
      </rPr>
      <t>U.S. Census</t>
    </r>
    <r>
      <rPr>
        <b/>
        <sz val="11"/>
        <rFont val="Arial"/>
        <family val="2"/>
      </rPr>
      <t xml:space="preserve"> </t>
    </r>
    <r>
      <rPr>
        <sz val="11"/>
        <rFont val="Arial"/>
        <family val="2"/>
      </rPr>
      <t xml:space="preserve">/ </t>
    </r>
    <r>
      <rPr>
        <u/>
        <sz val="11"/>
        <color theme="4"/>
        <rFont val="Arial"/>
        <family val="2"/>
      </rPr>
      <t>American Community Survey</t>
    </r>
  </si>
  <si>
    <t xml:space="preserve">Energy burden is calculated as the household income spent on energy utilities over total income. ACEEE defines a household as experiencing high energy burden if more than 6% of total household income is spent on energy costs. Households spending over 10% of household income on energy costs are experiencing severe energy burden. This information can be used to set targets to reduce energy burden. </t>
  </si>
  <si>
    <r>
      <t xml:space="preserve">The </t>
    </r>
    <r>
      <rPr>
        <b/>
        <sz val="11"/>
        <color rgb="FFFF0000"/>
        <rFont val="Arial"/>
        <family val="2"/>
      </rPr>
      <t>U.S. Department of Energy</t>
    </r>
    <r>
      <rPr>
        <sz val="11"/>
        <rFont val="Arial"/>
        <family val="2"/>
      </rPr>
      <t xml:space="preserve"> created the Cities-LEAP program, through which communities can access energy burden and consumption data, called the </t>
    </r>
  </si>
  <si>
    <r>
      <rPr>
        <u/>
        <sz val="11"/>
        <color theme="4"/>
        <rFont val="Arial"/>
        <family val="2"/>
      </rPr>
      <t>Low-Income Energy Affordability Data (LEAD) tool</t>
    </r>
    <r>
      <rPr>
        <sz val="11"/>
        <color theme="4"/>
        <rFont val="Arial"/>
        <family val="2"/>
      </rPr>
      <t>.</t>
    </r>
    <r>
      <rPr>
        <sz val="11"/>
        <rFont val="Arial"/>
        <family val="2"/>
      </rPr>
      <t xml:space="preserve"> The tool provides estimates on the proportion of community members experiencing energy burden, average energy burden, as well as the option to cross-reference these insights with consideration for fuel type, tenure (renters versus owners), and compare to other geographies. </t>
    </r>
  </si>
  <si>
    <r>
      <t xml:space="preserve">Otherwise, to calculate energy burden manually, identify the percentage of the population for whom energy bills account for &gt;= 30% their annual income. Estimates of household expenditures on utilities and annual income by geography are available through either the </t>
    </r>
    <r>
      <rPr>
        <u/>
        <sz val="11"/>
        <color theme="4"/>
        <rFont val="Arial"/>
        <family val="2"/>
      </rPr>
      <t>U.S. Census / American Community Survey</t>
    </r>
    <r>
      <rPr>
        <sz val="11"/>
        <rFont val="Arial"/>
        <family val="2"/>
      </rPr>
      <t xml:space="preserve"> or may be available through local utility data (though this will vary by location).</t>
    </r>
  </si>
  <si>
    <r>
      <rPr>
        <sz val="11"/>
        <rFont val="Calibri"/>
        <family val="2"/>
        <scheme val="minor"/>
      </rPr>
      <t xml:space="preserve">It's also possible to determine how many people in the community would be eligible for energy assistance (public assistance for heating). Public data on </t>
    </r>
    <r>
      <rPr>
        <u/>
        <sz val="11"/>
        <color theme="4"/>
        <rFont val="Calibri"/>
        <family val="2"/>
        <scheme val="minor"/>
      </rPr>
      <t>Low-Income Home Energy Assistance Program (LIHEAP)</t>
    </r>
    <r>
      <rPr>
        <sz val="11"/>
        <rFont val="Calibri"/>
        <family val="2"/>
        <scheme val="minor"/>
      </rPr>
      <t xml:space="preserve"> is available at the state level through the</t>
    </r>
    <r>
      <rPr>
        <sz val="11"/>
        <color theme="8"/>
        <rFont val="Calibri"/>
        <family val="2"/>
        <scheme val="minor"/>
      </rPr>
      <t xml:space="preserve"> </t>
    </r>
    <r>
      <rPr>
        <b/>
        <sz val="11"/>
        <color theme="2"/>
        <rFont val="Calibri"/>
        <family val="2"/>
        <scheme val="minor"/>
      </rPr>
      <t>U.S. Department of Health and Human Services, Office of Community Services</t>
    </r>
    <r>
      <rPr>
        <b/>
        <sz val="11"/>
        <color theme="8"/>
        <rFont val="Calibri"/>
        <family val="2"/>
        <scheme val="minor"/>
      </rPr>
      <t xml:space="preserve">. </t>
    </r>
    <r>
      <rPr>
        <sz val="11"/>
        <rFont val="Calibri"/>
        <family val="2"/>
        <scheme val="minor"/>
      </rPr>
      <t xml:space="preserve">There may also be more granular information available through the </t>
    </r>
    <r>
      <rPr>
        <b/>
        <sz val="11"/>
        <color theme="2"/>
        <rFont val="Calibri"/>
        <family val="2"/>
        <scheme val="minor"/>
      </rPr>
      <t xml:space="preserve">state Health department or County. </t>
    </r>
  </si>
  <si>
    <t>Age</t>
  </si>
  <si>
    <t xml:space="preserve">Understanding the age distribution of the community helps set strategies and targets. </t>
  </si>
  <si>
    <r>
      <rPr>
        <sz val="11"/>
        <rFont val="Calibri"/>
        <family val="2"/>
        <scheme val="minor"/>
      </rPr>
      <t xml:space="preserve">Estimates of age by geography are available through  the </t>
    </r>
    <r>
      <rPr>
        <b/>
        <sz val="11"/>
        <color theme="2"/>
        <rFont val="Calibri"/>
        <family val="2"/>
        <scheme val="minor"/>
      </rPr>
      <t>U.S. Census</t>
    </r>
    <r>
      <rPr>
        <b/>
        <sz val="11"/>
        <color theme="8"/>
        <rFont val="Calibri"/>
        <family val="2"/>
        <scheme val="minor"/>
      </rPr>
      <t xml:space="preserve"> </t>
    </r>
    <r>
      <rPr>
        <b/>
        <sz val="11"/>
        <rFont val="Calibri"/>
        <family val="2"/>
        <scheme val="minor"/>
      </rPr>
      <t>/</t>
    </r>
    <r>
      <rPr>
        <u/>
        <sz val="11"/>
        <color theme="5"/>
        <rFont val="Calibri"/>
        <family val="2"/>
        <scheme val="minor"/>
      </rPr>
      <t xml:space="preserve"> </t>
    </r>
    <r>
      <rPr>
        <u/>
        <sz val="11"/>
        <color theme="4"/>
        <rFont val="Calibri"/>
        <family val="2"/>
        <scheme val="minor"/>
      </rPr>
      <t>American Community Survey.</t>
    </r>
  </si>
  <si>
    <t>Race</t>
  </si>
  <si>
    <t xml:space="preserve">Understanding the racial composition of the community helps set strategies and targets, as well as inform other parts of the CAWP process – like outreach and engagement. </t>
  </si>
  <si>
    <r>
      <rPr>
        <sz val="11"/>
        <rFont val="Arial"/>
        <family val="2"/>
      </rPr>
      <t xml:space="preserve">Estimates of race by geography are available through either the </t>
    </r>
    <r>
      <rPr>
        <b/>
        <sz val="11"/>
        <color theme="2"/>
        <rFont val="Arial"/>
        <family val="2"/>
      </rPr>
      <t>U.S. Census</t>
    </r>
    <r>
      <rPr>
        <sz val="11"/>
        <rFont val="Arial"/>
        <family val="2"/>
      </rPr>
      <t xml:space="preserve"> /</t>
    </r>
    <r>
      <rPr>
        <sz val="11"/>
        <color theme="4"/>
        <rFont val="Arial"/>
        <family val="2"/>
      </rPr>
      <t xml:space="preserve"> </t>
    </r>
    <r>
      <rPr>
        <u/>
        <sz val="11"/>
        <color theme="4"/>
        <rFont val="Arial"/>
        <family val="2"/>
      </rPr>
      <t>American Community Survey.</t>
    </r>
  </si>
  <si>
    <t>Language</t>
  </si>
  <si>
    <t xml:space="preserve">Understanding the language composition of the community helps set strategies and targets, as well as inform other parts of the CAWP process – like outreach and engagement. </t>
  </si>
  <si>
    <r>
      <t xml:space="preserve">Estimates of primary household language / percentage of by geography are available through either the </t>
    </r>
    <r>
      <rPr>
        <b/>
        <sz val="11"/>
        <color theme="2"/>
        <rFont val="Arial"/>
        <family val="2"/>
      </rPr>
      <t>U.S. Census</t>
    </r>
    <r>
      <rPr>
        <sz val="11"/>
        <rFont val="Arial"/>
        <family val="2"/>
      </rPr>
      <t xml:space="preserve"> / </t>
    </r>
    <r>
      <rPr>
        <u/>
        <sz val="11"/>
        <color theme="4"/>
        <rFont val="Arial"/>
        <family val="2"/>
      </rPr>
      <t>American Community Survey.</t>
    </r>
  </si>
  <si>
    <t xml:space="preserve">Public Health </t>
  </si>
  <si>
    <t>Public health captures a swath of potential data, and communities should prioritize data collection as most pertinent to their local communities (i.e., communities with older populations may focus on location of cooling centers for extreme heat days). However, ensuring that public health data is disaggregated by race is vital to truly applying the data in the context to decision-making.</t>
  </si>
  <si>
    <r>
      <t xml:space="preserve">Estimates of proportion of the population living with a disability by geography is available through either the </t>
    </r>
    <r>
      <rPr>
        <b/>
        <sz val="11"/>
        <color theme="2"/>
        <rFont val="Arial"/>
        <family val="2"/>
      </rPr>
      <t>U.S. Census / American Community Survey</t>
    </r>
    <r>
      <rPr>
        <sz val="11"/>
        <rFont val="Arial"/>
        <family val="2"/>
      </rPr>
      <t xml:space="preserve"> through their </t>
    </r>
    <r>
      <rPr>
        <u/>
        <sz val="11"/>
        <color theme="4"/>
        <rFont val="Arial"/>
        <family val="2"/>
      </rPr>
      <t>National Ambulatory Medical Care Survey (NAMCS)</t>
    </r>
    <r>
      <rPr>
        <sz val="11"/>
        <rFont val="Arial"/>
        <family val="2"/>
      </rPr>
      <t xml:space="preserve">. The Census also provides estimates of health insurance coverage, which are available as cross-tabulated estimates with other demographic indicators like race. </t>
    </r>
  </si>
  <si>
    <r>
      <rPr>
        <sz val="11"/>
        <rFont val="Arial"/>
        <family val="2"/>
      </rPr>
      <t xml:space="preserve">As of October 2020, </t>
    </r>
    <r>
      <rPr>
        <b/>
        <sz val="11"/>
        <color theme="8"/>
        <rFont val="Arial"/>
        <family val="2"/>
      </rPr>
      <t xml:space="preserve">the </t>
    </r>
    <r>
      <rPr>
        <b/>
        <sz val="11"/>
        <color theme="2"/>
        <rFont val="Arial"/>
        <family val="2"/>
      </rPr>
      <t>Atlantic in partnership with Boston University</t>
    </r>
    <r>
      <rPr>
        <sz val="11"/>
        <color theme="2"/>
        <rFont val="Arial"/>
        <family val="2"/>
      </rPr>
      <t xml:space="preserve"> </t>
    </r>
    <r>
      <rPr>
        <sz val="11"/>
        <rFont val="Arial"/>
        <family val="2"/>
      </rPr>
      <t xml:space="preserve">has developed a </t>
    </r>
    <r>
      <rPr>
        <u/>
        <sz val="11"/>
        <color theme="4"/>
        <rFont val="Arial"/>
        <family val="2"/>
      </rPr>
      <t>COVID Race Tracker</t>
    </r>
    <r>
      <rPr>
        <sz val="11"/>
        <rFont val="Arial"/>
        <family val="2"/>
      </rPr>
      <t xml:space="preserve"> that shows state-by-state breakdowns of the impact of COVID19 on communities by race. </t>
    </r>
  </si>
  <si>
    <t>Total Wet Tons of Solid Waste</t>
  </si>
  <si>
    <t>Total waste collected by haulers.</t>
  </si>
  <si>
    <t xml:space="preserve">Waste data is collected by the county. Reach out to the county staff for data. </t>
  </si>
  <si>
    <t>Total Waste Stream Recycled</t>
  </si>
  <si>
    <t xml:space="preserve">% of waste stream recycled. There is a specific emissions factor associated with recycled waste.  </t>
  </si>
  <si>
    <t>Total Waste Stream Composted</t>
  </si>
  <si>
    <t xml:space="preserve">% of waste stream composted. There is a specific emissions factor associated with composted waste.  </t>
  </si>
  <si>
    <t>Total Waste Stream Burned</t>
  </si>
  <si>
    <t xml:space="preserve">% of waste stream burned. There is a specific emissions factor associated with burned waste.  </t>
  </si>
  <si>
    <t>Total Waste Stream Landfilled</t>
  </si>
  <si>
    <t xml:space="preserve">% of waste stream landfilled. There is a specific emissions factor associated with landfilled waste.  </t>
  </si>
  <si>
    <t>Existing Policy and Plans</t>
  </si>
  <si>
    <t>Comprehensive Plan Goals</t>
  </si>
  <si>
    <t xml:space="preserve">The comprehensive plan provides guidance on how the community wants to develop, grow, and what they hope to accomplish. </t>
  </si>
  <si>
    <r>
      <t xml:space="preserve">The comprehensive plan should be readily available on the </t>
    </r>
    <r>
      <rPr>
        <b/>
        <sz val="11"/>
        <color rgb="FFFF0000"/>
        <rFont val="Arial"/>
        <family val="2"/>
      </rPr>
      <t>community’s website or through staff</t>
    </r>
    <r>
      <rPr>
        <sz val="11"/>
        <color theme="1"/>
        <rFont val="Arial"/>
        <family val="2"/>
      </rPr>
      <t xml:space="preserve">. Search for goals or policies that would either inform, conflict, or support the climate action plan. Examples include: natural resource protection goals, increased alternative transportation and mobility goals, etc. </t>
    </r>
  </si>
  <si>
    <t>Energy Goals, Policies, or Programs (optional)</t>
  </si>
  <si>
    <t>Energy goals directly articulated by the community should be reflected in the climate action plan.</t>
  </si>
  <si>
    <r>
      <t xml:space="preserve">Energy goals will be articulated either in the </t>
    </r>
    <r>
      <rPr>
        <b/>
        <sz val="11"/>
        <color rgb="FFFF0000"/>
        <rFont val="Arial"/>
        <family val="2"/>
      </rPr>
      <t>community’s comprehensive plan</t>
    </r>
    <r>
      <rPr>
        <sz val="11"/>
        <color theme="1"/>
        <rFont val="Arial"/>
        <family val="2"/>
      </rPr>
      <t>, in a standalone plan or policy document (like an energy or building efficiency plan).</t>
    </r>
  </si>
  <si>
    <t>Climate Goals, Policies, or Programs (optional)</t>
  </si>
  <si>
    <t xml:space="preserve">Climate or sustainability goals directly articulated by the community should be reflected in the climate action plan. </t>
  </si>
  <si>
    <r>
      <t xml:space="preserve">Climate or sustainability goals will be articulated either in the </t>
    </r>
    <r>
      <rPr>
        <b/>
        <sz val="11"/>
        <color rgb="FFFF0000"/>
        <rFont val="Arial"/>
        <family val="2"/>
      </rPr>
      <t>community’s comprehensive plan</t>
    </r>
    <r>
      <rPr>
        <sz val="11"/>
        <color theme="1"/>
        <rFont val="Arial"/>
        <family val="2"/>
      </rPr>
      <t xml:space="preserve">, in a standalone plan or policy document (like a climate action plan or sustainability plan). </t>
    </r>
  </si>
  <si>
    <t>Emissions or Climate Estimates</t>
  </si>
  <si>
    <t>At present, there are extremely limited tracking tools that estimate greenhouse gas or climate emission estimates by community; as requests by communities for this data become more common, the state of data availability for this information is expected to improve.</t>
  </si>
  <si>
    <r>
      <rPr>
        <b/>
        <sz val="11"/>
        <color rgb="FFFF0000"/>
        <rFont val="Arial"/>
        <family val="2"/>
      </rPr>
      <t>Google</t>
    </r>
    <r>
      <rPr>
        <sz val="11"/>
        <rFont val="Arial"/>
        <family val="2"/>
      </rPr>
      <t xml:space="preserve"> has created an </t>
    </r>
    <r>
      <rPr>
        <u/>
        <sz val="11"/>
        <color theme="4"/>
        <rFont val="Arial"/>
        <family val="2"/>
      </rPr>
      <t>Environmental Insights Explorer</t>
    </r>
    <r>
      <rPr>
        <sz val="11"/>
        <color theme="4"/>
        <rFont val="Arial"/>
        <family val="2"/>
      </rPr>
      <t xml:space="preserve"> </t>
    </r>
    <r>
      <rPr>
        <sz val="11"/>
        <rFont val="Arial"/>
        <family val="2"/>
      </rPr>
      <t>that estimates greenhouse gas emissions and other climate metrics for a handful of U.S. cities, though they are working to expand the scope of the tool.</t>
    </r>
  </si>
  <si>
    <t>City Operations GHG Assessment</t>
  </si>
  <si>
    <t>Summary Table</t>
  </si>
  <si>
    <t xml:space="preserve">Using information provided in the previous sheets, the GHG assessment sheet automatically calculates emissions for city operations. Simply select your electric utility from the dropdown menu in cell E5. </t>
  </si>
  <si>
    <t xml:space="preserve">This table provides a summary of emissions by end use, and show changes over time. The graphs below provide a visual breakdown of emissions. </t>
  </si>
  <si>
    <t>Units</t>
  </si>
  <si>
    <t>Electric Utility</t>
  </si>
  <si>
    <t>Otter Tail Power</t>
  </si>
  <si>
    <t>Utility Emission Factor</t>
  </si>
  <si>
    <t>Tonnes CO2</t>
  </si>
  <si>
    <t xml:space="preserve">City Fleet    </t>
  </si>
  <si>
    <t>Water and Wastewater</t>
  </si>
  <si>
    <t>Base Units</t>
  </si>
  <si>
    <t>2015 Year Values (CO2e)</t>
  </si>
  <si>
    <t>2016 Year Values (CO2)</t>
  </si>
  <si>
    <t>2017 Year Values (CO2)</t>
  </si>
  <si>
    <t>2018 Year Values (CO2)</t>
  </si>
  <si>
    <t>2019 Year Values (CO2)</t>
  </si>
  <si>
    <t>2020 Year Values (CO2)</t>
  </si>
  <si>
    <t>2021 Year Values (CO2)</t>
  </si>
  <si>
    <t>2022 Year Values (CO2)</t>
  </si>
  <si>
    <t>2023 Year Values (CO2)</t>
  </si>
  <si>
    <t>2024 Year Values (CO2)</t>
  </si>
  <si>
    <t>2025 Year Values (CO2)</t>
  </si>
  <si>
    <t>2026 Year Values (CO2)</t>
  </si>
  <si>
    <t>2027 Year Values (CO2)</t>
  </si>
  <si>
    <t>2028 Year Values (CO2)</t>
  </si>
  <si>
    <t>2029 Year Values (CO2)</t>
  </si>
  <si>
    <t>2030 Year Values (CO2)</t>
  </si>
  <si>
    <t>Total City Operations</t>
  </si>
  <si>
    <t>CO2e</t>
  </si>
  <si>
    <t>2015 Year Values (CO2)</t>
  </si>
  <si>
    <t>Annual Natural gas used to treat and distribute water</t>
  </si>
  <si>
    <t>Current Year</t>
  </si>
  <si>
    <t>Emissions</t>
  </si>
  <si>
    <t>Electricity</t>
  </si>
  <si>
    <t>Xcel Energy</t>
  </si>
  <si>
    <t>Tons CO2/MWh</t>
  </si>
  <si>
    <t>Natural Gas</t>
  </si>
  <si>
    <t>Great River Energy (GRE)</t>
  </si>
  <si>
    <t>Liquid Fuel</t>
  </si>
  <si>
    <t>SMMPA</t>
  </si>
  <si>
    <t>Hutchinson</t>
  </si>
  <si>
    <t>Other</t>
  </si>
  <si>
    <t>egrid</t>
  </si>
  <si>
    <t>Landfill</t>
  </si>
  <si>
    <t>Incinerator (HERC 2015)</t>
  </si>
  <si>
    <t>GHG emission rates (tonnes/ton MSW processed</t>
  </si>
  <si>
    <t>Table 1: Greenhouse Gas Emission Sources</t>
  </si>
  <si>
    <t>Data Source</t>
  </si>
  <si>
    <t>kBtu / unit</t>
  </si>
  <si>
    <t>GHG / unit (tonnes)</t>
  </si>
  <si>
    <t>GHG Per kBtu (tonnes)</t>
  </si>
  <si>
    <t>Electricity (NSP MN 2015)</t>
  </si>
  <si>
    <t>1 kWh</t>
  </si>
  <si>
    <t xml:space="preserve">     0.000120 </t>
  </si>
  <si>
    <t>Natural gas</t>
  </si>
  <si>
    <t xml:space="preserve">     0.000055 </t>
  </si>
  <si>
    <t>E-10 gasoline</t>
  </si>
  <si>
    <t>US gallon</t>
  </si>
  <si>
    <t xml:space="preserve">     0.000074 </t>
  </si>
  <si>
    <t>B-5 diesel</t>
  </si>
  <si>
    <t xml:space="preserve">     0.000083 </t>
  </si>
  <si>
    <t xml:space="preserve">Gasoline </t>
  </si>
  <si>
    <t>Diesel</t>
  </si>
  <si>
    <t>E-85</t>
  </si>
  <si>
    <t xml:space="preserve">     0.000078 </t>
  </si>
  <si>
    <t>Ethanol</t>
  </si>
  <si>
    <t xml:space="preserve">     0.000080 </t>
  </si>
  <si>
    <t>Aviation fuel</t>
  </si>
  <si>
    <t xml:space="preserve">     0.000070 </t>
  </si>
  <si>
    <t>Data source:</t>
  </si>
  <si>
    <t>Minnesota Public Building Enhanced Energy Efficiency Program (PBEEEP)</t>
  </si>
  <si>
    <t xml:space="preserve">The State of Minnesota requires gasoline and diesel fuels sold in the state be oxygenated by 10% and 5% ethanol respectively. </t>
  </si>
  <si>
    <t>"Fuel Economy Impact Analysis of RFG". US Environmental Protection Agency. 2007-08-14. http://www.epa.gov/oms/rfgecon.htm.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</si>
</sst>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0000"/>
    <numFmt numFmtId="166" formatCode="0.0%"/>
    <numFmt numFmtId="167" formatCode="_(* #,##0_);_(* \(#,##0\);_(* &quot;-&quot;??_);_(@_)"/>
    <numFmt numFmtId="168" formatCode="&quot;$&quot;#,##0.00"/>
  </numFmts>
  <fonts count="10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6"/>
      <color theme="0"/>
      <name val="Arial"/>
      <family val="2"/>
    </font>
    <font>
      <b/>
      <sz val="12"/>
      <color theme="1"/>
      <name val="Arial"/>
      <family val="2"/>
    </font>
    <font>
      <b/>
      <sz val="12"/>
      <color theme="0"/>
      <name val="Arial"/>
      <family val="2"/>
    </font>
    <font>
      <b/>
      <sz val="12"/>
      <name val="Arial"/>
      <family val="2"/>
    </font>
    <font>
      <sz val="12"/>
      <color theme="1"/>
      <name val="Arial"/>
      <family val="2"/>
    </font>
    <font>
      <sz val="12"/>
      <name val="Arial"/>
      <family val="2"/>
    </font>
    <font>
      <b/>
      <sz val="14"/>
      <color theme="0"/>
      <name val="Arial"/>
      <family val="2"/>
    </font>
    <font>
      <sz val="11"/>
      <color rgb="FFFF0000"/>
      <name val="Arial"/>
      <family val="2"/>
    </font>
    <font>
      <u/>
      <sz val="11"/>
      <color theme="10"/>
      <name val="Calibri"/>
      <family val="2"/>
      <scheme val="minor"/>
    </font>
    <font>
      <sz val="14"/>
      <name val="Arial"/>
      <family val="2"/>
    </font>
    <font>
      <b/>
      <sz val="18"/>
      <color theme="1"/>
      <name val="Arial"/>
      <family val="2"/>
    </font>
    <font>
      <sz val="16"/>
      <name val="Arial"/>
      <family val="2"/>
    </font>
    <font>
      <sz val="14"/>
      <color theme="1"/>
      <name val="Arial"/>
      <family val="2"/>
    </font>
    <font>
      <b/>
      <sz val="16"/>
      <color theme="1"/>
      <name val="Arial"/>
      <family val="2"/>
    </font>
    <font>
      <u/>
      <sz val="16"/>
      <color theme="10"/>
      <name val="Arial"/>
      <family val="2"/>
    </font>
    <font>
      <sz val="14"/>
      <color rgb="FFFF0000"/>
      <name val="Arial"/>
      <family val="2"/>
    </font>
    <font>
      <u/>
      <sz val="16"/>
      <color theme="4"/>
      <name val="Arial"/>
      <family val="2"/>
    </font>
    <font>
      <sz val="16"/>
      <color theme="4"/>
      <name val="Arial"/>
      <family val="2"/>
    </font>
    <font>
      <b/>
      <sz val="11"/>
      <color theme="1"/>
      <name val="Arial"/>
      <family val="2"/>
    </font>
    <font>
      <b/>
      <i/>
      <sz val="11"/>
      <color theme="1"/>
      <name val="Arial"/>
      <family val="2"/>
    </font>
    <font>
      <sz val="11"/>
      <name val="Arial"/>
      <family val="2"/>
    </font>
    <font>
      <sz val="11"/>
      <color theme="3"/>
      <name val="Arial"/>
      <family val="2"/>
    </font>
    <font>
      <i/>
      <sz val="11"/>
      <color theme="1"/>
      <name val="Arial"/>
      <family val="2"/>
    </font>
    <font>
      <b/>
      <sz val="14"/>
      <name val="Arial"/>
      <family val="2"/>
    </font>
    <font>
      <b/>
      <sz val="11"/>
      <color theme="0"/>
      <name val="Arial"/>
      <family val="2"/>
    </font>
    <font>
      <b/>
      <sz val="11"/>
      <color theme="2"/>
      <name val="Arial"/>
      <family val="2"/>
    </font>
    <font>
      <b/>
      <sz val="11"/>
      <color theme="3"/>
      <name val="Arial"/>
      <family val="2"/>
    </font>
    <font>
      <sz val="16"/>
      <color theme="1"/>
      <name val="Arial"/>
      <family val="2"/>
    </font>
    <font>
      <b/>
      <sz val="11"/>
      <name val="Arial"/>
      <family val="2"/>
    </font>
    <font>
      <sz val="11"/>
      <color theme="0" tint="-4.9989318521683403E-2"/>
      <name val="Arial"/>
      <family val="2"/>
    </font>
    <font>
      <b/>
      <sz val="11"/>
      <color theme="0" tint="-4.9989318521683403E-2"/>
      <name val="Arial"/>
      <family val="2"/>
    </font>
    <font>
      <b/>
      <sz val="14"/>
      <color theme="4"/>
      <name val="Arial"/>
      <family val="2"/>
    </font>
    <font>
      <sz val="14"/>
      <color theme="4"/>
      <name val="Arial"/>
      <family val="2"/>
    </font>
    <font>
      <sz val="8"/>
      <color theme="1"/>
      <name val="Arial"/>
      <family val="2"/>
    </font>
    <font>
      <b/>
      <sz val="16"/>
      <color theme="8" tint="-0.499984740745262"/>
      <name val="Arial"/>
      <family val="2"/>
    </font>
    <font>
      <b/>
      <sz val="9"/>
      <name val="Arial"/>
      <family val="2"/>
    </font>
    <font>
      <i/>
      <u/>
      <sz val="16"/>
      <color theme="4"/>
      <name val="Arial"/>
      <family val="2"/>
    </font>
    <font>
      <sz val="20"/>
      <color theme="1"/>
      <name val="Arial"/>
      <family val="2"/>
    </font>
    <font>
      <sz val="10"/>
      <name val="Arial"/>
      <family val="2"/>
    </font>
    <font>
      <sz val="11"/>
      <color indexed="8"/>
      <name val="Arial"/>
      <family val="2"/>
    </font>
    <font>
      <sz val="10"/>
      <color theme="1"/>
      <name val="Arial"/>
      <family val="2"/>
    </font>
    <font>
      <sz val="16"/>
      <color theme="0" tint="-0.14999847407452621"/>
      <name val="Arial"/>
      <family val="2"/>
    </font>
    <font>
      <sz val="11"/>
      <color theme="0" tint="-0.14999847407452621"/>
      <name val="Arial"/>
      <family val="2"/>
    </font>
    <font>
      <sz val="12"/>
      <color theme="0" tint="-0.14999847407452621"/>
      <name val="Arial"/>
      <family val="2"/>
    </font>
    <font>
      <sz val="11"/>
      <color rgb="FF000000"/>
      <name val="Arial"/>
      <family val="2"/>
    </font>
    <font>
      <sz val="11"/>
      <name val="Calibri"/>
      <family val="2"/>
    </font>
    <font>
      <sz val="11"/>
      <color rgb="FF000000"/>
      <name val="Calibri"/>
      <family val="2"/>
    </font>
    <font>
      <b/>
      <sz val="22"/>
      <color rgb="FFFFFFFF"/>
      <name val="Arial"/>
      <family val="2"/>
    </font>
    <font>
      <b/>
      <sz val="22"/>
      <name val="Arial"/>
      <family val="2"/>
    </font>
    <font>
      <b/>
      <sz val="12"/>
      <color rgb="FFFFFFFF"/>
      <name val="Arial"/>
      <family val="2"/>
    </font>
    <font>
      <sz val="12"/>
      <name val="Calibri"/>
      <family val="2"/>
    </font>
    <font>
      <b/>
      <sz val="14"/>
      <color rgb="FFFFFFFF"/>
      <name val="Arial"/>
      <family val="2"/>
    </font>
    <font>
      <b/>
      <sz val="12"/>
      <name val="Calibri"/>
      <family val="2"/>
    </font>
    <font>
      <sz val="11"/>
      <color rgb="FFFF0000"/>
      <name val="Calibri"/>
      <family val="2"/>
    </font>
    <font>
      <sz val="11"/>
      <color theme="0"/>
      <name val="Calibri"/>
      <family val="2"/>
    </font>
    <font>
      <b/>
      <sz val="10"/>
      <color theme="0"/>
      <name val="Times New Roman"/>
      <family val="1"/>
    </font>
    <font>
      <b/>
      <sz val="9"/>
      <color theme="0"/>
      <name val="Times New Roman"/>
      <family val="1"/>
    </font>
    <font>
      <sz val="10"/>
      <color theme="0"/>
      <name val="Times New Roman"/>
      <family val="1"/>
    </font>
    <font>
      <u/>
      <sz val="11"/>
      <color theme="10"/>
      <name val="Calibri"/>
      <family val="2"/>
    </font>
    <font>
      <u/>
      <sz val="11"/>
      <color theme="0"/>
      <name val="Calibri"/>
      <family val="2"/>
    </font>
    <font>
      <u/>
      <sz val="11"/>
      <color theme="10"/>
      <name val="Arial"/>
      <family val="2"/>
    </font>
    <font>
      <b/>
      <sz val="18"/>
      <color rgb="FFFFFFFF"/>
      <name val="Arial"/>
      <family val="2"/>
    </font>
    <font>
      <b/>
      <sz val="18"/>
      <color theme="0"/>
      <name val="Arial"/>
      <family val="2"/>
    </font>
    <font>
      <u/>
      <sz val="11"/>
      <color theme="5"/>
      <name val="Arial"/>
      <family val="2"/>
    </font>
    <font>
      <b/>
      <sz val="11"/>
      <color rgb="FFFF0000"/>
      <name val="Arial"/>
      <family val="2"/>
    </font>
    <font>
      <b/>
      <sz val="11"/>
      <color theme="8" tint="-0.499984740745262"/>
      <name val="Arial"/>
      <family val="2"/>
    </font>
    <font>
      <sz val="20"/>
      <color theme="4"/>
      <name val="Arial"/>
      <family val="2"/>
    </font>
    <font>
      <sz val="26"/>
      <color theme="3"/>
      <name val="Arial"/>
      <family val="2"/>
    </font>
    <font>
      <sz val="11"/>
      <color theme="4"/>
      <name val="Arial"/>
      <family val="2"/>
    </font>
    <font>
      <u/>
      <sz val="11"/>
      <color theme="4"/>
      <name val="Arial"/>
      <family val="2"/>
    </font>
    <font>
      <b/>
      <sz val="11"/>
      <color theme="8"/>
      <name val="Arial"/>
      <family val="2"/>
    </font>
    <font>
      <b/>
      <u/>
      <sz val="11"/>
      <color theme="8"/>
      <name val="Arial"/>
      <family val="2"/>
    </font>
    <font>
      <i/>
      <sz val="16"/>
      <name val="Arial"/>
      <family val="2"/>
    </font>
    <font>
      <i/>
      <sz val="11"/>
      <color theme="1"/>
      <name val="Arial"/>
      <family val="2"/>
    </font>
    <font>
      <i/>
      <u/>
      <sz val="16"/>
      <color theme="10"/>
      <name val="Arial"/>
      <family val="2"/>
    </font>
    <font>
      <i/>
      <u/>
      <sz val="11"/>
      <color theme="10"/>
      <name val="Calibri"/>
      <family val="2"/>
      <scheme val="minor"/>
    </font>
    <font>
      <sz val="11"/>
      <name val="Calibri"/>
      <family val="2"/>
      <scheme val="minor"/>
    </font>
    <font>
      <b/>
      <sz val="11"/>
      <color theme="4"/>
      <name val="Arial"/>
      <family val="2"/>
    </font>
    <font>
      <b/>
      <sz val="20"/>
      <color theme="1"/>
      <name val="Arial"/>
      <family val="2"/>
    </font>
    <font>
      <b/>
      <i/>
      <sz val="11"/>
      <name val="Arial"/>
      <family val="2"/>
    </font>
    <font>
      <i/>
      <sz val="9"/>
      <color theme="1"/>
      <name val="Arial"/>
      <family val="2"/>
    </font>
    <font>
      <i/>
      <sz val="11"/>
      <name val="Arial"/>
      <family val="2"/>
    </font>
    <font>
      <sz val="11"/>
      <color theme="0"/>
      <name val="Arial"/>
      <family val="2"/>
    </font>
    <font>
      <b/>
      <sz val="12"/>
      <color theme="3"/>
      <name val="Arial"/>
      <family val="2"/>
    </font>
    <font>
      <b/>
      <sz val="12"/>
      <color theme="4"/>
      <name val="Arial"/>
      <family val="2"/>
    </font>
    <font>
      <u/>
      <sz val="11"/>
      <color rgb="FF00B0F0"/>
      <name val="Arial"/>
      <family val="2"/>
    </font>
    <font>
      <sz val="11"/>
      <color theme="10"/>
      <name val="Arial"/>
      <family val="2"/>
    </font>
    <font>
      <b/>
      <sz val="11"/>
      <color theme="8"/>
      <name val="Calibri"/>
      <family val="2"/>
      <scheme val="minor"/>
    </font>
    <font>
      <u/>
      <sz val="11"/>
      <color theme="5"/>
      <name val="Calibri"/>
      <family val="2"/>
      <scheme val="minor"/>
    </font>
    <font>
      <sz val="11"/>
      <color theme="5"/>
      <name val="Arial"/>
      <family val="2"/>
    </font>
    <font>
      <sz val="11"/>
      <color theme="8"/>
      <name val="Calibri"/>
      <family val="2"/>
      <scheme val="minor"/>
    </font>
    <font>
      <sz val="11"/>
      <color theme="10"/>
      <name val="Calibri"/>
      <family val="2"/>
      <scheme val="minor"/>
    </font>
    <font>
      <b/>
      <sz val="18"/>
      <color theme="8" tint="-0.499984740745262"/>
      <name val="Arial"/>
      <family val="2"/>
    </font>
    <font>
      <u/>
      <sz val="11"/>
      <color theme="4"/>
      <name val="Calibri"/>
      <family val="2"/>
      <scheme val="minor"/>
    </font>
    <font>
      <sz val="11"/>
      <color theme="4"/>
      <name val="Calibri"/>
      <family val="2"/>
      <scheme val="minor"/>
    </font>
    <font>
      <b/>
      <sz val="11"/>
      <name val="Calibri"/>
      <family val="2"/>
      <scheme val="minor"/>
    </font>
    <font>
      <b/>
      <sz val="11"/>
      <color theme="2"/>
      <name val="Calibri"/>
      <family val="2"/>
      <scheme val="minor"/>
    </font>
    <font>
      <u/>
      <sz val="11"/>
      <color theme="2"/>
      <name val="Arial"/>
      <family val="2"/>
    </font>
    <font>
      <sz val="11"/>
      <color theme="2"/>
      <name val="Arial"/>
      <family val="2"/>
    </font>
    <font>
      <sz val="11"/>
      <color theme="2"/>
      <name val="Calibri"/>
      <family val="2"/>
      <scheme val="minor"/>
    </font>
    <font>
      <b/>
      <u/>
      <sz val="11"/>
      <color theme="2"/>
      <name val="Arial"/>
      <family val="2"/>
    </font>
  </fonts>
  <fills count="39">
    <fill>
      <patternFill patternType="none"/>
    </fill>
    <fill>
      <patternFill patternType="gray125"/>
    </fill>
    <fill>
      <patternFill patternType="solid">
        <fgColor theme="3"/>
        <bgColor indexed="64"/>
      </patternFill>
    </fill>
    <fill>
      <patternFill patternType="solid">
        <fgColor rgb="FF7030A0"/>
        <bgColor indexed="64"/>
      </patternFill>
    </fill>
    <fill>
      <patternFill patternType="solid">
        <fgColor theme="0"/>
        <bgColor indexed="64"/>
      </patternFill>
    </fill>
    <fill>
      <patternFill patternType="solid">
        <fgColor theme="2"/>
        <bgColor indexed="64"/>
      </patternFill>
    </fill>
    <fill>
      <patternFill patternType="solid">
        <fgColor theme="2" tint="0.59999389629810485"/>
        <bgColor indexed="64"/>
      </patternFill>
    </fill>
    <fill>
      <patternFill patternType="solid">
        <fgColor theme="4"/>
        <bgColor indexed="64"/>
      </patternFill>
    </fill>
    <fill>
      <patternFill patternType="solid">
        <fgColor theme="0" tint="-0.499984740745262"/>
        <bgColor indexed="64"/>
      </patternFill>
    </fill>
    <fill>
      <patternFill patternType="solid">
        <fgColor theme="5"/>
        <bgColor indexed="64"/>
      </patternFill>
    </fill>
    <fill>
      <patternFill patternType="solid">
        <fgColor theme="2"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rgb="FF002060"/>
        <bgColor indexed="64"/>
      </patternFill>
    </fill>
    <fill>
      <patternFill patternType="solid">
        <fgColor rgb="FF8E5932"/>
        <bgColor indexed="64"/>
      </patternFill>
    </fill>
    <fill>
      <patternFill patternType="solid">
        <fgColor theme="5" tint="0.39997558519241921"/>
        <bgColor indexed="64"/>
      </patternFill>
    </fill>
    <fill>
      <patternFill patternType="solid">
        <fgColor theme="7"/>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9"/>
        <bgColor indexed="9"/>
      </patternFill>
    </fill>
    <fill>
      <patternFill patternType="solid">
        <fgColor rgb="FFE2DCEA"/>
        <bgColor indexed="64"/>
      </patternFill>
    </fill>
    <fill>
      <patternFill patternType="solid">
        <fgColor theme="4" tint="0.39997558519241921"/>
        <bgColor indexed="64"/>
      </patternFill>
    </fill>
    <fill>
      <patternFill patternType="solid">
        <fgColor rgb="FF005397"/>
        <bgColor rgb="FF005397"/>
      </patternFill>
    </fill>
    <fill>
      <patternFill patternType="solid">
        <fgColor theme="0"/>
        <bgColor rgb="FF005397"/>
      </patternFill>
    </fill>
    <fill>
      <patternFill patternType="solid">
        <fgColor rgb="FFFFFFFF"/>
        <bgColor rgb="FFFFFFFF"/>
      </patternFill>
    </fill>
    <fill>
      <patternFill patternType="solid">
        <fgColor theme="0"/>
        <bgColor rgb="FFFFFFFF"/>
      </patternFill>
    </fill>
    <fill>
      <patternFill patternType="solid">
        <fgColor rgb="FF005397"/>
        <bgColor rgb="FFFFFFFF"/>
      </patternFill>
    </fill>
    <fill>
      <patternFill patternType="solid">
        <fgColor theme="9"/>
        <bgColor indexed="64"/>
      </patternFill>
    </fill>
    <fill>
      <patternFill patternType="solid">
        <fgColor rgb="FFFFC000"/>
        <bgColor rgb="FFFFC000"/>
      </patternFill>
    </fill>
    <fill>
      <patternFill patternType="solid">
        <fgColor theme="5" tint="0.59999389629810485"/>
        <bgColor rgb="FFFFC000"/>
      </patternFill>
    </fill>
    <fill>
      <patternFill patternType="solid">
        <fgColor theme="8" tint="0.59999389629810485"/>
        <bgColor indexed="64"/>
      </patternFill>
    </fill>
    <fill>
      <patternFill patternType="solid">
        <fgColor rgb="FFF4E6D6"/>
        <bgColor indexed="64"/>
      </patternFill>
    </fill>
    <fill>
      <patternFill patternType="solid">
        <fgColor rgb="FF004D8D"/>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5"/>
        <bgColor rgb="FFFFC000"/>
      </patternFill>
    </fill>
  </fills>
  <borders count="10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6"/>
      </left>
      <right style="thin">
        <color theme="0" tint="-0.499984740745262"/>
      </right>
      <top style="thin">
        <color theme="0" tint="-0.499984740745262"/>
      </top>
      <bottom style="thin">
        <color theme="6"/>
      </bottom>
      <diagonal/>
    </border>
    <border>
      <left style="thin">
        <color theme="0" tint="-0.499984740745262"/>
      </left>
      <right style="thin">
        <color theme="0" tint="-0.499984740745262"/>
      </right>
      <top style="thin">
        <color theme="0" tint="-0.499984740745262"/>
      </top>
      <bottom style="thin">
        <color theme="6"/>
      </bottom>
      <diagonal/>
    </border>
    <border>
      <left style="thin">
        <color theme="0" tint="-0.499984740745262"/>
      </left>
      <right style="thin">
        <color theme="6"/>
      </right>
      <top style="thin">
        <color theme="0" tint="-0.499984740745262"/>
      </top>
      <bottom style="thin">
        <color theme="6"/>
      </bottom>
      <diagonal/>
    </border>
    <border>
      <left/>
      <right style="thin">
        <color theme="0"/>
      </right>
      <top style="medium">
        <color indexed="64"/>
      </top>
      <bottom style="thin">
        <color theme="0"/>
      </bottom>
      <diagonal/>
    </border>
    <border>
      <left/>
      <right/>
      <top style="medium">
        <color indexed="64"/>
      </top>
      <bottom style="thin">
        <color theme="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style="medium">
        <color indexed="64"/>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thin">
        <color theme="0"/>
      </left>
      <right/>
      <top style="medium">
        <color indexed="64"/>
      </top>
      <bottom style="thin">
        <color theme="0"/>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theme="0"/>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theme="0"/>
      </top>
      <bottom/>
      <diagonal/>
    </border>
    <border>
      <left style="thin">
        <color indexed="64"/>
      </left>
      <right style="medium">
        <color indexed="64"/>
      </right>
      <top/>
      <bottom style="thin">
        <color theme="0"/>
      </bottom>
      <diagonal/>
    </border>
    <border>
      <left style="thin">
        <color indexed="64"/>
      </left>
      <right style="medium">
        <color indexed="64"/>
      </right>
      <top style="thin">
        <color theme="0"/>
      </top>
      <bottom style="thin">
        <color indexed="64"/>
      </bottom>
      <diagonal/>
    </border>
    <border>
      <left style="thin">
        <color indexed="64"/>
      </left>
      <right/>
      <top/>
      <bottom/>
      <diagonal/>
    </border>
    <border>
      <left/>
      <right style="medium">
        <color indexed="64"/>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medium">
        <color indexed="64"/>
      </left>
      <right/>
      <top style="thin">
        <color theme="0"/>
      </top>
      <bottom style="thin">
        <color theme="0"/>
      </bottom>
      <diagonal/>
    </border>
    <border>
      <left style="medium">
        <color indexed="64"/>
      </left>
      <right style="thin">
        <color theme="0"/>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43" fillId="0" borderId="0"/>
    <xf numFmtId="0" fontId="51" fillId="0" borderId="0"/>
    <xf numFmtId="9" fontId="51" fillId="0" borderId="0" applyFont="0" applyFill="0" applyBorder="0" applyAlignment="0" applyProtection="0"/>
    <xf numFmtId="0" fontId="63" fillId="0" borderId="0" applyNumberFormat="0" applyFill="0" applyBorder="0" applyAlignment="0" applyProtection="0"/>
    <xf numFmtId="44" fontId="4" fillId="0" borderId="0" applyFont="0" applyFill="0" applyBorder="0" applyAlignment="0" applyProtection="0"/>
    <xf numFmtId="0" fontId="51" fillId="0" borderId="0"/>
  </cellStyleXfs>
  <cellXfs count="629">
    <xf numFmtId="0" fontId="0" fillId="0" borderId="0" xfId="0"/>
    <xf numFmtId="43" fontId="9" fillId="4" borderId="0" xfId="1" applyFont="1" applyFill="1" applyBorder="1" applyAlignment="1">
      <alignment wrapText="1"/>
    </xf>
    <xf numFmtId="43" fontId="9" fillId="4" borderId="0" xfId="1" applyFont="1" applyFill="1" applyBorder="1"/>
    <xf numFmtId="43" fontId="10" fillId="4" borderId="0" xfId="1" applyFont="1" applyFill="1" applyBorder="1"/>
    <xf numFmtId="0" fontId="3" fillId="0" borderId="0" xfId="0" applyFont="1"/>
    <xf numFmtId="0" fontId="14" fillId="0" borderId="10" xfId="0" applyFont="1" applyBorder="1"/>
    <xf numFmtId="49" fontId="14" fillId="0" borderId="10" xfId="0" applyNumberFormat="1" applyFont="1" applyBorder="1"/>
    <xf numFmtId="0" fontId="6" fillId="0" borderId="11" xfId="0" applyFont="1" applyBorder="1"/>
    <xf numFmtId="0" fontId="17" fillId="0" borderId="10" xfId="0" applyFont="1" applyBorder="1"/>
    <xf numFmtId="0" fontId="17" fillId="0" borderId="21" xfId="0" applyFont="1" applyBorder="1"/>
    <xf numFmtId="0" fontId="20" fillId="0" borderId="10" xfId="0" applyFont="1" applyBorder="1"/>
    <xf numFmtId="0" fontId="12" fillId="0" borderId="10" xfId="0" applyFont="1" applyBorder="1"/>
    <xf numFmtId="0" fontId="2" fillId="0" borderId="1" xfId="0" applyFont="1" applyBorder="1"/>
    <xf numFmtId="0" fontId="23" fillId="0" borderId="1" xfId="0" applyFont="1" applyBorder="1"/>
    <xf numFmtId="0" fontId="25" fillId="0" borderId="2" xfId="0" applyFont="1" applyBorder="1"/>
    <xf numFmtId="0" fontId="26" fillId="0" borderId="1" xfId="0" applyFont="1" applyBorder="1"/>
    <xf numFmtId="0" fontId="27" fillId="0" borderId="1" xfId="0" applyFont="1" applyBorder="1"/>
    <xf numFmtId="0" fontId="25" fillId="0" borderId="1" xfId="0" applyFont="1" applyBorder="1"/>
    <xf numFmtId="0" fontId="2" fillId="0" borderId="0" xfId="0" applyFont="1"/>
    <xf numFmtId="0" fontId="29" fillId="0" borderId="1" xfId="0" applyFont="1" applyBorder="1"/>
    <xf numFmtId="0" fontId="30" fillId="0" borderId="1" xfId="0" applyFont="1" applyBorder="1"/>
    <xf numFmtId="0" fontId="31" fillId="0" borderId="1" xfId="0" applyFont="1" applyBorder="1"/>
    <xf numFmtId="0" fontId="32" fillId="0" borderId="1" xfId="0" applyFont="1" applyBorder="1"/>
    <xf numFmtId="0" fontId="6" fillId="0" borderId="2" xfId="0" applyFont="1" applyBorder="1"/>
    <xf numFmtId="0" fontId="23" fillId="0" borderId="2" xfId="0" applyFont="1" applyBorder="1" applyAlignment="1">
      <alignment horizontal="left" vertical="center" wrapText="1"/>
    </xf>
    <xf numFmtId="0" fontId="33" fillId="0" borderId="1" xfId="0" applyFont="1" applyBorder="1" applyAlignment="1">
      <alignment horizontal="center"/>
    </xf>
    <xf numFmtId="0" fontId="25" fillId="0" borderId="4" xfId="0" applyFont="1" applyBorder="1"/>
    <xf numFmtId="0" fontId="25" fillId="0" borderId="10" xfId="0" applyFont="1" applyBorder="1"/>
    <xf numFmtId="0" fontId="33" fillId="0" borderId="10" xfId="0" applyFont="1" applyBorder="1" applyAlignment="1">
      <alignment horizontal="center"/>
    </xf>
    <xf numFmtId="0" fontId="33" fillId="0" borderId="9" xfId="0" applyFont="1" applyBorder="1" applyAlignment="1">
      <alignment horizontal="center"/>
    </xf>
    <xf numFmtId="0" fontId="34" fillId="0" borderId="1" xfId="0" applyFont="1" applyBorder="1"/>
    <xf numFmtId="0" fontId="35" fillId="0" borderId="1" xfId="0" applyFont="1" applyBorder="1" applyAlignment="1">
      <alignment horizontal="center"/>
    </xf>
    <xf numFmtId="0" fontId="36" fillId="0" borderId="9" xfId="0" applyFont="1" applyBorder="1" applyAlignment="1">
      <alignment horizontal="center" vertical="center"/>
    </xf>
    <xf numFmtId="0" fontId="37" fillId="0" borderId="2" xfId="0" applyFont="1" applyBorder="1"/>
    <xf numFmtId="0" fontId="25" fillId="0" borderId="6" xfId="0" applyFont="1" applyBorder="1"/>
    <xf numFmtId="2" fontId="25" fillId="4" borderId="0" xfId="0" applyNumberFormat="1" applyFont="1" applyFill="1"/>
    <xf numFmtId="43" fontId="25" fillId="0" borderId="6" xfId="0" applyNumberFormat="1" applyFont="1" applyBorder="1"/>
    <xf numFmtId="10" fontId="25" fillId="0" borderId="6" xfId="2" applyNumberFormat="1" applyFont="1" applyBorder="1"/>
    <xf numFmtId="9" fontId="25" fillId="0" borderId="6" xfId="2" applyFont="1" applyBorder="1"/>
    <xf numFmtId="43" fontId="25" fillId="0" borderId="6" xfId="1" applyFont="1" applyBorder="1"/>
    <xf numFmtId="43" fontId="25" fillId="0" borderId="7" xfId="0" applyNumberFormat="1" applyFont="1" applyBorder="1"/>
    <xf numFmtId="10" fontId="25" fillId="0" borderId="7" xfId="2" applyNumberFormat="1" applyFont="1" applyBorder="1"/>
    <xf numFmtId="0" fontId="25" fillId="0" borderId="7" xfId="0" applyFont="1" applyBorder="1"/>
    <xf numFmtId="0" fontId="35" fillId="0" borderId="1" xfId="0" applyFont="1" applyBorder="1"/>
    <xf numFmtId="0" fontId="23" fillId="7" borderId="2" xfId="0" applyFont="1" applyFill="1" applyBorder="1"/>
    <xf numFmtId="0" fontId="38" fillId="0" borderId="1" xfId="0" applyFont="1" applyBorder="1"/>
    <xf numFmtId="0" fontId="18" fillId="0" borderId="9" xfId="0" applyFont="1" applyBorder="1"/>
    <xf numFmtId="0" fontId="39" fillId="0" borderId="1" xfId="0" applyFont="1" applyBorder="1"/>
    <xf numFmtId="0" fontId="9" fillId="0" borderId="1" xfId="0" applyFont="1" applyBorder="1"/>
    <xf numFmtId="0" fontId="37" fillId="0" borderId="12" xfId="0" applyFont="1" applyBorder="1"/>
    <xf numFmtId="0" fontId="36" fillId="0" borderId="12" xfId="0" applyFont="1" applyBorder="1"/>
    <xf numFmtId="0" fontId="33" fillId="0" borderId="12" xfId="0" applyFont="1" applyBorder="1" applyAlignment="1">
      <alignment horizontal="center"/>
    </xf>
    <xf numFmtId="0" fontId="33" fillId="0" borderId="17" xfId="0" applyFont="1" applyBorder="1" applyAlignment="1">
      <alignment horizontal="center"/>
    </xf>
    <xf numFmtId="0" fontId="33" fillId="0" borderId="21" xfId="0" applyFont="1" applyBorder="1" applyAlignment="1">
      <alignment horizontal="center"/>
    </xf>
    <xf numFmtId="0" fontId="33" fillId="0" borderId="4" xfId="0" applyFont="1" applyBorder="1" applyAlignment="1">
      <alignment horizontal="center"/>
    </xf>
    <xf numFmtId="43" fontId="25" fillId="0" borderId="8" xfId="1" applyFont="1" applyFill="1" applyBorder="1" applyAlignment="1">
      <alignment horizontal="center"/>
    </xf>
    <xf numFmtId="0" fontId="6" fillId="0" borderId="0" xfId="0" applyFont="1"/>
    <xf numFmtId="43" fontId="9" fillId="4" borderId="6" xfId="1" applyFont="1" applyFill="1" applyBorder="1" applyAlignment="1">
      <alignment wrapText="1"/>
    </xf>
    <xf numFmtId="43" fontId="9" fillId="4" borderId="6" xfId="1" applyFont="1" applyFill="1" applyBorder="1"/>
    <xf numFmtId="43" fontId="10" fillId="4" borderId="6" xfId="1" applyFont="1" applyFill="1" applyBorder="1"/>
    <xf numFmtId="43" fontId="25" fillId="12" borderId="8" xfId="1" applyFont="1" applyFill="1" applyBorder="1" applyAlignment="1">
      <alignment horizontal="center"/>
    </xf>
    <xf numFmtId="43" fontId="25" fillId="0" borderId="8" xfId="1" applyFont="1" applyFill="1" applyBorder="1"/>
    <xf numFmtId="43" fontId="25" fillId="11" borderId="8" xfId="1" applyFont="1" applyFill="1" applyBorder="1"/>
    <xf numFmtId="43" fontId="25" fillId="12" borderId="8" xfId="1" applyFont="1" applyFill="1" applyBorder="1"/>
    <xf numFmtId="43" fontId="25" fillId="0" borderId="1" xfId="1" applyFont="1" applyBorder="1"/>
    <xf numFmtId="43" fontId="25" fillId="4" borderId="8" xfId="1" applyFont="1" applyFill="1" applyBorder="1"/>
    <xf numFmtId="43" fontId="25" fillId="0" borderId="26" xfId="1" applyFont="1" applyBorder="1"/>
    <xf numFmtId="43" fontId="25" fillId="0" borderId="27" xfId="1" applyFont="1" applyBorder="1"/>
    <xf numFmtId="43" fontId="25" fillId="0" borderId="28" xfId="1" applyFont="1" applyBorder="1"/>
    <xf numFmtId="43" fontId="9" fillId="0" borderId="6" xfId="1" applyFont="1" applyBorder="1"/>
    <xf numFmtId="43" fontId="6" fillId="0" borderId="6" xfId="1" applyFont="1" applyBorder="1"/>
    <xf numFmtId="0" fontId="33" fillId="0" borderId="39" xfId="0" applyFont="1" applyBorder="1" applyAlignment="1">
      <alignment horizontal="center"/>
    </xf>
    <xf numFmtId="0" fontId="33" fillId="0" borderId="40" xfId="0" applyFont="1" applyBorder="1" applyAlignment="1">
      <alignment horizontal="center"/>
    </xf>
    <xf numFmtId="0" fontId="33" fillId="0" borderId="41" xfId="0" applyFont="1" applyBorder="1" applyAlignment="1">
      <alignment horizontal="center"/>
    </xf>
    <xf numFmtId="0" fontId="33" fillId="0" borderId="44" xfId="0" applyFont="1" applyBorder="1" applyAlignment="1">
      <alignment horizontal="center"/>
    </xf>
    <xf numFmtId="0" fontId="33" fillId="0" borderId="22" xfId="0" applyFont="1" applyBorder="1" applyAlignment="1">
      <alignment horizontal="center"/>
    </xf>
    <xf numFmtId="0" fontId="33" fillId="0" borderId="45" xfId="0" applyFont="1" applyBorder="1" applyAlignment="1">
      <alignment horizontal="center"/>
    </xf>
    <xf numFmtId="0" fontId="33" fillId="0" borderId="46" xfId="0" applyFont="1" applyBorder="1" applyAlignment="1">
      <alignment horizontal="center"/>
    </xf>
    <xf numFmtId="0" fontId="33" fillId="0" borderId="2" xfId="0" applyFont="1" applyBorder="1" applyAlignment="1">
      <alignment horizontal="center"/>
    </xf>
    <xf numFmtId="0" fontId="33" fillId="0" borderId="47" xfId="0" applyFont="1" applyBorder="1" applyAlignment="1">
      <alignment horizontal="center"/>
    </xf>
    <xf numFmtId="0" fontId="33" fillId="0" borderId="23" xfId="0" applyFont="1" applyBorder="1" applyAlignment="1">
      <alignment horizontal="center"/>
    </xf>
    <xf numFmtId="0" fontId="33" fillId="0" borderId="15" xfId="0" applyFont="1" applyBorder="1" applyAlignment="1">
      <alignment horizontal="center"/>
    </xf>
    <xf numFmtId="43" fontId="38" fillId="0" borderId="1" xfId="0" applyNumberFormat="1" applyFont="1" applyBorder="1"/>
    <xf numFmtId="43" fontId="25" fillId="0" borderId="4" xfId="1" applyFont="1" applyBorder="1"/>
    <xf numFmtId="0" fontId="18" fillId="2" borderId="1" xfId="0" applyFont="1" applyFill="1" applyBorder="1" applyAlignment="1">
      <alignment horizontal="left" vertical="center"/>
    </xf>
    <xf numFmtId="0" fontId="18" fillId="20" borderId="1" xfId="0" applyFont="1" applyFill="1" applyBorder="1" applyAlignment="1">
      <alignment horizontal="left" vertical="center"/>
    </xf>
    <xf numFmtId="0" fontId="18" fillId="21" borderId="1" xfId="0" applyFont="1" applyFill="1" applyBorder="1" applyAlignment="1">
      <alignment horizontal="left" vertical="center"/>
    </xf>
    <xf numFmtId="43" fontId="25" fillId="21" borderId="8" xfId="1" applyFont="1" applyFill="1" applyBorder="1"/>
    <xf numFmtId="43" fontId="25" fillId="12" borderId="8" xfId="1" applyFont="1" applyFill="1" applyBorder="1" applyAlignment="1" applyProtection="1">
      <alignment horizontal="center"/>
    </xf>
    <xf numFmtId="43" fontId="12" fillId="0" borderId="8" xfId="1" applyFont="1" applyFill="1" applyBorder="1"/>
    <xf numFmtId="43" fontId="25" fillId="0" borderId="48" xfId="1" applyFont="1" applyFill="1" applyBorder="1"/>
    <xf numFmtId="43" fontId="25" fillId="0" borderId="49" xfId="1" applyFont="1" applyFill="1" applyBorder="1"/>
    <xf numFmtId="3" fontId="44" fillId="22" borderId="8" xfId="4" applyNumberFormat="1" applyFont="1" applyFill="1" applyBorder="1" applyAlignment="1">
      <alignment horizontal="right" vertical="center"/>
    </xf>
    <xf numFmtId="9" fontId="25" fillId="4" borderId="8" xfId="2" applyFont="1" applyFill="1" applyBorder="1"/>
    <xf numFmtId="43" fontId="25" fillId="23" borderId="8" xfId="1" applyFont="1" applyFill="1" applyBorder="1"/>
    <xf numFmtId="9" fontId="25" fillId="23" borderId="8" xfId="2" applyFont="1" applyFill="1" applyBorder="1"/>
    <xf numFmtId="43" fontId="12" fillId="0" borderId="48" xfId="1" applyFont="1" applyFill="1" applyBorder="1"/>
    <xf numFmtId="0" fontId="45" fillId="0" borderId="1" xfId="0" applyFont="1" applyBorder="1"/>
    <xf numFmtId="43" fontId="45" fillId="0" borderId="1" xfId="0" applyNumberFormat="1" applyFont="1" applyBorder="1"/>
    <xf numFmtId="0" fontId="46" fillId="0" borderId="1" xfId="0" applyFont="1" applyBorder="1"/>
    <xf numFmtId="0" fontId="47" fillId="0" borderId="1" xfId="0" applyFont="1" applyBorder="1"/>
    <xf numFmtId="0" fontId="48" fillId="0" borderId="1" xfId="0" applyFont="1" applyBorder="1" applyAlignment="1">
      <alignment horizontal="right"/>
    </xf>
    <xf numFmtId="43" fontId="47" fillId="0" borderId="1" xfId="0" applyNumberFormat="1" applyFont="1" applyBorder="1"/>
    <xf numFmtId="43" fontId="0" fillId="0" borderId="0" xfId="0" applyNumberFormat="1"/>
    <xf numFmtId="0" fontId="11" fillId="2" borderId="4" xfId="0" applyFont="1" applyFill="1" applyBorder="1" applyAlignment="1">
      <alignment horizontal="center"/>
    </xf>
    <xf numFmtId="0" fontId="11" fillId="14" borderId="4" xfId="0" applyFont="1" applyFill="1" applyBorder="1" applyAlignment="1">
      <alignment horizontal="center"/>
    </xf>
    <xf numFmtId="0" fontId="28" fillId="9" borderId="4" xfId="0" applyFont="1" applyFill="1" applyBorder="1" applyAlignment="1">
      <alignment horizontal="center" vertical="center"/>
    </xf>
    <xf numFmtId="0" fontId="28" fillId="9" borderId="4" xfId="0" applyFont="1" applyFill="1" applyBorder="1" applyAlignment="1">
      <alignment horizontal="center"/>
    </xf>
    <xf numFmtId="0" fontId="28" fillId="7" borderId="4" xfId="0" applyFont="1" applyFill="1" applyBorder="1" applyAlignment="1">
      <alignment horizontal="center" vertical="center"/>
    </xf>
    <xf numFmtId="0" fontId="28" fillId="7" borderId="2" xfId="0" applyFont="1" applyFill="1" applyBorder="1" applyAlignment="1">
      <alignment horizontal="left"/>
    </xf>
    <xf numFmtId="0" fontId="28" fillId="7" borderId="3" xfId="0" applyFont="1" applyFill="1" applyBorder="1" applyAlignment="1">
      <alignment horizontal="left"/>
    </xf>
    <xf numFmtId="0" fontId="28" fillId="7" borderId="4" xfId="0" applyFont="1" applyFill="1" applyBorder="1" applyAlignment="1">
      <alignment horizontal="center"/>
    </xf>
    <xf numFmtId="43" fontId="25" fillId="34" borderId="8" xfId="1" applyFont="1" applyFill="1" applyBorder="1"/>
    <xf numFmtId="0" fontId="11" fillId="5" borderId="3" xfId="0" applyFont="1" applyFill="1" applyBorder="1" applyAlignment="1">
      <alignment horizontal="center"/>
    </xf>
    <xf numFmtId="0" fontId="28" fillId="9" borderId="3" xfId="0" applyFont="1" applyFill="1" applyBorder="1" applyAlignment="1">
      <alignment horizontal="center"/>
    </xf>
    <xf numFmtId="0" fontId="11" fillId="2" borderId="3" xfId="0" applyFont="1" applyFill="1" applyBorder="1" applyAlignment="1">
      <alignment horizontal="center"/>
    </xf>
    <xf numFmtId="0" fontId="11" fillId="3" borderId="3" xfId="0" applyFont="1" applyFill="1" applyBorder="1" applyAlignment="1">
      <alignment horizontal="center"/>
    </xf>
    <xf numFmtId="0" fontId="11" fillId="13" borderId="3" xfId="0" applyFont="1" applyFill="1" applyBorder="1" applyAlignment="1">
      <alignment horizontal="center"/>
    </xf>
    <xf numFmtId="0" fontId="11" fillId="15" borderId="3" xfId="0" applyFont="1" applyFill="1" applyBorder="1" applyAlignment="1">
      <alignment horizontal="center"/>
    </xf>
    <xf numFmtId="0" fontId="65" fillId="0" borderId="1" xfId="3" applyFont="1" applyBorder="1" applyAlignment="1">
      <alignment wrapText="1"/>
    </xf>
    <xf numFmtId="43" fontId="25" fillId="0" borderId="8" xfId="1" applyFont="1" applyFill="1" applyBorder="1" applyAlignment="1">
      <alignment vertical="center"/>
    </xf>
    <xf numFmtId="43" fontId="25" fillId="11" borderId="8" xfId="1" applyFont="1" applyFill="1" applyBorder="1" applyAlignment="1">
      <alignment vertical="center"/>
    </xf>
    <xf numFmtId="0" fontId="1" fillId="0" borderId="0" xfId="0" applyFont="1" applyAlignment="1">
      <alignment horizontal="left"/>
    </xf>
    <xf numFmtId="0" fontId="1" fillId="0" borderId="0" xfId="0" applyFont="1"/>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wrapText="1"/>
    </xf>
    <xf numFmtId="0" fontId="25" fillId="4" borderId="6" xfId="0" applyFont="1" applyFill="1" applyBorder="1" applyAlignment="1">
      <alignment vertical="center" wrapText="1"/>
    </xf>
    <xf numFmtId="0" fontId="70" fillId="4" borderId="80" xfId="0" applyFont="1" applyFill="1" applyBorder="1" applyAlignment="1">
      <alignment horizontal="left" vertical="center" wrapText="1"/>
    </xf>
    <xf numFmtId="0" fontId="5" fillId="36" borderId="1" xfId="0" applyFont="1" applyFill="1" applyBorder="1" applyAlignment="1">
      <alignment horizontal="left" vertical="center"/>
    </xf>
    <xf numFmtId="0" fontId="5" fillId="37" borderId="1" xfId="0" applyFont="1" applyFill="1" applyBorder="1" applyAlignment="1">
      <alignment horizontal="left" vertical="center"/>
    </xf>
    <xf numFmtId="0" fontId="5" fillId="18" borderId="1" xfId="0" applyFont="1" applyFill="1" applyBorder="1" applyAlignment="1">
      <alignment horizontal="left" vertical="center"/>
    </xf>
    <xf numFmtId="0" fontId="1" fillId="0" borderId="1" xfId="0" applyFont="1" applyBorder="1" applyAlignment="1">
      <alignment wrapText="1"/>
    </xf>
    <xf numFmtId="0" fontId="25" fillId="0" borderId="1" xfId="3" applyFont="1" applyBorder="1" applyAlignment="1">
      <alignment wrapText="1"/>
    </xf>
    <xf numFmtId="0" fontId="1" fillId="0" borderId="2" xfId="0" applyFont="1" applyBorder="1"/>
    <xf numFmtId="0" fontId="1" fillId="0" borderId="1" xfId="0" applyFont="1" applyBorder="1"/>
    <xf numFmtId="0" fontId="1" fillId="0" borderId="4" xfId="0" applyFont="1" applyBorder="1"/>
    <xf numFmtId="0" fontId="1" fillId="7" borderId="2" xfId="0" applyFont="1" applyFill="1" applyBorder="1"/>
    <xf numFmtId="0" fontId="1" fillId="0" borderId="2" xfId="0" applyFont="1" applyBorder="1" applyAlignment="1">
      <alignment vertical="center"/>
    </xf>
    <xf numFmtId="0" fontId="1" fillId="7" borderId="1" xfId="0" applyFont="1" applyFill="1" applyBorder="1"/>
    <xf numFmtId="43" fontId="1" fillId="0" borderId="1" xfId="1" applyFont="1" applyBorder="1"/>
    <xf numFmtId="0" fontId="25" fillId="0" borderId="83" xfId="3" applyFont="1" applyFill="1" applyBorder="1" applyAlignment="1">
      <alignment horizontal="left" vertical="center" wrapText="1"/>
    </xf>
    <xf numFmtId="0" fontId="25" fillId="4" borderId="73" xfId="3" applyFont="1" applyFill="1" applyBorder="1" applyAlignment="1">
      <alignment horizontal="left" vertical="center" wrapText="1"/>
    </xf>
    <xf numFmtId="0" fontId="25" fillId="0" borderId="73" xfId="3" applyFont="1" applyFill="1" applyBorder="1" applyAlignment="1">
      <alignment horizontal="left" vertical="center" wrapText="1"/>
    </xf>
    <xf numFmtId="0" fontId="25" fillId="4" borderId="85" xfId="3" applyFont="1" applyFill="1" applyBorder="1" applyAlignment="1">
      <alignment horizontal="left" vertical="center" wrapText="1"/>
    </xf>
    <xf numFmtId="0" fontId="65" fillId="4" borderId="73" xfId="3" applyFont="1" applyFill="1" applyBorder="1" applyAlignment="1">
      <alignment horizontal="left" vertical="center" wrapText="1"/>
    </xf>
    <xf numFmtId="0" fontId="25" fillId="4" borderId="75" xfId="3" applyFont="1" applyFill="1" applyBorder="1" applyAlignment="1">
      <alignment horizontal="left" vertical="center" wrapText="1"/>
    </xf>
    <xf numFmtId="0" fontId="65" fillId="4" borderId="75" xfId="3" applyFont="1" applyFill="1" applyBorder="1" applyAlignment="1">
      <alignment horizontal="left" vertical="center" wrapText="1"/>
    </xf>
    <xf numFmtId="0" fontId="65" fillId="4" borderId="78" xfId="3" applyFont="1" applyFill="1" applyBorder="1" applyAlignment="1">
      <alignment horizontal="left" vertical="center" wrapText="1"/>
    </xf>
    <xf numFmtId="0" fontId="25" fillId="4" borderId="78" xfId="3" applyFont="1" applyFill="1" applyBorder="1" applyAlignment="1">
      <alignment horizontal="left" vertical="center" wrapText="1"/>
    </xf>
    <xf numFmtId="0" fontId="1" fillId="4" borderId="78" xfId="0" applyFont="1" applyFill="1" applyBorder="1" applyAlignment="1">
      <alignment horizontal="left" vertical="center" wrapText="1"/>
    </xf>
    <xf numFmtId="0" fontId="25" fillId="0" borderId="46" xfId="3" applyFont="1" applyFill="1" applyBorder="1" applyAlignment="1">
      <alignment horizontal="left" vertical="center" wrapText="1"/>
    </xf>
    <xf numFmtId="0" fontId="25" fillId="4" borderId="57" xfId="3" applyFont="1" applyFill="1" applyBorder="1" applyAlignment="1">
      <alignment horizontal="left" vertical="center" wrapText="1"/>
    </xf>
    <xf numFmtId="0" fontId="65" fillId="4" borderId="70" xfId="3" applyFont="1" applyFill="1" applyBorder="1" applyAlignment="1">
      <alignment horizontal="left" vertical="center" wrapText="1"/>
    </xf>
    <xf numFmtId="0" fontId="25" fillId="0" borderId="70" xfId="3" applyFont="1" applyFill="1" applyBorder="1" applyAlignment="1">
      <alignment horizontal="left" vertical="center" wrapText="1"/>
    </xf>
    <xf numFmtId="0" fontId="1" fillId="0" borderId="87" xfId="0" applyFont="1" applyBorder="1" applyAlignment="1">
      <alignment horizontal="left" vertical="center"/>
    </xf>
    <xf numFmtId="0" fontId="65" fillId="0" borderId="83" xfId="3" applyFont="1" applyFill="1" applyBorder="1" applyAlignment="1">
      <alignment horizontal="left" vertical="center" wrapText="1"/>
    </xf>
    <xf numFmtId="0" fontId="25" fillId="0" borderId="78" xfId="3" applyFont="1" applyFill="1" applyBorder="1" applyAlignment="1">
      <alignment horizontal="left" vertical="center" wrapText="1"/>
    </xf>
    <xf numFmtId="0" fontId="1" fillId="4" borderId="87" xfId="0" applyFont="1" applyFill="1" applyBorder="1" applyAlignment="1">
      <alignment horizontal="left" vertical="center" wrapText="1"/>
    </xf>
    <xf numFmtId="0" fontId="25" fillId="4" borderId="57" xfId="3" applyFont="1" applyFill="1" applyBorder="1" applyAlignment="1">
      <alignment vertical="top" wrapText="1"/>
    </xf>
    <xf numFmtId="0" fontId="25" fillId="0" borderId="57" xfId="3" applyFont="1" applyBorder="1" applyAlignment="1">
      <alignment vertical="top" wrapText="1"/>
    </xf>
    <xf numFmtId="0" fontId="65" fillId="0" borderId="68" xfId="3" applyFont="1" applyFill="1" applyBorder="1" applyAlignment="1">
      <alignment horizontal="left" vertical="center" wrapText="1"/>
    </xf>
    <xf numFmtId="0" fontId="25" fillId="4" borderId="81" xfId="0" applyFont="1" applyFill="1" applyBorder="1" applyAlignment="1">
      <alignment vertical="center" wrapText="1"/>
    </xf>
    <xf numFmtId="0" fontId="65" fillId="4" borderId="82" xfId="3" applyFont="1" applyFill="1" applyBorder="1" applyAlignment="1">
      <alignment horizontal="left" vertical="center" wrapText="1"/>
    </xf>
    <xf numFmtId="0" fontId="25" fillId="0" borderId="1" xfId="0" applyFont="1" applyBorder="1" applyAlignment="1">
      <alignment wrapText="1"/>
    </xf>
    <xf numFmtId="0" fontId="11" fillId="7" borderId="3" xfId="0" applyFont="1" applyFill="1" applyBorder="1" applyAlignment="1">
      <alignment wrapText="1"/>
    </xf>
    <xf numFmtId="0" fontId="34" fillId="0" borderId="1" xfId="0" applyFont="1" applyBorder="1" applyAlignment="1">
      <alignment wrapText="1"/>
    </xf>
    <xf numFmtId="0" fontId="35" fillId="0" borderId="1" xfId="0" applyFont="1" applyBorder="1" applyAlignment="1">
      <alignment wrapText="1"/>
    </xf>
    <xf numFmtId="0" fontId="11" fillId="2" borderId="4" xfId="0" applyFont="1" applyFill="1" applyBorder="1" applyAlignment="1">
      <alignment wrapText="1"/>
    </xf>
    <xf numFmtId="0" fontId="33" fillId="0" borderId="9" xfId="0" applyFont="1" applyBorder="1" applyAlignment="1">
      <alignment wrapText="1"/>
    </xf>
    <xf numFmtId="0" fontId="1" fillId="0" borderId="2" xfId="0" applyFont="1" applyBorder="1" applyAlignment="1">
      <alignment wrapText="1"/>
    </xf>
    <xf numFmtId="0" fontId="11" fillId="14" borderId="4" xfId="0" applyFont="1" applyFill="1" applyBorder="1" applyAlignment="1">
      <alignment wrapText="1"/>
    </xf>
    <xf numFmtId="0" fontId="11" fillId="5" borderId="3" xfId="0" applyFont="1" applyFill="1" applyBorder="1" applyAlignment="1">
      <alignment wrapText="1"/>
    </xf>
    <xf numFmtId="0" fontId="25" fillId="0" borderId="10" xfId="0" applyFont="1" applyBorder="1" applyAlignment="1">
      <alignment wrapText="1"/>
    </xf>
    <xf numFmtId="0" fontId="28" fillId="9" borderId="3" xfId="0" applyFont="1" applyFill="1" applyBorder="1" applyAlignment="1">
      <alignment wrapText="1"/>
    </xf>
    <xf numFmtId="0" fontId="11" fillId="2" borderId="3" xfId="0" applyFont="1" applyFill="1" applyBorder="1" applyAlignment="1">
      <alignment wrapText="1"/>
    </xf>
    <xf numFmtId="0" fontId="11" fillId="3" borderId="3" xfId="0" applyFont="1" applyFill="1" applyBorder="1" applyAlignment="1">
      <alignment wrapText="1"/>
    </xf>
    <xf numFmtId="0" fontId="11" fillId="13" borderId="3" xfId="0" applyFont="1" applyFill="1" applyBorder="1" applyAlignment="1">
      <alignment wrapText="1"/>
    </xf>
    <xf numFmtId="0" fontId="11" fillId="15" borderId="3" xfId="0" applyFont="1" applyFill="1" applyBorder="1" applyAlignment="1">
      <alignment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5" fillId="0" borderId="9" xfId="0" applyFont="1" applyBorder="1" applyAlignment="1">
      <alignment horizontal="left" vertical="center"/>
    </xf>
    <xf numFmtId="0" fontId="29" fillId="0" borderId="1" xfId="0" applyFont="1" applyBorder="1" applyAlignment="1">
      <alignment horizontal="left" vertical="center"/>
    </xf>
    <xf numFmtId="0" fontId="29" fillId="0" borderId="10" xfId="0" applyFont="1" applyBorder="1" applyAlignment="1">
      <alignment horizontal="left" vertical="center"/>
    </xf>
    <xf numFmtId="0" fontId="33" fillId="0" borderId="21"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0" fontId="33" fillId="0" borderId="42" xfId="0" applyFont="1" applyBorder="1" applyAlignment="1">
      <alignment horizontal="left" vertical="center"/>
    </xf>
    <xf numFmtId="0" fontId="33" fillId="0" borderId="1" xfId="0" applyFont="1" applyBorder="1" applyAlignment="1">
      <alignment horizontal="left" vertical="center"/>
    </xf>
    <xf numFmtId="0" fontId="40" fillId="0" borderId="42" xfId="0" applyFont="1" applyBorder="1" applyAlignment="1">
      <alignment horizontal="left" vertical="center" wrapText="1"/>
    </xf>
    <xf numFmtId="0" fontId="33" fillId="0" borderId="43" xfId="0" applyFont="1" applyBorder="1" applyAlignment="1">
      <alignment horizontal="left" vertical="center"/>
    </xf>
    <xf numFmtId="0" fontId="29" fillId="0" borderId="44" xfId="0" applyFont="1" applyBorder="1" applyAlignment="1">
      <alignment horizontal="left" vertical="center"/>
    </xf>
    <xf numFmtId="0" fontId="33" fillId="0" borderId="11" xfId="0" applyFont="1" applyBorder="1" applyAlignment="1">
      <alignment horizontal="left" vertical="center"/>
    </xf>
    <xf numFmtId="0" fontId="23" fillId="0" borderId="2" xfId="0" applyFont="1" applyBorder="1" applyAlignment="1">
      <alignment horizontal="left" vertical="center"/>
    </xf>
    <xf numFmtId="0" fontId="26" fillId="0" borderId="1" xfId="0" applyFont="1" applyBorder="1" applyAlignment="1">
      <alignment horizontal="left" vertical="center"/>
    </xf>
    <xf numFmtId="0" fontId="23" fillId="0" borderId="1" xfId="0" applyFont="1" applyBorder="1" applyAlignment="1">
      <alignment horizontal="left" vertical="center"/>
    </xf>
    <xf numFmtId="0" fontId="26" fillId="0" borderId="2" xfId="0" applyFont="1" applyBorder="1" applyAlignment="1">
      <alignment horizontal="left" vertical="center"/>
    </xf>
    <xf numFmtId="0" fontId="78" fillId="0" borderId="0" xfId="0" applyFont="1"/>
    <xf numFmtId="0" fontId="1" fillId="0" borderId="10" xfId="0" applyFont="1" applyBorder="1"/>
    <xf numFmtId="0" fontId="1" fillId="0" borderId="15" xfId="0" applyFont="1" applyBorder="1"/>
    <xf numFmtId="0" fontId="1" fillId="0" borderId="17" xfId="0" applyFont="1" applyBorder="1"/>
    <xf numFmtId="0" fontId="1" fillId="0" borderId="21" xfId="0" applyFont="1" applyBorder="1"/>
    <xf numFmtId="2" fontId="1" fillId="4" borderId="0" xfId="0" applyNumberFormat="1" applyFont="1" applyFill="1"/>
    <xf numFmtId="43" fontId="1" fillId="0" borderId="6" xfId="1" applyFont="1" applyBorder="1"/>
    <xf numFmtId="2" fontId="1" fillId="7" borderId="0" xfId="0" applyNumberFormat="1" applyFont="1" applyFill="1"/>
    <xf numFmtId="43" fontId="1" fillId="0" borderId="1" xfId="0" applyNumberFormat="1" applyFont="1" applyBorder="1"/>
    <xf numFmtId="0" fontId="1" fillId="0" borderId="1" xfId="0" applyFont="1" applyBorder="1" applyAlignment="1">
      <alignment vertical="center" wrapText="1"/>
    </xf>
    <xf numFmtId="0" fontId="1" fillId="0" borderId="3" xfId="0" applyFont="1" applyBorder="1"/>
    <xf numFmtId="9" fontId="25" fillId="0" borderId="8" xfId="2" applyFont="1" applyFill="1" applyBorder="1" applyAlignment="1">
      <alignment horizontal="center"/>
    </xf>
    <xf numFmtId="43" fontId="25" fillId="0" borderId="8" xfId="1" applyFont="1" applyFill="1" applyBorder="1" applyAlignment="1">
      <alignment horizontal="center" wrapText="1"/>
    </xf>
    <xf numFmtId="0" fontId="28" fillId="7" borderId="3" xfId="0" applyFont="1" applyFill="1" applyBorder="1" applyAlignment="1">
      <alignment horizontal="center"/>
    </xf>
    <xf numFmtId="43" fontId="25" fillId="0" borderId="8" xfId="1" applyFont="1" applyFill="1" applyBorder="1" applyAlignment="1">
      <alignment horizontal="right" vertical="center"/>
    </xf>
    <xf numFmtId="9" fontId="25" fillId="0" borderId="8" xfId="2" applyFont="1" applyFill="1" applyBorder="1" applyAlignment="1">
      <alignment horizontal="right" vertical="center"/>
    </xf>
    <xf numFmtId="0" fontId="25" fillId="0" borderId="1" xfId="0" applyFont="1" applyBorder="1" applyAlignment="1">
      <alignment vertical="center"/>
    </xf>
    <xf numFmtId="0" fontId="25" fillId="0" borderId="1" xfId="0" applyFont="1" applyBorder="1" applyAlignment="1">
      <alignment horizontal="center"/>
    </xf>
    <xf numFmtId="0" fontId="81" fillId="0" borderId="0" xfId="0" applyFont="1"/>
    <xf numFmtId="0" fontId="33" fillId="0" borderId="1" xfId="0" applyFont="1" applyBorder="1"/>
    <xf numFmtId="0" fontId="25" fillId="0" borderId="1" xfId="0" applyFont="1" applyBorder="1" applyAlignment="1">
      <alignment horizontal="right" vertical="center"/>
    </xf>
    <xf numFmtId="0" fontId="81" fillId="0" borderId="37" xfId="0" applyFont="1" applyBorder="1" applyAlignment="1">
      <alignment horizontal="center"/>
    </xf>
    <xf numFmtId="9" fontId="81" fillId="0" borderId="8" xfId="2" applyFont="1" applyBorder="1" applyAlignment="1">
      <alignment horizontal="center"/>
    </xf>
    <xf numFmtId="9" fontId="25" fillId="0" borderId="1" xfId="2" applyFont="1" applyBorder="1"/>
    <xf numFmtId="9" fontId="81" fillId="0" borderId="49" xfId="2" applyFont="1" applyBorder="1" applyAlignment="1">
      <alignment horizontal="center"/>
    </xf>
    <xf numFmtId="0" fontId="33" fillId="0" borderId="4" xfId="0" applyFont="1" applyBorder="1"/>
    <xf numFmtId="0" fontId="25" fillId="0" borderId="0" xfId="0" applyFont="1"/>
    <xf numFmtId="0" fontId="25" fillId="0" borderId="4" xfId="0" applyFont="1" applyBorder="1" applyAlignment="1">
      <alignment horizontal="center"/>
    </xf>
    <xf numFmtId="0" fontId="25" fillId="0" borderId="4" xfId="0" applyFont="1" applyBorder="1" applyAlignment="1">
      <alignment wrapText="1"/>
    </xf>
    <xf numFmtId="0" fontId="28" fillId="2" borderId="4" xfId="0" applyFont="1" applyFill="1" applyBorder="1" applyAlignment="1">
      <alignment horizontal="center" vertical="center"/>
    </xf>
    <xf numFmtId="0" fontId="28" fillId="2" borderId="2" xfId="0" applyFont="1" applyFill="1" applyBorder="1" applyAlignment="1">
      <alignment horizontal="left"/>
    </xf>
    <xf numFmtId="0" fontId="28" fillId="2" borderId="3" xfId="0" applyFont="1" applyFill="1" applyBorder="1" applyAlignment="1">
      <alignment horizontal="left"/>
    </xf>
    <xf numFmtId="0" fontId="28" fillId="2" borderId="3" xfId="0" applyFont="1" applyFill="1" applyBorder="1" applyAlignment="1">
      <alignment horizontal="center"/>
    </xf>
    <xf numFmtId="0" fontId="28" fillId="2" borderId="4" xfId="0" applyFont="1" applyFill="1" applyBorder="1" applyAlignment="1">
      <alignment horizontal="center"/>
    </xf>
    <xf numFmtId="0" fontId="33" fillId="0" borderId="4" xfId="0" applyFont="1" applyBorder="1" applyAlignment="1">
      <alignment horizontal="right" vertical="center"/>
    </xf>
    <xf numFmtId="0" fontId="25" fillId="0" borderId="4" xfId="0" applyFont="1" applyBorder="1" applyAlignment="1">
      <alignment horizontal="right" vertical="center"/>
    </xf>
    <xf numFmtId="0" fontId="25" fillId="0" borderId="4" xfId="0" applyFont="1" applyBorder="1" applyAlignment="1">
      <alignment vertical="center"/>
    </xf>
    <xf numFmtId="0" fontId="25" fillId="0" borderId="3" xfId="0" applyFont="1" applyBorder="1"/>
    <xf numFmtId="0" fontId="33" fillId="0" borderId="4" xfId="0" applyFont="1" applyBorder="1" applyAlignment="1">
      <alignment vertical="center"/>
    </xf>
    <xf numFmtId="0" fontId="28" fillId="5" borderId="4" xfId="0" applyFont="1" applyFill="1" applyBorder="1" applyAlignment="1">
      <alignment horizontal="center" vertical="center"/>
    </xf>
    <xf numFmtId="0" fontId="28" fillId="5" borderId="2" xfId="0" applyFont="1" applyFill="1" applyBorder="1" applyAlignment="1">
      <alignment horizontal="left"/>
    </xf>
    <xf numFmtId="0" fontId="28" fillId="5" borderId="3" xfId="0" applyFont="1" applyFill="1" applyBorder="1" applyAlignment="1">
      <alignment horizontal="left"/>
    </xf>
    <xf numFmtId="0" fontId="28" fillId="5" borderId="3" xfId="0" applyFont="1" applyFill="1" applyBorder="1" applyAlignment="1">
      <alignment horizontal="center"/>
    </xf>
    <xf numFmtId="0" fontId="28" fillId="5" borderId="4" xfId="0" applyFont="1" applyFill="1" applyBorder="1" applyAlignment="1">
      <alignment horizontal="center"/>
    </xf>
    <xf numFmtId="0" fontId="81" fillId="0" borderId="0" xfId="0" applyFont="1" applyAlignment="1">
      <alignment vertical="center"/>
    </xf>
    <xf numFmtId="0" fontId="81" fillId="0" borderId="0" xfId="0" applyFont="1" applyAlignment="1">
      <alignment horizontal="center"/>
    </xf>
    <xf numFmtId="166" fontId="25" fillId="0" borderId="8" xfId="2" applyNumberFormat="1" applyFont="1" applyFill="1" applyBorder="1" applyAlignment="1">
      <alignment horizontal="right" vertical="center"/>
    </xf>
    <xf numFmtId="3" fontId="49" fillId="0" borderId="0" xfId="0" applyNumberFormat="1" applyFont="1"/>
    <xf numFmtId="0" fontId="28" fillId="9" borderId="2" xfId="0" applyFont="1" applyFill="1" applyBorder="1" applyAlignment="1">
      <alignment horizontal="left"/>
    </xf>
    <xf numFmtId="0" fontId="28" fillId="9" borderId="3" xfId="0" applyFont="1" applyFill="1" applyBorder="1" applyAlignment="1">
      <alignment horizontal="left"/>
    </xf>
    <xf numFmtId="0" fontId="11" fillId="15" borderId="3" xfId="0" applyFont="1" applyFill="1" applyBorder="1" applyAlignment="1">
      <alignment horizontal="left"/>
    </xf>
    <xf numFmtId="0" fontId="11" fillId="7" borderId="3" xfId="0" applyFont="1" applyFill="1" applyBorder="1" applyAlignment="1">
      <alignment horizontal="left"/>
    </xf>
    <xf numFmtId="0" fontId="11" fillId="5" borderId="3" xfId="0" applyFont="1" applyFill="1" applyBorder="1" applyAlignment="1">
      <alignment horizontal="left"/>
    </xf>
    <xf numFmtId="0" fontId="11" fillId="2" borderId="3" xfId="0" applyFont="1" applyFill="1" applyBorder="1" applyAlignment="1">
      <alignment horizontal="left"/>
    </xf>
    <xf numFmtId="0" fontId="11" fillId="3" borderId="3" xfId="0" applyFont="1" applyFill="1" applyBorder="1" applyAlignment="1">
      <alignment horizontal="left"/>
    </xf>
    <xf numFmtId="0" fontId="11" fillId="13" borderId="3" xfId="0" applyFont="1" applyFill="1" applyBorder="1" applyAlignment="1">
      <alignment horizontal="left"/>
    </xf>
    <xf numFmtId="0" fontId="11" fillId="14" borderId="4" xfId="0" applyFont="1" applyFill="1" applyBorder="1" applyAlignment="1">
      <alignment horizontal="left"/>
    </xf>
    <xf numFmtId="43" fontId="25" fillId="12" borderId="16" xfId="1" applyFont="1" applyFill="1" applyBorder="1" applyAlignment="1">
      <alignment horizontal="left" vertical="center"/>
    </xf>
    <xf numFmtId="0" fontId="11" fillId="2" borderId="4" xfId="0" applyFont="1" applyFill="1" applyBorder="1" applyAlignment="1">
      <alignment horizontal="left"/>
    </xf>
    <xf numFmtId="0" fontId="27" fillId="0" borderId="10" xfId="0" applyFont="1" applyBorder="1"/>
    <xf numFmtId="43" fontId="81" fillId="0" borderId="49" xfId="1" applyFont="1" applyBorder="1" applyAlignment="1">
      <alignment horizontal="center"/>
    </xf>
    <xf numFmtId="43" fontId="81" fillId="0" borderId="37" xfId="1" applyFont="1" applyBorder="1" applyAlignment="1">
      <alignment horizontal="center"/>
    </xf>
    <xf numFmtId="0" fontId="11" fillId="5" borderId="4" xfId="0" applyFont="1" applyFill="1" applyBorder="1" applyAlignment="1">
      <alignment horizontal="center"/>
    </xf>
    <xf numFmtId="0" fontId="84" fillId="0" borderId="12" xfId="0" applyFont="1" applyBorder="1" applyAlignment="1">
      <alignment horizontal="left" vertical="center"/>
    </xf>
    <xf numFmtId="0" fontId="33" fillId="0" borderId="0" xfId="0" applyFont="1" applyAlignment="1">
      <alignment horizontal="center"/>
    </xf>
    <xf numFmtId="0" fontId="85" fillId="0" borderId="2" xfId="0" applyFont="1" applyBorder="1" applyAlignment="1">
      <alignment horizontal="left" vertical="center"/>
    </xf>
    <xf numFmtId="0" fontId="65" fillId="0" borderId="1" xfId="3" applyFont="1" applyBorder="1" applyAlignment="1">
      <alignment vertical="center" wrapText="1"/>
    </xf>
    <xf numFmtId="0" fontId="1" fillId="0" borderId="3" xfId="0" applyFont="1" applyBorder="1" applyAlignment="1">
      <alignment horizontal="left" vertical="center"/>
    </xf>
    <xf numFmtId="43" fontId="25" fillId="10" borderId="8" xfId="1" applyFont="1" applyFill="1" applyBorder="1"/>
    <xf numFmtId="168" fontId="25" fillId="0" borderId="8" xfId="1" applyNumberFormat="1" applyFont="1" applyFill="1" applyBorder="1"/>
    <xf numFmtId="43" fontId="1" fillId="0" borderId="2" xfId="1" applyFont="1" applyBorder="1"/>
    <xf numFmtId="43" fontId="25" fillId="0" borderId="2" xfId="1" applyFont="1" applyBorder="1"/>
    <xf numFmtId="43" fontId="25" fillId="0" borderId="0" xfId="1" applyFont="1" applyFill="1" applyBorder="1"/>
    <xf numFmtId="166" fontId="25" fillId="4" borderId="8" xfId="2" applyNumberFormat="1" applyFont="1" applyFill="1" applyBorder="1"/>
    <xf numFmtId="168" fontId="25" fillId="0" borderId="8" xfId="8" applyNumberFormat="1" applyFont="1" applyFill="1" applyBorder="1"/>
    <xf numFmtId="44" fontId="25" fillId="21" borderId="8" xfId="8" applyFont="1" applyFill="1" applyBorder="1"/>
    <xf numFmtId="9" fontId="25" fillId="34" borderId="8" xfId="2" applyFont="1" applyFill="1" applyBorder="1"/>
    <xf numFmtId="0" fontId="86" fillId="0" borderId="2" xfId="0" applyFont="1" applyBorder="1" applyAlignment="1">
      <alignment horizontal="left" vertical="center"/>
    </xf>
    <xf numFmtId="0" fontId="25" fillId="0" borderId="10" xfId="0" applyFont="1" applyBorder="1" applyAlignment="1">
      <alignment horizontal="left" vertical="center"/>
    </xf>
    <xf numFmtId="9" fontId="25" fillId="34" borderId="8" xfId="1" applyNumberFormat="1" applyFont="1" applyFill="1" applyBorder="1"/>
    <xf numFmtId="0" fontId="11" fillId="7" borderId="4" xfId="0" applyFont="1" applyFill="1" applyBorder="1" applyAlignment="1">
      <alignment horizontal="center"/>
    </xf>
    <xf numFmtId="9" fontId="10" fillId="4" borderId="6" xfId="1" applyNumberFormat="1" applyFont="1" applyFill="1" applyBorder="1"/>
    <xf numFmtId="0" fontId="1" fillId="0" borderId="15" xfId="0" applyFont="1" applyBorder="1" applyAlignment="1">
      <alignment horizontal="left" vertical="center"/>
    </xf>
    <xf numFmtId="0" fontId="1" fillId="4" borderId="6" xfId="0" applyFont="1" applyFill="1" applyBorder="1" applyAlignment="1">
      <alignment horizontal="left" vertical="center" wrapText="1"/>
    </xf>
    <xf numFmtId="0" fontId="33" fillId="0" borderId="67" xfId="0" applyFont="1" applyBorder="1" applyAlignment="1">
      <alignment horizontal="left" vertical="center"/>
    </xf>
    <xf numFmtId="0" fontId="33" fillId="0" borderId="34" xfId="0" applyFont="1" applyBorder="1" applyAlignment="1">
      <alignment horizontal="left" vertical="center"/>
    </xf>
    <xf numFmtId="0" fontId="33" fillId="0" borderId="10" xfId="0" applyFont="1" applyBorder="1" applyAlignment="1">
      <alignment horizontal="left" vertical="center"/>
    </xf>
    <xf numFmtId="9" fontId="33" fillId="0" borderId="6" xfId="2" applyFont="1" applyBorder="1" applyAlignment="1">
      <alignment horizontal="left" vertical="center"/>
    </xf>
    <xf numFmtId="0" fontId="33" fillId="0" borderId="6" xfId="0" applyFont="1" applyBorder="1" applyAlignment="1">
      <alignment horizontal="center"/>
    </xf>
    <xf numFmtId="167" fontId="33" fillId="0" borderId="6" xfId="1" applyNumberFormat="1" applyFont="1" applyBorder="1" applyAlignment="1">
      <alignment horizontal="left" vertical="center"/>
    </xf>
    <xf numFmtId="9" fontId="33" fillId="19" borderId="6" xfId="2" applyFont="1" applyFill="1" applyBorder="1" applyAlignment="1">
      <alignment horizontal="left" vertical="center"/>
    </xf>
    <xf numFmtId="43" fontId="33" fillId="0" borderId="6" xfId="0" applyNumberFormat="1" applyFont="1" applyBorder="1" applyAlignment="1">
      <alignment horizontal="center"/>
    </xf>
    <xf numFmtId="167" fontId="33" fillId="0" borderId="6" xfId="1" applyNumberFormat="1" applyFont="1" applyBorder="1" applyAlignment="1">
      <alignment horizontal="center"/>
    </xf>
    <xf numFmtId="9" fontId="86" fillId="0" borderId="6" xfId="2" applyFont="1" applyBorder="1" applyAlignment="1">
      <alignment horizontal="left" vertical="center"/>
    </xf>
    <xf numFmtId="0" fontId="86" fillId="0" borderId="6" xfId="0" applyFont="1" applyBorder="1" applyAlignment="1">
      <alignment horizontal="left" vertical="center"/>
    </xf>
    <xf numFmtId="43" fontId="86" fillId="0" borderId="6" xfId="1" applyFont="1" applyBorder="1" applyAlignment="1">
      <alignment horizontal="left" vertical="center"/>
    </xf>
    <xf numFmtId="9" fontId="1" fillId="0" borderId="1" xfId="0" applyNumberFormat="1" applyFont="1" applyBorder="1"/>
    <xf numFmtId="0" fontId="51" fillId="4" borderId="0" xfId="9" applyFill="1"/>
    <xf numFmtId="0" fontId="52" fillId="25" borderId="36" xfId="9" applyFont="1" applyFill="1" applyBorder="1" applyAlignment="1">
      <alignment horizontal="center" vertical="center"/>
    </xf>
    <xf numFmtId="0" fontId="52" fillId="25" borderId="31" xfId="9" applyFont="1" applyFill="1" applyBorder="1" applyAlignment="1">
      <alignment horizontal="center" vertical="center"/>
    </xf>
    <xf numFmtId="0" fontId="52" fillId="26" borderId="0" xfId="9" applyFont="1" applyFill="1" applyAlignment="1">
      <alignment vertical="center"/>
    </xf>
    <xf numFmtId="0" fontId="53" fillId="26" borderId="0" xfId="9" applyFont="1" applyFill="1" applyAlignment="1">
      <alignment vertical="center"/>
    </xf>
    <xf numFmtId="0" fontId="49" fillId="28" borderId="0" xfId="9" applyFont="1" applyFill="1" applyAlignment="1">
      <alignment vertical="center" wrapText="1"/>
    </xf>
    <xf numFmtId="0" fontId="49" fillId="27" borderId="0" xfId="9" applyFont="1" applyFill="1" applyAlignment="1">
      <alignment horizontal="center" vertical="center" wrapText="1"/>
    </xf>
    <xf numFmtId="0" fontId="29" fillId="29" borderId="35" xfId="9" applyFont="1" applyFill="1" applyBorder="1" applyAlignment="1">
      <alignment horizontal="center" vertical="center" wrapText="1"/>
    </xf>
    <xf numFmtId="0" fontId="29" fillId="29" borderId="36" xfId="9" applyFont="1" applyFill="1" applyBorder="1" applyAlignment="1">
      <alignment horizontal="center" vertical="center" wrapText="1"/>
    </xf>
    <xf numFmtId="0" fontId="7" fillId="29" borderId="36" xfId="9" applyFont="1" applyFill="1" applyBorder="1" applyAlignment="1">
      <alignment horizontal="center" vertical="center" wrapText="1"/>
    </xf>
    <xf numFmtId="0" fontId="49" fillId="28" borderId="0" xfId="9" applyFont="1" applyFill="1" applyAlignment="1">
      <alignment horizontal="center" vertical="center" wrapText="1"/>
    </xf>
    <xf numFmtId="0" fontId="51" fillId="24" borderId="67" xfId="9" applyFill="1" applyBorder="1"/>
    <xf numFmtId="0" fontId="54" fillId="25" borderId="7" xfId="9" applyFont="1" applyFill="1" applyBorder="1" applyAlignment="1">
      <alignment horizontal="left" vertical="center"/>
    </xf>
    <xf numFmtId="4" fontId="55" fillId="4" borderId="7" xfId="9" applyNumberFormat="1" applyFont="1" applyFill="1" applyBorder="1" applyAlignment="1">
      <alignment horizontal="center"/>
    </xf>
    <xf numFmtId="0" fontId="51" fillId="0" borderId="0" xfId="9"/>
    <xf numFmtId="4" fontId="55" fillId="4" borderId="6" xfId="9" applyNumberFormat="1" applyFont="1" applyFill="1" applyBorder="1" applyAlignment="1">
      <alignment horizontal="center"/>
    </xf>
    <xf numFmtId="4" fontId="57" fillId="4" borderId="6" xfId="9" applyNumberFormat="1" applyFont="1" applyFill="1" applyBorder="1" applyAlignment="1">
      <alignment horizontal="center" vertical="center"/>
    </xf>
    <xf numFmtId="4" fontId="57" fillId="30" borderId="6" xfId="9" applyNumberFormat="1" applyFont="1" applyFill="1" applyBorder="1" applyAlignment="1">
      <alignment horizontal="center" vertical="center"/>
    </xf>
    <xf numFmtId="0" fontId="56" fillId="25" borderId="63" xfId="9" applyFont="1" applyFill="1" applyBorder="1" applyAlignment="1">
      <alignment horizontal="center" vertical="center"/>
    </xf>
    <xf numFmtId="0" fontId="49" fillId="24" borderId="6" xfId="9" applyFont="1" applyFill="1" applyBorder="1" applyAlignment="1">
      <alignment horizontal="left" vertical="center"/>
    </xf>
    <xf numFmtId="43" fontId="49" fillId="31" borderId="55" xfId="1" applyFont="1" applyFill="1" applyBorder="1" applyAlignment="1">
      <alignment horizontal="center" vertical="center"/>
    </xf>
    <xf numFmtId="43" fontId="49" fillId="32" borderId="55" xfId="1" applyFont="1" applyFill="1" applyBorder="1" applyAlignment="1">
      <alignment horizontal="center" vertical="center"/>
    </xf>
    <xf numFmtId="1" fontId="51" fillId="4" borderId="0" xfId="9" applyNumberFormat="1" applyFill="1"/>
    <xf numFmtId="0" fontId="49" fillId="24" borderId="6" xfId="9" applyFont="1" applyFill="1" applyBorder="1" applyAlignment="1">
      <alignment horizontal="left" vertical="center" wrapText="1"/>
    </xf>
    <xf numFmtId="0" fontId="49" fillId="24" borderId="55" xfId="9" applyFont="1" applyFill="1" applyBorder="1" applyAlignment="1">
      <alignment horizontal="left" vertical="center" wrapText="1"/>
    </xf>
    <xf numFmtId="43" fontId="49" fillId="31" borderId="63" xfId="1" applyFont="1" applyFill="1" applyBorder="1" applyAlignment="1">
      <alignment horizontal="center" vertical="center"/>
    </xf>
    <xf numFmtId="43" fontId="49" fillId="32" borderId="63" xfId="1" applyFont="1" applyFill="1" applyBorder="1" applyAlignment="1">
      <alignment horizontal="center" vertical="center"/>
    </xf>
    <xf numFmtId="0" fontId="56" fillId="25" borderId="62" xfId="9" applyFont="1" applyFill="1" applyBorder="1" applyAlignment="1">
      <alignment horizontal="center" vertical="center" wrapText="1"/>
    </xf>
    <xf numFmtId="2" fontId="49" fillId="31" borderId="55" xfId="9" applyNumberFormat="1" applyFont="1" applyFill="1" applyBorder="1" applyAlignment="1">
      <alignment horizontal="center" vertical="center"/>
    </xf>
    <xf numFmtId="2" fontId="49" fillId="32" borderId="55" xfId="9" applyNumberFormat="1" applyFont="1" applyFill="1" applyBorder="1" applyAlignment="1">
      <alignment horizontal="center" vertical="center"/>
    </xf>
    <xf numFmtId="0" fontId="49" fillId="24" borderId="52" xfId="9" applyFont="1" applyFill="1" applyBorder="1" applyAlignment="1">
      <alignment horizontal="left" vertical="center" wrapText="1"/>
    </xf>
    <xf numFmtId="2" fontId="49" fillId="31" borderId="63" xfId="9" applyNumberFormat="1" applyFont="1" applyFill="1" applyBorder="1" applyAlignment="1">
      <alignment horizontal="center" vertical="center"/>
    </xf>
    <xf numFmtId="2" fontId="49" fillId="32" borderId="63" xfId="9" applyNumberFormat="1" applyFont="1" applyFill="1" applyBorder="1" applyAlignment="1">
      <alignment horizontal="center" vertical="center"/>
    </xf>
    <xf numFmtId="2" fontId="51" fillId="4" borderId="0" xfId="9" applyNumberFormat="1" applyFill="1"/>
    <xf numFmtId="0" fontId="49" fillId="24" borderId="55" xfId="9" applyFont="1" applyFill="1" applyBorder="1" applyAlignment="1">
      <alignment horizontal="left" vertical="center"/>
    </xf>
    <xf numFmtId="2" fontId="49" fillId="38" borderId="63" xfId="9" applyNumberFormat="1" applyFont="1" applyFill="1" applyBorder="1" applyAlignment="1">
      <alignment horizontal="center" vertical="center"/>
    </xf>
    <xf numFmtId="0" fontId="58" fillId="4" borderId="0" xfId="9" applyFont="1" applyFill="1"/>
    <xf numFmtId="0" fontId="59" fillId="4" borderId="0" xfId="9" applyFont="1" applyFill="1"/>
    <xf numFmtId="0" fontId="59" fillId="4" borderId="0" xfId="9" applyFont="1" applyFill="1" applyAlignment="1">
      <alignment horizontal="center"/>
    </xf>
    <xf numFmtId="0" fontId="59" fillId="4" borderId="0" xfId="9" applyFont="1" applyFill="1" applyAlignment="1">
      <alignment horizontal="right" vertical="center"/>
    </xf>
    <xf numFmtId="2" fontId="59" fillId="4" borderId="0" xfId="9" applyNumberFormat="1" applyFont="1" applyFill="1" applyAlignment="1">
      <alignment horizontal="center" vertical="center"/>
    </xf>
    <xf numFmtId="164" fontId="59" fillId="4" borderId="0" xfId="9" applyNumberFormat="1" applyFont="1" applyFill="1"/>
    <xf numFmtId="0" fontId="59" fillId="4" borderId="0" xfId="9" applyFont="1" applyFill="1" applyAlignment="1">
      <alignment horizontal="right"/>
    </xf>
    <xf numFmtId="2" fontId="59" fillId="4" borderId="0" xfId="9" applyNumberFormat="1" applyFont="1" applyFill="1" applyAlignment="1">
      <alignment horizontal="center"/>
    </xf>
    <xf numFmtId="0" fontId="58" fillId="4" borderId="0" xfId="9" applyFont="1" applyFill="1" applyAlignment="1">
      <alignment horizontal="right"/>
    </xf>
    <xf numFmtId="2" fontId="58" fillId="4" borderId="0" xfId="9" applyNumberFormat="1" applyFont="1" applyFill="1" applyAlignment="1">
      <alignment horizontal="center"/>
    </xf>
    <xf numFmtId="0" fontId="60" fillId="4" borderId="0" xfId="9" applyFont="1" applyFill="1" applyAlignment="1">
      <alignment horizontal="center" vertical="center"/>
    </xf>
    <xf numFmtId="0" fontId="60" fillId="4" borderId="0" xfId="9" applyFont="1" applyFill="1" applyAlignment="1">
      <alignment horizontal="center" vertical="center" wrapText="1"/>
    </xf>
    <xf numFmtId="0" fontId="61" fillId="4" borderId="0" xfId="9" applyFont="1" applyFill="1" applyAlignment="1">
      <alignment horizontal="center" vertical="center" wrapText="1"/>
    </xf>
    <xf numFmtId="0" fontId="62" fillId="4" borderId="0" xfId="9" applyFont="1" applyFill="1" applyAlignment="1">
      <alignment horizontal="center" vertical="center"/>
    </xf>
    <xf numFmtId="0" fontId="62" fillId="4" borderId="0" xfId="9" applyFont="1" applyFill="1" applyAlignment="1">
      <alignment horizontal="right" vertical="center"/>
    </xf>
    <xf numFmtId="165" fontId="62" fillId="4" borderId="0" xfId="9" applyNumberFormat="1" applyFont="1" applyFill="1" applyAlignment="1">
      <alignment horizontal="center" vertical="center"/>
    </xf>
    <xf numFmtId="0" fontId="62" fillId="4" borderId="0" xfId="9" applyFont="1" applyFill="1" applyAlignment="1">
      <alignment vertical="center"/>
    </xf>
    <xf numFmtId="0" fontId="62" fillId="4" borderId="0" xfId="9" applyFont="1" applyFill="1"/>
    <xf numFmtId="0" fontId="51" fillId="4" borderId="0" xfId="9" applyFill="1" applyAlignment="1">
      <alignment wrapText="1"/>
    </xf>
    <xf numFmtId="0" fontId="1" fillId="4" borderId="70" xfId="0" applyFont="1" applyFill="1" applyBorder="1" applyAlignment="1">
      <alignment horizontal="left" vertical="center" wrapText="1"/>
    </xf>
    <xf numFmtId="0" fontId="1" fillId="4" borderId="73" xfId="0" applyFont="1" applyFill="1" applyBorder="1" applyAlignment="1">
      <alignment horizontal="left" vertical="center" wrapText="1"/>
    </xf>
    <xf numFmtId="9" fontId="25" fillId="4" borderId="8" xfId="1" applyNumberFormat="1" applyFont="1" applyFill="1" applyBorder="1"/>
    <xf numFmtId="0" fontId="31" fillId="0" borderId="4" xfId="0" applyFont="1" applyBorder="1"/>
    <xf numFmtId="0" fontId="31" fillId="0" borderId="4" xfId="0" applyFont="1" applyBorder="1" applyAlignment="1">
      <alignment horizontal="right" vertical="center"/>
    </xf>
    <xf numFmtId="0" fontId="31" fillId="0" borderId="1" xfId="0" applyFont="1" applyBorder="1" applyAlignment="1">
      <alignment horizontal="left" vertical="center"/>
    </xf>
    <xf numFmtId="0" fontId="87" fillId="0" borderId="1" xfId="0" applyFont="1" applyBorder="1"/>
    <xf numFmtId="0" fontId="11" fillId="14" borderId="4" xfId="0" applyFont="1" applyFill="1" applyBorder="1" applyAlignment="1">
      <alignment horizontal="center" vertical="center"/>
    </xf>
    <xf numFmtId="0" fontId="32" fillId="0" borderId="14" xfId="0" applyFont="1" applyBorder="1" applyAlignment="1">
      <alignment vertical="center" wrapText="1"/>
    </xf>
    <xf numFmtId="0" fontId="82" fillId="0" borderId="1" xfId="0" applyFont="1" applyBorder="1"/>
    <xf numFmtId="0" fontId="82" fillId="0" borderId="1" xfId="0" applyFont="1" applyBorder="1" applyAlignment="1">
      <alignment horizontal="right" vertical="center"/>
    </xf>
    <xf numFmtId="0" fontId="82" fillId="0" borderId="2" xfId="0" applyFont="1" applyBorder="1"/>
    <xf numFmtId="0" fontId="82" fillId="0" borderId="4" xfId="0" applyFont="1" applyBorder="1"/>
    <xf numFmtId="0" fontId="82" fillId="0" borderId="4" xfId="0" applyFont="1" applyBorder="1" applyAlignment="1">
      <alignment horizontal="right" vertical="center"/>
    </xf>
    <xf numFmtId="0" fontId="88" fillId="0" borderId="1" xfId="0" applyFont="1" applyBorder="1"/>
    <xf numFmtId="0" fontId="89" fillId="0" borderId="1" xfId="0" applyFont="1" applyBorder="1"/>
    <xf numFmtId="0" fontId="25" fillId="0" borderId="2" xfId="0" applyFont="1" applyBorder="1" applyAlignment="1">
      <alignment vertical="center"/>
    </xf>
    <xf numFmtId="0" fontId="25" fillId="0" borderId="33" xfId="0" applyFont="1" applyBorder="1" applyAlignment="1">
      <alignment horizontal="left" vertical="center" wrapText="1"/>
    </xf>
    <xf numFmtId="0" fontId="1" fillId="4" borderId="75" xfId="0" applyFont="1" applyFill="1" applyBorder="1" applyAlignment="1">
      <alignment horizontal="left" vertical="center" wrapText="1"/>
    </xf>
    <xf numFmtId="0" fontId="25" fillId="12" borderId="91" xfId="0" applyFont="1" applyFill="1" applyBorder="1" applyAlignment="1">
      <alignment horizontal="left" vertical="center"/>
    </xf>
    <xf numFmtId="0" fontId="25" fillId="12" borderId="92" xfId="0" applyFont="1" applyFill="1" applyBorder="1"/>
    <xf numFmtId="0" fontId="25" fillId="12" borderId="93" xfId="0" applyFont="1" applyFill="1" applyBorder="1"/>
    <xf numFmtId="0" fontId="25" fillId="0" borderId="91" xfId="0" applyFont="1" applyBorder="1"/>
    <xf numFmtId="0" fontId="25" fillId="0" borderId="92" xfId="0" applyFont="1" applyBorder="1"/>
    <xf numFmtId="0" fontId="25" fillId="0" borderId="93" xfId="0" applyFont="1" applyBorder="1"/>
    <xf numFmtId="0" fontId="23" fillId="0" borderId="12" xfId="0" applyFont="1" applyBorder="1" applyAlignment="1">
      <alignment horizontal="left" vertical="center" wrapText="1"/>
    </xf>
    <xf numFmtId="0" fontId="73" fillId="0" borderId="9" xfId="0" applyFont="1" applyBorder="1"/>
    <xf numFmtId="0" fontId="1" fillId="0" borderId="97" xfId="0" applyFont="1" applyBorder="1" applyAlignment="1">
      <alignment horizontal="left"/>
    </xf>
    <xf numFmtId="0" fontId="1" fillId="0" borderId="45" xfId="0" applyFont="1" applyBorder="1" applyAlignment="1">
      <alignment horizontal="center" vertical="top"/>
    </xf>
    <xf numFmtId="0" fontId="66" fillId="35" borderId="67" xfId="0" applyFont="1" applyFill="1" applyBorder="1" applyAlignment="1">
      <alignment horizontal="left" vertical="center" wrapText="1"/>
    </xf>
    <xf numFmtId="0" fontId="66" fillId="35" borderId="60" xfId="0" applyFont="1" applyFill="1" applyBorder="1" applyAlignment="1">
      <alignment vertical="center" wrapText="1"/>
    </xf>
    <xf numFmtId="0" fontId="66" fillId="35" borderId="60" xfId="0" applyFont="1" applyFill="1" applyBorder="1" applyAlignment="1">
      <alignment horizontal="center" vertical="top" wrapText="1"/>
    </xf>
    <xf numFmtId="0" fontId="25" fillId="4" borderId="70" xfId="3" applyFont="1" applyFill="1" applyBorder="1" applyAlignment="1">
      <alignment horizontal="left" vertical="top" wrapText="1"/>
    </xf>
    <xf numFmtId="0" fontId="65" fillId="4" borderId="73" xfId="3" applyFont="1" applyFill="1" applyBorder="1" applyAlignment="1">
      <alignment vertical="top" wrapText="1"/>
    </xf>
    <xf numFmtId="0" fontId="25" fillId="4" borderId="73" xfId="3" applyFont="1" applyFill="1" applyBorder="1" applyAlignment="1">
      <alignment vertical="top" wrapText="1"/>
    </xf>
    <xf numFmtId="0" fontId="1" fillId="4" borderId="73" xfId="0" applyFont="1" applyFill="1" applyBorder="1" applyAlignment="1">
      <alignment vertical="top" wrapText="1"/>
    </xf>
    <xf numFmtId="0" fontId="1" fillId="0" borderId="57" xfId="0" applyFont="1" applyBorder="1" applyAlignment="1">
      <alignment wrapText="1"/>
    </xf>
    <xf numFmtId="0" fontId="25" fillId="4" borderId="75" xfId="3" applyFont="1" applyFill="1" applyBorder="1" applyAlignment="1">
      <alignment vertical="top" wrapText="1"/>
    </xf>
    <xf numFmtId="0" fontId="25" fillId="4" borderId="70" xfId="3" applyFont="1" applyFill="1" applyBorder="1" applyAlignment="1">
      <alignment vertical="top" wrapText="1"/>
    </xf>
    <xf numFmtId="0" fontId="1" fillId="4" borderId="70" xfId="0" applyFont="1" applyFill="1" applyBorder="1" applyAlignment="1">
      <alignment vertical="top" wrapText="1"/>
    </xf>
    <xf numFmtId="0" fontId="65" fillId="4" borderId="75" xfId="3" applyFont="1" applyFill="1" applyBorder="1" applyAlignment="1">
      <alignment vertical="top" wrapText="1"/>
    </xf>
    <xf numFmtId="0" fontId="25" fillId="0" borderId="84" xfId="3" applyFont="1" applyFill="1" applyBorder="1" applyAlignment="1">
      <alignment horizontal="left" vertical="center" wrapText="1"/>
    </xf>
    <xf numFmtId="0" fontId="25" fillId="4" borderId="83" xfId="3" applyFont="1" applyFill="1" applyBorder="1" applyAlignment="1">
      <alignment horizontal="left" vertical="center" wrapText="1"/>
    </xf>
    <xf numFmtId="0" fontId="25" fillId="4" borderId="68" xfId="3" applyFont="1" applyFill="1" applyBorder="1" applyAlignment="1">
      <alignment horizontal="left" vertical="center" wrapText="1"/>
    </xf>
    <xf numFmtId="0" fontId="65" fillId="4" borderId="70" xfId="3" applyFont="1" applyFill="1" applyBorder="1" applyAlignment="1">
      <alignment vertical="top" wrapText="1"/>
    </xf>
    <xf numFmtId="0" fontId="65" fillId="0" borderId="85" xfId="3" applyFont="1" applyFill="1" applyBorder="1" applyAlignment="1">
      <alignment horizontal="left" vertical="center" wrapText="1"/>
    </xf>
    <xf numFmtId="0" fontId="1" fillId="4" borderId="101" xfId="0" applyFont="1" applyFill="1" applyBorder="1" applyAlignment="1">
      <alignment vertical="center" wrapText="1"/>
    </xf>
    <xf numFmtId="0" fontId="1" fillId="4" borderId="102" xfId="0" applyFont="1" applyFill="1" applyBorder="1" applyAlignment="1">
      <alignment horizontal="left" vertical="center" wrapText="1"/>
    </xf>
    <xf numFmtId="0" fontId="70" fillId="4" borderId="100" xfId="0" applyFont="1" applyFill="1" applyBorder="1" applyAlignment="1">
      <alignment horizontal="left" vertical="center" wrapText="1"/>
    </xf>
    <xf numFmtId="0" fontId="65" fillId="0" borderId="78" xfId="3" applyFont="1" applyBorder="1" applyAlignment="1">
      <alignment horizontal="left" vertical="center" wrapText="1"/>
    </xf>
    <xf numFmtId="0" fontId="65" fillId="4" borderId="84" xfId="3" applyFont="1" applyFill="1" applyBorder="1" applyAlignment="1">
      <alignment horizontal="left" vertical="center" wrapText="1"/>
    </xf>
    <xf numFmtId="0" fontId="70" fillId="4" borderId="69" xfId="0" applyFont="1" applyFill="1" applyBorder="1" applyAlignment="1">
      <alignment horizontal="left" vertical="center" wrapText="1"/>
    </xf>
    <xf numFmtId="0" fontId="70" fillId="4" borderId="71" xfId="0" applyFont="1" applyFill="1" applyBorder="1" applyAlignment="1">
      <alignment horizontal="left" vertical="center" wrapText="1"/>
    </xf>
    <xf numFmtId="0" fontId="70" fillId="4" borderId="74" xfId="0" applyFont="1" applyFill="1" applyBorder="1" applyAlignment="1">
      <alignment horizontal="left" vertical="center" wrapText="1"/>
    </xf>
    <xf numFmtId="0" fontId="1" fillId="4" borderId="33" xfId="0" applyFont="1" applyFill="1" applyBorder="1" applyAlignment="1">
      <alignment vertical="center" wrapText="1"/>
    </xf>
    <xf numFmtId="0" fontId="1" fillId="4" borderId="7" xfId="0" applyFont="1" applyFill="1" applyBorder="1" applyAlignment="1">
      <alignment vertical="center" wrapText="1"/>
    </xf>
    <xf numFmtId="0" fontId="1" fillId="4" borderId="72" xfId="0" applyFont="1" applyFill="1" applyBorder="1" applyAlignment="1">
      <alignment horizontal="left" vertical="center" wrapText="1"/>
    </xf>
    <xf numFmtId="0" fontId="70" fillId="4" borderId="79" xfId="0" applyFont="1" applyFill="1" applyBorder="1" applyAlignment="1">
      <alignment horizontal="left" vertical="center" wrapText="1"/>
    </xf>
    <xf numFmtId="0" fontId="1" fillId="4" borderId="6" xfId="0" applyFont="1" applyFill="1" applyBorder="1" applyAlignment="1">
      <alignment vertical="center" wrapText="1"/>
    </xf>
    <xf numFmtId="0" fontId="1" fillId="0" borderId="33" xfId="0" applyFont="1" applyBorder="1" applyAlignment="1">
      <alignment horizontal="left" vertical="center" wrapText="1"/>
    </xf>
    <xf numFmtId="0" fontId="0" fillId="0" borderId="1" xfId="0" applyBorder="1"/>
    <xf numFmtId="0" fontId="13" fillId="4" borderId="73" xfId="3" applyFill="1" applyBorder="1" applyAlignment="1">
      <alignment vertical="top" wrapText="1"/>
    </xf>
    <xf numFmtId="0" fontId="0" fillId="0" borderId="0" xfId="0" applyAlignment="1">
      <alignment vertical="top"/>
    </xf>
    <xf numFmtId="0" fontId="13" fillId="0" borderId="46" xfId="3" applyFill="1" applyBorder="1" applyAlignment="1">
      <alignment horizontal="left" vertical="center" wrapText="1"/>
    </xf>
    <xf numFmtId="0" fontId="13" fillId="4" borderId="73" xfId="3" applyFill="1" applyBorder="1" applyAlignment="1">
      <alignment horizontal="left" vertical="center" wrapText="1"/>
    </xf>
    <xf numFmtId="0" fontId="13" fillId="4" borderId="84" xfId="3" applyFill="1" applyBorder="1" applyAlignment="1">
      <alignment horizontal="left" vertical="center" wrapText="1"/>
    </xf>
    <xf numFmtId="0" fontId="13" fillId="0" borderId="57" xfId="3" applyBorder="1" applyAlignment="1">
      <alignment wrapText="1"/>
    </xf>
    <xf numFmtId="0" fontId="96" fillId="4" borderId="78" xfId="3" applyFont="1" applyFill="1" applyBorder="1" applyAlignment="1">
      <alignment horizontal="left" vertical="center" wrapText="1"/>
    </xf>
    <xf numFmtId="0" fontId="91" fillId="0" borderId="85" xfId="3" applyFont="1" applyFill="1" applyBorder="1" applyAlignment="1">
      <alignment horizontal="left" vertical="center" wrapText="1"/>
    </xf>
    <xf numFmtId="0" fontId="6" fillId="0" borderId="2" xfId="0" applyFont="1" applyBorder="1" applyAlignment="1">
      <alignment horizontal="center" vertical="center"/>
    </xf>
    <xf numFmtId="0" fontId="7" fillId="9" borderId="6"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8" borderId="6" xfId="0" applyFont="1" applyFill="1" applyBorder="1" applyAlignment="1">
      <alignment horizontal="center" vertical="center"/>
    </xf>
    <xf numFmtId="0" fontId="7" fillId="7" borderId="6" xfId="0" applyFont="1" applyFill="1" applyBorder="1" applyAlignment="1">
      <alignment horizontal="center" vertical="center" wrapText="1"/>
    </xf>
    <xf numFmtId="0" fontId="25" fillId="0" borderId="46" xfId="3" applyFont="1" applyBorder="1" applyAlignment="1">
      <alignment horizontal="left" vertical="center" wrapText="1"/>
    </xf>
    <xf numFmtId="0" fontId="16" fillId="0" borderId="1" xfId="3" applyFont="1" applyBorder="1" applyAlignment="1">
      <alignment horizontal="left" vertical="top" wrapText="1"/>
    </xf>
    <xf numFmtId="0" fontId="5" fillId="7" borderId="5" xfId="0" applyFont="1" applyFill="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8" fillId="0" borderId="14" xfId="0" applyFont="1" applyBorder="1" applyAlignment="1">
      <alignment horizontal="left"/>
    </xf>
    <xf numFmtId="0" fontId="32" fillId="0" borderId="94" xfId="0" applyFont="1" applyBorder="1" applyAlignment="1">
      <alignment vertical="center" wrapText="1"/>
    </xf>
    <xf numFmtId="0" fontId="32" fillId="0" borderId="59" xfId="0" applyFont="1" applyBorder="1" applyAlignment="1">
      <alignment vertical="center" wrapText="1"/>
    </xf>
    <xf numFmtId="0" fontId="32" fillId="0" borderId="95" xfId="0" applyFont="1" applyBorder="1" applyAlignment="1">
      <alignment vertical="center" wrapText="1"/>
    </xf>
    <xf numFmtId="0" fontId="32" fillId="0" borderId="30" xfId="0" applyFont="1" applyBorder="1" applyAlignment="1">
      <alignment vertical="center" wrapText="1"/>
    </xf>
    <xf numFmtId="0" fontId="32" fillId="0" borderId="29" xfId="0" applyFont="1" applyBorder="1" applyAlignment="1">
      <alignment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79" fillId="0" borderId="88" xfId="3" applyFont="1" applyBorder="1" applyAlignment="1">
      <alignment horizontal="left" wrapText="1"/>
    </xf>
    <xf numFmtId="0" fontId="80" fillId="0" borderId="89" xfId="3" applyFont="1" applyBorder="1" applyAlignment="1">
      <alignment horizontal="left" wrapText="1"/>
    </xf>
    <xf numFmtId="0" fontId="80" fillId="0" borderId="90" xfId="3" applyFont="1" applyBorder="1" applyAlignment="1">
      <alignment horizontal="left" wrapText="1"/>
    </xf>
    <xf numFmtId="0" fontId="18" fillId="2" borderId="12" xfId="0" applyFont="1" applyFill="1" applyBorder="1" applyAlignment="1">
      <alignment horizontal="left" vertical="center"/>
    </xf>
    <xf numFmtId="0" fontId="18" fillId="2" borderId="10" xfId="0" applyFont="1" applyFill="1" applyBorder="1" applyAlignment="1">
      <alignment horizontal="left" vertical="center"/>
    </xf>
    <xf numFmtId="0" fontId="32" fillId="0" borderId="47" xfId="0" applyFont="1" applyBorder="1" applyAlignment="1">
      <alignment vertical="center" wrapText="1"/>
    </xf>
    <xf numFmtId="0" fontId="16" fillId="0" borderId="2" xfId="0" applyFont="1" applyBorder="1" applyAlignment="1"/>
    <xf numFmtId="0" fontId="16" fillId="0" borderId="3" xfId="0" applyFont="1" applyBorder="1" applyAlignment="1"/>
    <xf numFmtId="0" fontId="16" fillId="0" borderId="4" xfId="0" applyFont="1" applyBorder="1" applyAlignment="1"/>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4" xfId="0" applyFont="1" applyBorder="1" applyAlignment="1">
      <alignment horizontal="left" vertical="top" wrapText="1"/>
    </xf>
    <xf numFmtId="0" fontId="42" fillId="0" borderId="15"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9" fillId="0" borderId="2" xfId="3" applyFont="1" applyBorder="1" applyAlignment="1">
      <alignment horizontal="left" vertical="top" wrapText="1"/>
    </xf>
    <xf numFmtId="0" fontId="19" fillId="0" borderId="3" xfId="3" applyFont="1" applyBorder="1" applyAlignment="1">
      <alignment horizontal="left" vertical="top" wrapText="1"/>
    </xf>
    <xf numFmtId="0" fontId="19" fillId="0" borderId="4" xfId="3" applyFont="1" applyBorder="1" applyAlignment="1">
      <alignment horizontal="left" vertical="top" wrapText="1"/>
    </xf>
    <xf numFmtId="0" fontId="16" fillId="0" borderId="12" xfId="3" applyFont="1" applyBorder="1" applyAlignment="1">
      <alignment horizontal="left" vertical="top" wrapText="1"/>
    </xf>
    <xf numFmtId="0" fontId="16" fillId="0" borderId="13" xfId="3" applyFont="1" applyBorder="1" applyAlignment="1">
      <alignment horizontal="left" vertical="top" wrapText="1"/>
    </xf>
    <xf numFmtId="0" fontId="16" fillId="0" borderId="14" xfId="3" applyFont="1" applyBorder="1" applyAlignment="1">
      <alignment horizontal="left" vertical="top" wrapText="1"/>
    </xf>
    <xf numFmtId="0" fontId="32" fillId="0" borderId="15" xfId="0" applyFont="1" applyBorder="1" applyAlignment="1">
      <alignment vertical="center" wrapText="1"/>
    </xf>
    <xf numFmtId="0" fontId="32" fillId="0" borderId="16" xfId="0" applyFont="1" applyBorder="1" applyAlignment="1">
      <alignment vertical="center" wrapText="1"/>
    </xf>
    <xf numFmtId="0" fontId="25" fillId="0" borderId="9" xfId="0" applyFont="1" applyBorder="1" applyAlignment="1">
      <alignment horizontal="left" vertical="top" wrapText="1"/>
    </xf>
    <xf numFmtId="0" fontId="25" fillId="0" borderId="21" xfId="0" applyFont="1" applyBorder="1" applyAlignment="1">
      <alignment horizontal="left" vertical="top" wrapText="1"/>
    </xf>
    <xf numFmtId="0" fontId="25" fillId="0" borderId="10" xfId="0" applyFont="1" applyBorder="1" applyAlignment="1">
      <alignment horizontal="left" vertical="top" wrapText="1"/>
    </xf>
    <xf numFmtId="0" fontId="33" fillId="0" borderId="21" xfId="0" applyFont="1" applyBorder="1" applyAlignment="1">
      <alignment horizontal="left" vertical="top" wrapText="1"/>
    </xf>
    <xf numFmtId="0" fontId="33" fillId="0" borderId="10" xfId="0" applyFont="1" applyBorder="1" applyAlignment="1">
      <alignment horizontal="left" vertical="top" wrapText="1"/>
    </xf>
    <xf numFmtId="0" fontId="11" fillId="14" borderId="2" xfId="0" applyFont="1" applyFill="1" applyBorder="1" applyAlignment="1">
      <alignment horizontal="left"/>
    </xf>
    <xf numFmtId="0" fontId="11" fillId="14" borderId="3" xfId="0" applyFont="1" applyFill="1" applyBorder="1" applyAlignment="1">
      <alignment horizontal="left"/>
    </xf>
    <xf numFmtId="0" fontId="11" fillId="14" borderId="4" xfId="0" applyFont="1" applyFill="1" applyBorder="1" applyAlignment="1">
      <alignment horizontal="left"/>
    </xf>
    <xf numFmtId="0" fontId="25" fillId="0" borderId="9"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43" fontId="25" fillId="11" borderId="11" xfId="1" applyFont="1" applyFill="1" applyBorder="1" applyAlignment="1">
      <alignment horizontal="left" vertical="center" wrapText="1"/>
    </xf>
    <xf numFmtId="43" fontId="25" fillId="12" borderId="21" xfId="1" applyFont="1" applyFill="1" applyBorder="1" applyAlignment="1">
      <alignment horizontal="left" vertical="center" wrapText="1"/>
    </xf>
    <xf numFmtId="43" fontId="25" fillId="12" borderId="10" xfId="1" applyFont="1" applyFill="1" applyBorder="1" applyAlignment="1">
      <alignment horizontal="left" vertical="center" wrapText="1"/>
    </xf>
    <xf numFmtId="43" fontId="25" fillId="23" borderId="11" xfId="1" applyFont="1" applyFill="1" applyBorder="1" applyAlignment="1">
      <alignment horizontal="left" vertical="center" wrapText="1"/>
    </xf>
    <xf numFmtId="43" fontId="25" fillId="21" borderId="64" xfId="1" applyFont="1" applyFill="1" applyBorder="1" applyAlignment="1">
      <alignment horizontal="center" vertical="center" wrapText="1"/>
    </xf>
    <xf numFmtId="43" fontId="25" fillId="21" borderId="17" xfId="1" applyFont="1" applyFill="1" applyBorder="1" applyAlignment="1">
      <alignment horizontal="center" vertical="center" wrapText="1"/>
    </xf>
    <xf numFmtId="0" fontId="25" fillId="0" borderId="9" xfId="0" applyFont="1" applyBorder="1" applyAlignment="1">
      <alignment horizontal="left" vertical="top"/>
    </xf>
    <xf numFmtId="0" fontId="25" fillId="0" borderId="21" xfId="0" applyFont="1" applyBorder="1" applyAlignment="1">
      <alignment horizontal="left" vertical="top"/>
    </xf>
    <xf numFmtId="0" fontId="25" fillId="0" borderId="10" xfId="0" applyFont="1" applyBorder="1" applyAlignment="1">
      <alignment horizontal="left" vertical="top"/>
    </xf>
    <xf numFmtId="0" fontId="11" fillId="15" borderId="2" xfId="0" applyFont="1" applyFill="1" applyBorder="1" applyAlignment="1">
      <alignment horizontal="left"/>
    </xf>
    <xf numFmtId="0" fontId="11" fillId="15" borderId="3" xfId="0" applyFont="1" applyFill="1" applyBorder="1" applyAlignment="1">
      <alignment horizontal="left"/>
    </xf>
    <xf numFmtId="43" fontId="25" fillId="34" borderId="21" xfId="1" applyFont="1" applyFill="1" applyBorder="1" applyAlignment="1">
      <alignment horizontal="left"/>
    </xf>
    <xf numFmtId="43" fontId="25" fillId="34" borderId="10" xfId="1" applyFont="1" applyFill="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1" fillId="7" borderId="2" xfId="0" applyFont="1" applyFill="1" applyBorder="1" applyAlignment="1">
      <alignment horizontal="left"/>
    </xf>
    <xf numFmtId="0" fontId="11" fillId="7" borderId="3" xfId="0" applyFont="1" applyFill="1" applyBorder="1" applyAlignment="1">
      <alignment horizontal="left"/>
    </xf>
    <xf numFmtId="0" fontId="11" fillId="2" borderId="2" xfId="0" applyFont="1" applyFill="1" applyBorder="1" applyAlignment="1">
      <alignment horizontal="left"/>
    </xf>
    <xf numFmtId="0" fontId="11" fillId="2" borderId="3" xfId="0" applyFont="1" applyFill="1" applyBorder="1" applyAlignment="1">
      <alignment horizontal="left"/>
    </xf>
    <xf numFmtId="0" fontId="11" fillId="2" borderId="4" xfId="0" applyFont="1" applyFill="1" applyBorder="1" applyAlignment="1">
      <alignment horizontal="left"/>
    </xf>
    <xf numFmtId="0" fontId="11" fillId="5" borderId="2" xfId="0" applyFont="1" applyFill="1" applyBorder="1" applyAlignment="1">
      <alignment horizontal="left"/>
    </xf>
    <xf numFmtId="0" fontId="11" fillId="5" borderId="3" xfId="0" applyFont="1" applyFill="1" applyBorder="1" applyAlignment="1">
      <alignment horizontal="left"/>
    </xf>
    <xf numFmtId="0" fontId="28" fillId="9" borderId="2" xfId="0" applyFont="1" applyFill="1" applyBorder="1" applyAlignment="1">
      <alignment horizontal="left"/>
    </xf>
    <xf numFmtId="0" fontId="28" fillId="9" borderId="3" xfId="0" applyFont="1" applyFill="1" applyBorder="1" applyAlignment="1">
      <alignment horizontal="left"/>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13" borderId="2" xfId="0" applyFont="1" applyFill="1" applyBorder="1" applyAlignment="1">
      <alignment horizontal="left"/>
    </xf>
    <xf numFmtId="0" fontId="11" fillId="13" borderId="3" xfId="0" applyFont="1" applyFill="1" applyBorder="1" applyAlignment="1">
      <alignment horizontal="left"/>
    </xf>
    <xf numFmtId="43" fontId="25" fillId="12" borderId="0" xfId="1" applyFont="1" applyFill="1" applyAlignment="1">
      <alignment horizontal="left" vertical="center"/>
    </xf>
    <xf numFmtId="43" fontId="25" fillId="12" borderId="16" xfId="1" applyFont="1" applyFill="1" applyBorder="1" applyAlignment="1">
      <alignment horizontal="left" vertical="center"/>
    </xf>
    <xf numFmtId="43" fontId="25" fillId="33" borderId="21" xfId="1" applyFont="1" applyFill="1" applyBorder="1" applyAlignment="1">
      <alignment horizontal="left" vertical="center" wrapText="1"/>
    </xf>
    <xf numFmtId="43" fontId="25" fillId="33" borderId="10" xfId="1" applyFont="1" applyFill="1" applyBorder="1" applyAlignment="1">
      <alignment horizontal="left" vertical="center" wrapText="1"/>
    </xf>
    <xf numFmtId="43" fontId="25" fillId="10" borderId="11" xfId="1" applyFont="1" applyFill="1" applyBorder="1" applyAlignment="1">
      <alignment horizontal="left" vertical="center" wrapText="1"/>
    </xf>
    <xf numFmtId="0" fontId="33" fillId="0" borderId="8"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31" xfId="0" applyFont="1" applyBorder="1" applyAlignment="1">
      <alignment horizontal="center"/>
    </xf>
    <xf numFmtId="2" fontId="1" fillId="7" borderId="0" xfId="0" applyNumberFormat="1" applyFont="1" applyFill="1" applyAlignment="1">
      <alignment horizontal="center"/>
    </xf>
    <xf numFmtId="2" fontId="82" fillId="4" borderId="0" xfId="0" applyNumberFormat="1" applyFont="1" applyFill="1" applyAlignment="1">
      <alignment horizontal="center" vertical="top"/>
    </xf>
    <xf numFmtId="0" fontId="82" fillId="0" borderId="0" xfId="0" applyFont="1" applyAlignment="1">
      <alignment horizontal="left" vertical="top"/>
    </xf>
    <xf numFmtId="0" fontId="11" fillId="7" borderId="0" xfId="0" applyFont="1" applyFill="1" applyAlignment="1">
      <alignment horizontal="left"/>
    </xf>
    <xf numFmtId="0" fontId="5" fillId="7" borderId="0" xfId="0" applyFont="1" applyFill="1" applyAlignment="1">
      <alignment horizontal="left"/>
    </xf>
    <xf numFmtId="0" fontId="39" fillId="0" borderId="2" xfId="0" applyFont="1" applyBorder="1" applyAlignment="1">
      <alignment horizontal="right"/>
    </xf>
    <xf numFmtId="0" fontId="39" fillId="0" borderId="3" xfId="0" applyFont="1" applyBorder="1" applyAlignment="1">
      <alignment horizontal="right"/>
    </xf>
    <xf numFmtId="0" fontId="39" fillId="0" borderId="4" xfId="0" applyFont="1" applyBorder="1" applyAlignment="1">
      <alignment horizontal="right"/>
    </xf>
    <xf numFmtId="0" fontId="11" fillId="9" borderId="2" xfId="0" applyFont="1" applyFill="1" applyBorder="1" applyAlignment="1">
      <alignment horizontal="left"/>
    </xf>
    <xf numFmtId="0" fontId="11" fillId="9" borderId="3" xfId="0" applyFont="1" applyFill="1" applyBorder="1" applyAlignment="1">
      <alignment horizontal="left"/>
    </xf>
    <xf numFmtId="0" fontId="82" fillId="0" borderId="12" xfId="0" applyFont="1" applyBorder="1" applyAlignment="1">
      <alignment horizontal="left" vertical="top"/>
    </xf>
    <xf numFmtId="0" fontId="82" fillId="0" borderId="13" xfId="0" applyFont="1" applyBorder="1" applyAlignment="1">
      <alignment horizontal="left" vertical="top"/>
    </xf>
    <xf numFmtId="0" fontId="82" fillId="0" borderId="14" xfId="0" applyFont="1" applyBorder="1" applyAlignment="1">
      <alignment horizontal="left" vertical="top"/>
    </xf>
    <xf numFmtId="0" fontId="82" fillId="0" borderId="15" xfId="0" applyFont="1" applyBorder="1" applyAlignment="1">
      <alignment horizontal="left" vertical="top"/>
    </xf>
    <xf numFmtId="0" fontId="82" fillId="0" borderId="16" xfId="0" applyFont="1" applyBorder="1" applyAlignment="1">
      <alignment horizontal="left" vertical="top"/>
    </xf>
    <xf numFmtId="0" fontId="82" fillId="0" borderId="17" xfId="0" applyFont="1" applyBorder="1" applyAlignment="1">
      <alignment horizontal="left" vertical="top"/>
    </xf>
    <xf numFmtId="0" fontId="82" fillId="0" borderId="12" xfId="0" applyFont="1" applyBorder="1" applyAlignment="1">
      <alignment horizontal="left" vertical="top" wrapText="1"/>
    </xf>
    <xf numFmtId="0" fontId="82" fillId="0" borderId="13" xfId="0" applyFont="1" applyBorder="1" applyAlignment="1">
      <alignment horizontal="left" vertical="top" wrapText="1"/>
    </xf>
    <xf numFmtId="0" fontId="82" fillId="0" borderId="14" xfId="0" applyFont="1" applyBorder="1" applyAlignment="1">
      <alignment horizontal="left" vertical="top" wrapText="1"/>
    </xf>
    <xf numFmtId="0" fontId="82" fillId="0" borderId="11" xfId="0" applyFont="1" applyBorder="1" applyAlignment="1">
      <alignment horizontal="left" vertical="top" wrapText="1"/>
    </xf>
    <xf numFmtId="0" fontId="82" fillId="0" borderId="0" xfId="0" applyFont="1" applyAlignment="1">
      <alignment horizontal="left" vertical="top" wrapText="1"/>
    </xf>
    <xf numFmtId="0" fontId="82" fillId="0" borderId="64" xfId="0" applyFont="1" applyBorder="1" applyAlignment="1">
      <alignment horizontal="left" vertical="top" wrapText="1"/>
    </xf>
    <xf numFmtId="0" fontId="82" fillId="0" borderId="15" xfId="0" applyFont="1" applyBorder="1" applyAlignment="1">
      <alignment horizontal="left" vertical="top" wrapText="1"/>
    </xf>
    <xf numFmtId="0" fontId="82" fillId="0" borderId="16" xfId="0" applyFont="1" applyBorder="1" applyAlignment="1">
      <alignment horizontal="left" vertical="top" wrapText="1"/>
    </xf>
    <xf numFmtId="0" fontId="82" fillId="0" borderId="17" xfId="0" applyFont="1" applyBorder="1" applyAlignment="1">
      <alignment horizontal="left" vertical="top" wrapText="1"/>
    </xf>
    <xf numFmtId="0" fontId="70" fillId="4" borderId="79" xfId="0" applyFont="1" applyFill="1" applyBorder="1" applyAlignment="1">
      <alignment horizontal="left" vertical="center" wrapText="1"/>
    </xf>
    <xf numFmtId="0" fontId="1" fillId="4" borderId="6" xfId="0" applyFont="1" applyFill="1" applyBorder="1" applyAlignment="1">
      <alignment vertical="center" wrapText="1"/>
    </xf>
    <xf numFmtId="0" fontId="67" fillId="5" borderId="76" xfId="0" applyFont="1" applyFill="1" applyBorder="1" applyAlignment="1">
      <alignment horizontal="center" vertical="center" wrapText="1"/>
    </xf>
    <xf numFmtId="0" fontId="67" fillId="5" borderId="36" xfId="0" applyFont="1" applyFill="1" applyBorder="1" applyAlignment="1">
      <alignment horizontal="center" vertical="center" wrapText="1"/>
    </xf>
    <xf numFmtId="0" fontId="67" fillId="5" borderId="77" xfId="0" applyFont="1" applyFill="1" applyBorder="1" applyAlignment="1">
      <alignment horizontal="center" vertical="center" wrapText="1"/>
    </xf>
    <xf numFmtId="0" fontId="1" fillId="4" borderId="78" xfId="0" applyFont="1" applyFill="1" applyBorder="1" applyAlignment="1">
      <alignment horizontal="center" vertical="center" wrapText="1"/>
    </xf>
    <xf numFmtId="0" fontId="67" fillId="37" borderId="76" xfId="0" applyFont="1" applyFill="1" applyBorder="1" applyAlignment="1">
      <alignment horizontal="center" vertical="center" wrapText="1"/>
    </xf>
    <xf numFmtId="0" fontId="67" fillId="37" borderId="36" xfId="0" applyFont="1" applyFill="1" applyBorder="1" applyAlignment="1">
      <alignment horizontal="center" vertical="center" wrapText="1"/>
    </xf>
    <xf numFmtId="0" fontId="67" fillId="37" borderId="77" xfId="0" applyFont="1" applyFill="1" applyBorder="1" applyAlignment="1">
      <alignment horizontal="center" vertical="center" wrapText="1"/>
    </xf>
    <xf numFmtId="0" fontId="70" fillId="4" borderId="69" xfId="0" applyFont="1" applyFill="1" applyBorder="1" applyAlignment="1">
      <alignment horizontal="left" vertical="center" wrapText="1"/>
    </xf>
    <xf numFmtId="0" fontId="70" fillId="4" borderId="74"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70" fillId="4" borderId="71"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7" xfId="0" applyFont="1" applyFill="1" applyBorder="1" applyAlignment="1">
      <alignment horizontal="left" vertical="center" wrapText="1"/>
    </xf>
    <xf numFmtId="0" fontId="70" fillId="4" borderId="99" xfId="0" applyFont="1" applyFill="1" applyBorder="1" applyAlignment="1">
      <alignment vertical="center" wrapText="1"/>
    </xf>
    <xf numFmtId="0" fontId="70" fillId="4" borderId="98" xfId="0" applyFont="1" applyFill="1" applyBorder="1" applyAlignment="1">
      <alignment vertical="center" wrapText="1"/>
    </xf>
    <xf numFmtId="0" fontId="25" fillId="0" borderId="6" xfId="0" applyFont="1" applyBorder="1" applyAlignment="1">
      <alignment horizontal="left" vertical="center" wrapText="1"/>
    </xf>
    <xf numFmtId="0" fontId="1" fillId="4" borderId="33" xfId="0" applyFont="1" applyFill="1" applyBorder="1" applyAlignment="1">
      <alignment vertical="center" wrapText="1"/>
    </xf>
    <xf numFmtId="0" fontId="1" fillId="4" borderId="7" xfId="0" applyFont="1" applyFill="1" applyBorder="1" applyAlignment="1">
      <alignment vertical="center" wrapText="1"/>
    </xf>
    <xf numFmtId="0" fontId="97" fillId="9" borderId="98" xfId="0" applyFont="1" applyFill="1" applyBorder="1" applyAlignment="1">
      <alignment horizontal="center" vertical="center" wrapText="1"/>
    </xf>
    <xf numFmtId="0" fontId="97" fillId="9" borderId="5" xfId="0" applyFont="1" applyFill="1" applyBorder="1" applyAlignment="1">
      <alignment horizontal="center" vertical="center" wrapText="1"/>
    </xf>
    <xf numFmtId="0" fontId="97" fillId="9" borderId="6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67" fillId="13" borderId="79" xfId="0" applyFont="1" applyFill="1" applyBorder="1" applyAlignment="1">
      <alignment horizontal="center" vertical="center" wrapText="1"/>
    </xf>
    <xf numFmtId="0" fontId="67" fillId="13" borderId="6" xfId="0" applyFont="1" applyFill="1" applyBorder="1" applyAlignment="1">
      <alignment horizontal="center" vertical="center" wrapText="1"/>
    </xf>
    <xf numFmtId="0" fontId="67" fillId="13" borderId="78" xfId="0" applyFont="1" applyFill="1" applyBorder="1" applyAlignment="1">
      <alignment horizontal="center" vertical="center" wrapText="1"/>
    </xf>
    <xf numFmtId="0" fontId="1" fillId="4" borderId="86" xfId="0" applyFont="1" applyFill="1" applyBorder="1" applyAlignment="1">
      <alignment horizontal="left" vertical="center" wrapText="1"/>
    </xf>
    <xf numFmtId="0" fontId="70" fillId="4" borderId="69" xfId="0" applyFont="1" applyFill="1" applyBorder="1" applyAlignment="1">
      <alignment horizontal="center" vertical="center" wrapText="1"/>
    </xf>
    <xf numFmtId="0" fontId="70" fillId="4" borderId="71" xfId="0" applyFont="1" applyFill="1" applyBorder="1" applyAlignment="1">
      <alignment horizontal="center" vertical="center" wrapText="1"/>
    </xf>
    <xf numFmtId="0" fontId="70" fillId="4" borderId="74" xfId="0" applyFont="1" applyFill="1" applyBorder="1" applyAlignment="1">
      <alignment horizontal="center" vertical="center" wrapText="1"/>
    </xf>
    <xf numFmtId="0" fontId="67" fillId="2" borderId="76" xfId="0" applyFont="1" applyFill="1" applyBorder="1" applyAlignment="1">
      <alignment horizontal="center" vertical="center" wrapText="1"/>
    </xf>
    <xf numFmtId="0" fontId="67" fillId="2" borderId="36" xfId="0" applyFont="1" applyFill="1" applyBorder="1" applyAlignment="1">
      <alignment horizontal="center" vertical="center" wrapText="1"/>
    </xf>
    <xf numFmtId="0" fontId="67" fillId="2" borderId="77" xfId="0" applyFont="1" applyFill="1" applyBorder="1" applyAlignment="1">
      <alignment horizontal="center" vertical="center" wrapText="1"/>
    </xf>
    <xf numFmtId="0" fontId="1" fillId="4" borderId="72" xfId="0" applyFont="1" applyFill="1" applyBorder="1" applyAlignment="1">
      <alignment vertical="center" wrapText="1"/>
    </xf>
    <xf numFmtId="0" fontId="72" fillId="0" borderId="38" xfId="0" applyFont="1" applyBorder="1" applyAlignment="1">
      <alignment horizontal="left"/>
    </xf>
    <xf numFmtId="0" fontId="72" fillId="0" borderId="65" xfId="0" applyFont="1" applyBorder="1" applyAlignment="1">
      <alignment horizontal="left"/>
    </xf>
    <xf numFmtId="0" fontId="72" fillId="0" borderId="66" xfId="0" applyFont="1" applyBorder="1" applyAlignment="1">
      <alignment horizontal="left"/>
    </xf>
    <xf numFmtId="0" fontId="71" fillId="0" borderId="96" xfId="0" applyFont="1" applyBorder="1" applyAlignment="1">
      <alignment horizontal="left"/>
    </xf>
    <xf numFmtId="0" fontId="71" fillId="0" borderId="3" xfId="0" applyFont="1" applyBorder="1" applyAlignment="1">
      <alignment horizontal="left"/>
    </xf>
    <xf numFmtId="0" fontId="71" fillId="0" borderId="46" xfId="0" applyFont="1" applyBorder="1" applyAlignment="1">
      <alignment horizontal="left"/>
    </xf>
    <xf numFmtId="0" fontId="67" fillId="7" borderId="98" xfId="0" applyFont="1" applyFill="1" applyBorder="1" applyAlignment="1">
      <alignment horizontal="center" vertical="center" wrapText="1"/>
    </xf>
    <xf numFmtId="0" fontId="67" fillId="7" borderId="5" xfId="0" applyFont="1" applyFill="1" applyBorder="1" applyAlignment="1">
      <alignment horizontal="center" vertical="center" wrapText="1"/>
    </xf>
    <xf numFmtId="0" fontId="67" fillId="7" borderId="68" xfId="0" applyFont="1" applyFill="1" applyBorder="1" applyAlignment="1">
      <alignment horizontal="center" vertical="center" wrapText="1"/>
    </xf>
    <xf numFmtId="0" fontId="62" fillId="4" borderId="0" xfId="9" applyFont="1" applyFill="1" applyAlignment="1">
      <alignment vertical="center"/>
    </xf>
    <xf numFmtId="0" fontId="60" fillId="4" borderId="0" xfId="9" applyFont="1" applyFill="1" applyAlignment="1">
      <alignment vertical="center"/>
    </xf>
    <xf numFmtId="0" fontId="62" fillId="4" borderId="0" xfId="9" applyFont="1" applyFill="1" applyAlignment="1">
      <alignment vertical="center" wrapText="1"/>
    </xf>
    <xf numFmtId="0" fontId="64" fillId="4" borderId="0" xfId="7" applyFont="1" applyFill="1" applyBorder="1" applyAlignment="1">
      <alignment vertical="center" wrapText="1"/>
    </xf>
    <xf numFmtId="0" fontId="49" fillId="24" borderId="53" xfId="9" applyFont="1" applyFill="1" applyBorder="1" applyAlignment="1">
      <alignment horizontal="left" vertical="center" wrapText="1"/>
    </xf>
    <xf numFmtId="0" fontId="49" fillId="24" borderId="54" xfId="9" applyFont="1" applyFill="1" applyBorder="1" applyAlignment="1">
      <alignment horizontal="left" vertical="center" wrapText="1"/>
    </xf>
    <xf numFmtId="0" fontId="49" fillId="24" borderId="55" xfId="9" applyFont="1" applyFill="1" applyBorder="1" applyAlignment="1">
      <alignment horizontal="left" vertical="center" wrapText="1"/>
    </xf>
    <xf numFmtId="0" fontId="56" fillId="25" borderId="50" xfId="9" applyFont="1" applyFill="1" applyBorder="1" applyAlignment="1">
      <alignment horizontal="left" vertical="center" wrapText="1"/>
    </xf>
    <xf numFmtId="0" fontId="50" fillId="0" borderId="51" xfId="9" applyFont="1" applyBorder="1" applyAlignment="1"/>
    <xf numFmtId="0" fontId="60" fillId="4" borderId="0" xfId="9" applyFont="1" applyFill="1" applyAlignment="1">
      <alignment horizontal="center" vertical="center" wrapText="1"/>
    </xf>
    <xf numFmtId="0" fontId="50" fillId="24" borderId="54" xfId="9" applyFont="1" applyFill="1" applyBorder="1" applyAlignment="1"/>
    <xf numFmtId="0" fontId="51" fillId="4" borderId="0" xfId="9" applyFill="1" applyAlignment="1">
      <alignment horizontal="left" vertical="top" wrapText="1"/>
    </xf>
    <xf numFmtId="0" fontId="50" fillId="24" borderId="55" xfId="9" applyFont="1" applyFill="1" applyBorder="1" applyAlignment="1"/>
    <xf numFmtId="0" fontId="56" fillId="25" borderId="0" xfId="9" applyFont="1" applyFill="1" applyAlignment="1">
      <alignment horizontal="center" vertical="center" wrapText="1"/>
    </xf>
    <xf numFmtId="0" fontId="56" fillId="25" borderId="51" xfId="9" applyFont="1" applyFill="1" applyBorder="1" applyAlignment="1">
      <alignment horizontal="center" vertical="center" wrapText="1"/>
    </xf>
    <xf numFmtId="0" fontId="54" fillId="25" borderId="6" xfId="9" applyFont="1" applyFill="1" applyBorder="1" applyAlignment="1">
      <alignment horizontal="left" vertical="center"/>
    </xf>
    <xf numFmtId="0" fontId="52" fillId="25" borderId="56" xfId="9" applyFont="1" applyFill="1" applyBorder="1" applyAlignment="1">
      <alignment horizontal="center" vertical="center"/>
    </xf>
    <xf numFmtId="0" fontId="52" fillId="25" borderId="19" xfId="9" applyFont="1" applyFill="1" applyBorder="1" applyAlignment="1">
      <alignment horizontal="center" vertical="center"/>
    </xf>
    <xf numFmtId="0" fontId="52" fillId="25" borderId="32" xfId="9" applyFont="1" applyFill="1" applyBorder="1" applyAlignment="1">
      <alignment horizontal="center" vertical="center"/>
    </xf>
    <xf numFmtId="0" fontId="52" fillId="25" borderId="35" xfId="9" applyFont="1" applyFill="1" applyBorder="1" applyAlignment="1">
      <alignment horizontal="center" vertical="center"/>
    </xf>
    <xf numFmtId="0" fontId="52" fillId="25" borderId="36" xfId="9" applyFont="1" applyFill="1" applyBorder="1" applyAlignment="1">
      <alignment horizontal="center" vertical="center"/>
    </xf>
    <xf numFmtId="0" fontId="49" fillId="27" borderId="35" xfId="9" applyFont="1" applyFill="1" applyBorder="1" applyAlignment="1">
      <alignment horizontal="left" vertical="center" wrapText="1"/>
    </xf>
    <xf numFmtId="0" fontId="49" fillId="27" borderId="36" xfId="9" applyFont="1" applyFill="1" applyBorder="1" applyAlignment="1">
      <alignment horizontal="left" vertical="center" wrapText="1"/>
    </xf>
    <xf numFmtId="0" fontId="49" fillId="27" borderId="31" xfId="9" applyFont="1" applyFill="1" applyBorder="1" applyAlignment="1">
      <alignment horizontal="left" vertical="center" wrapText="1"/>
    </xf>
    <xf numFmtId="0" fontId="51" fillId="4" borderId="0" xfId="9" applyFill="1" applyAlignment="1">
      <alignment horizontal="center"/>
    </xf>
    <xf numFmtId="0" fontId="51" fillId="4" borderId="57" xfId="9" applyFill="1" applyBorder="1" applyAlignment="1">
      <alignment horizontal="center"/>
    </xf>
    <xf numFmtId="0" fontId="51" fillId="24" borderId="58" xfId="9" applyFill="1" applyBorder="1" applyAlignment="1" applyProtection="1">
      <alignment horizontal="center"/>
      <protection locked="0"/>
    </xf>
    <xf numFmtId="0" fontId="51" fillId="24" borderId="59" xfId="9" applyFill="1" applyBorder="1" applyAlignment="1" applyProtection="1">
      <alignment horizontal="center"/>
      <protection locked="0"/>
    </xf>
    <xf numFmtId="0" fontId="51" fillId="24" borderId="60" xfId="9" applyFill="1" applyBorder="1" applyAlignment="1" applyProtection="1">
      <alignment horizontal="center"/>
      <protection locked="0"/>
    </xf>
    <xf numFmtId="0" fontId="51" fillId="4" borderId="61" xfId="9" applyFill="1" applyBorder="1" applyAlignment="1">
      <alignment horizontal="center"/>
    </xf>
    <xf numFmtId="0" fontId="54" fillId="25" borderId="7" xfId="9" applyFont="1" applyFill="1" applyBorder="1" applyAlignment="1">
      <alignment horizontal="left" vertical="center"/>
    </xf>
  </cellXfs>
  <cellStyles count="10">
    <cellStyle name="Comma" xfId="1" builtinId="3"/>
    <cellStyle name="Currency" xfId="8" builtinId="4"/>
    <cellStyle name="Hyperlink" xfId="3" builtinId="8"/>
    <cellStyle name="Hyperlink 2" xfId="7" xr:uid="{CFF874DD-11ED-42B4-9463-74088E55E975}"/>
    <cellStyle name="Normal" xfId="0" builtinId="0"/>
    <cellStyle name="Normal 2" xfId="4" xr:uid="{97F7C7B4-5672-4DDB-A75A-9008BAB074B8}"/>
    <cellStyle name="Normal 2 2" xfId="9" xr:uid="{07CA7D1B-73CD-453B-A072-EE5AA7DBD365}"/>
    <cellStyle name="Normal 3" xfId="5" xr:uid="{0B7A4D2A-9D5D-4FF4-A870-5D371E12173D}"/>
    <cellStyle name="Percent" xfId="2" builtinId="5"/>
    <cellStyle name="Percent 2" xfId="6" xr:uid="{13CC5776-1CD9-452E-819E-CDBF88293C1F}"/>
  </cellStyles>
  <dxfs count="0"/>
  <tableStyles count="0" defaultTableStyle="TableStyleMedium2" defaultPivotStyle="PivotStyleLight16"/>
  <colors>
    <mruColors>
      <color rgb="FFF4E6D6"/>
      <color rgb="FFE2DCEA"/>
      <color rgb="FFE37F41"/>
      <color rgb="FFECDEF2"/>
      <color rgb="FFF0DFFD"/>
      <color rgb="FFE0D0FC"/>
      <color rgb="FFCCCCFF"/>
      <color rgb="FFCC99FF"/>
      <color rgb="FFF5EEF8"/>
      <color rgb="FF8E59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 GHG Inventory (Tons CO</a:t>
            </a:r>
            <a:r>
              <a:rPr lang="en-US" sz="1050" b="1"/>
              <a:t>2</a:t>
            </a:r>
            <a:r>
              <a:rPr lang="en-US" sz="1440" b="1"/>
              <a:t>)</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5037258572997978E-2"/>
          <c:y val="9.6881567538738556E-2"/>
          <c:w val="0.68214069168625602"/>
          <c:h val="0.75808895563274092"/>
        </c:manualLayout>
      </c:layout>
      <c:barChart>
        <c:barDir val="col"/>
        <c:grouping val="stacked"/>
        <c:varyColors val="0"/>
        <c:ser>
          <c:idx val="0"/>
          <c:order val="0"/>
          <c:tx>
            <c:v>Residential Electricity</c:v>
          </c:tx>
          <c:spPr>
            <a:solidFill>
              <a:schemeClr val="accent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Snapshop'!$D$5:$D$20</c15:sqref>
                  </c15:fullRef>
                </c:ext>
              </c:extLst>
              <c:f>'Community Emissions Snapshop'!$D$5:$D$9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39DC-47AD-8D20-E474281570CC}"/>
            </c:ext>
          </c:extLst>
        </c:ser>
        <c:ser>
          <c:idx val="1"/>
          <c:order val="1"/>
          <c:tx>
            <c:v>Resdential Natural Gas</c:v>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Snapshop'!$F$5:$F$20</c15:sqref>
                  </c15:fullRef>
                </c:ext>
              </c:extLst>
              <c:f>'Community Emissions Snapshop'!$F$5:$F$9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1-39DC-47AD-8D20-E474281570CC}"/>
            </c:ext>
          </c:extLst>
        </c:ser>
        <c:ser>
          <c:idx val="2"/>
          <c:order val="2"/>
          <c:tx>
            <c:v>Commercial &amp; Industrial Electricity</c:v>
          </c:tx>
          <c:spPr>
            <a:solidFill>
              <a:schemeClr val="bg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Snapshop'!$H$5:$H$20</c15:sqref>
                  </c15:fullRef>
                </c:ext>
              </c:extLst>
              <c:f>'Community Emissions Snapshop'!$H$5:$H$9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2-39DC-47AD-8D20-E474281570CC}"/>
            </c:ext>
          </c:extLst>
        </c:ser>
        <c:ser>
          <c:idx val="3"/>
          <c:order val="3"/>
          <c:tx>
            <c:v>Commercial &amp; Industrial Natural Gas</c:v>
          </c:tx>
          <c:spPr>
            <a:solidFill>
              <a:schemeClr val="bg2">
                <a:lumMod val="40000"/>
                <a:lumOff val="60000"/>
              </a:schemeClr>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Snapshop'!$J$5:$J$20</c15:sqref>
                  </c15:fullRef>
                </c:ext>
              </c:extLst>
              <c:f>'Community Emissions Snapshop'!$J$5:$J$9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3-39DC-47AD-8D20-E474281570CC}"/>
            </c:ext>
          </c:extLst>
        </c:ser>
        <c:ser>
          <c:idx val="4"/>
          <c:order val="4"/>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Snapshop'!$L$5:$L$20</c15:sqref>
                  </c15:fullRef>
                </c:ext>
              </c:extLst>
              <c:f>'Community Emissions Snapshop'!$L$5:$L$9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4-39DC-47AD-8D20-E474281570CC}"/>
            </c:ext>
          </c:extLst>
        </c:ser>
        <c:ser>
          <c:idx val="6"/>
          <c:order val="5"/>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Snapshop'!$N$5:$N$20</c15:sqref>
                  </c15:fullRef>
                </c:ext>
              </c:extLst>
              <c:f>'Community Emissions Snapshop'!$N$5:$N$9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5-39DC-47AD-8D20-E474281570CC}"/>
            </c:ext>
          </c:extLst>
        </c:ser>
        <c:dLbls>
          <c:showLegendKey val="0"/>
          <c:showVal val="0"/>
          <c:showCatName val="0"/>
          <c:showSerName val="0"/>
          <c:showPercent val="0"/>
          <c:showBubbleSize val="0"/>
        </c:dLbls>
        <c:gapWidth val="50"/>
        <c:overlap val="100"/>
        <c:axId val="678183312"/>
        <c:axId val="678185280"/>
        <c:extLst/>
      </c:barChart>
      <c:catAx>
        <c:axId val="67818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r"/>
      <c:layout>
        <c:manualLayout>
          <c:xMode val="edge"/>
          <c:yMode val="edge"/>
          <c:x val="0.81068717931631917"/>
          <c:y val="0.10509556552618621"/>
          <c:w val="0.17587809022456188"/>
          <c:h val="0.744449460470134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 GHG Inventory (Tons </a:t>
            </a:r>
            <a:r>
              <a:rPr lang="en-US" sz="1440" b="1" i="0" u="none" strike="noStrike" baseline="0">
                <a:effectLst/>
              </a:rPr>
              <a:t>CO2</a:t>
            </a:r>
            <a:r>
              <a:rPr lang="en-US" b="1"/>
              <a:t>)</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v>Residential Electricity</c:v>
          </c:tx>
          <c:spPr>
            <a:solidFill>
              <a:schemeClr val="accent2"/>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Snapshop'!$D$5:$D$20</c15:sqref>
                  </c15:fullRef>
                </c:ext>
              </c:extLst>
              <c:f>'Community Emissions Snapshop'!$D$5:$D$9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B72D-4493-AADD-CC01A9456E5E}"/>
            </c:ext>
          </c:extLst>
        </c:ser>
        <c:ser>
          <c:idx val="1"/>
          <c:order val="1"/>
          <c:tx>
            <c:v>Residential Natural Gas</c:v>
          </c:tx>
          <c:spPr>
            <a:solidFill>
              <a:schemeClr val="accent2">
                <a:lumMod val="40000"/>
                <a:lumOff val="60000"/>
              </a:schemeClr>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Snapshop'!$F$5:$F$20</c15:sqref>
                  </c15:fullRef>
                </c:ext>
              </c:extLst>
              <c:f>'Community Emissions Snapshop'!$F$5:$F$9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1-B72D-4493-AADD-CC01A9456E5E}"/>
            </c:ext>
          </c:extLst>
        </c:ser>
        <c:ser>
          <c:idx val="2"/>
          <c:order val="2"/>
          <c:tx>
            <c:v>Commercial &amp; Industrial Electricity</c:v>
          </c:tx>
          <c:spPr>
            <a:solidFill>
              <a:schemeClr val="bg2"/>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Snapshop'!$H$5:$H$20</c15:sqref>
                  </c15:fullRef>
                </c:ext>
              </c:extLst>
              <c:f>'Community Emissions Snapshop'!$H$5:$H$9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2-B72D-4493-AADD-CC01A9456E5E}"/>
            </c:ext>
          </c:extLst>
        </c:ser>
        <c:ser>
          <c:idx val="3"/>
          <c:order val="3"/>
          <c:tx>
            <c:v>Commercial &amp; Industrial Natural Gas</c:v>
          </c:tx>
          <c:spPr>
            <a:solidFill>
              <a:schemeClr val="bg2">
                <a:lumMod val="40000"/>
                <a:lumOff val="60000"/>
              </a:schemeClr>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Snapshop'!$J$5:$J$20</c15:sqref>
                  </c15:fullRef>
                </c:ext>
              </c:extLst>
              <c:f>'Community Emissions Snapshop'!$J$5:$J$9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3-B72D-4493-AADD-CC01A9456E5E}"/>
            </c:ext>
          </c:extLst>
        </c:ser>
        <c:ser>
          <c:idx val="4"/>
          <c:order val="4"/>
          <c:tx>
            <c:v>Travel</c:v>
          </c:tx>
          <c:spPr>
            <a:solidFill>
              <a:schemeClr val="tx2"/>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Snapshop'!$L$5:$L$20</c15:sqref>
                  </c15:fullRef>
                </c:ext>
              </c:extLst>
              <c:f>'Community Emissions Snapshop'!$L$5:$L$9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4-B72D-4493-AADD-CC01A9456E5E}"/>
            </c:ext>
          </c:extLst>
        </c:ser>
        <c:ser>
          <c:idx val="6"/>
          <c:order val="5"/>
          <c:tx>
            <c:v>Solid Waste</c:v>
          </c:tx>
          <c:spPr>
            <a:solidFill>
              <a:schemeClr val="accent4"/>
            </a:solidFill>
            <a:ln>
              <a:noFill/>
            </a:ln>
            <a:effectLst/>
          </c:spP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Snapshop'!$N$5:$N$20</c15:sqref>
                  </c15:fullRef>
                </c:ext>
              </c:extLst>
              <c:f>'Community Emissions Snapshop'!$N$5:$N$9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5-B72D-4493-AADD-CC01A9456E5E}"/>
            </c:ext>
          </c:extLst>
        </c:ser>
        <c:dLbls>
          <c:showLegendKey val="0"/>
          <c:showVal val="0"/>
          <c:showCatName val="0"/>
          <c:showSerName val="0"/>
          <c:showPercent val="0"/>
          <c:showBubbleSize val="0"/>
        </c:dLbls>
        <c:axId val="678183312"/>
        <c:axId val="678185280"/>
      </c:areaChart>
      <c:lineChart>
        <c:grouping val="standard"/>
        <c:varyColors val="0"/>
        <c:ser>
          <c:idx val="5"/>
          <c:order val="6"/>
          <c:tx>
            <c:strRef>
              <c:f>'Community Emissions Snapshop'!$R$4</c:f>
              <c:strCache>
                <c:ptCount val="1"/>
                <c:pt idx="0">
                  <c:v>Annual Carbon Budget</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Snapshop'!$R$5:$R$20</c15:sqref>
                  </c15:fullRef>
                </c:ext>
              </c:extLst>
              <c:f>'Community Emissions Snapshop'!$R$5:$R$9</c:f>
              <c:numCache>
                <c:formatCode>_(* #,##0.00_);_(* \(#,##0.00\);_(*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59-4C7C-B94B-C3928A98649F}"/>
            </c:ext>
          </c:extLst>
        </c:ser>
        <c:dLbls>
          <c:showLegendKey val="0"/>
          <c:showVal val="0"/>
          <c:showCatName val="0"/>
          <c:showSerName val="0"/>
          <c:showPercent val="0"/>
          <c:showBubbleSize val="0"/>
        </c:dLbls>
        <c:marker val="1"/>
        <c:smooth val="0"/>
        <c:axId val="678183312"/>
        <c:axId val="678185280"/>
      </c:lineChart>
      <c:catAx>
        <c:axId val="67818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Annual Emmissions 2015 - 2019 (Tons CO2)</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4"/>
          <c:order val="0"/>
          <c:tx>
            <c:v>Electricity</c:v>
          </c:tx>
          <c:spPr>
            <a:solidFill>
              <a:schemeClr val="bg1">
                <a:lumMod val="65000"/>
              </a:schemeClr>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Snapshop'!$O$5:$O$20</c15:sqref>
                  </c15:fullRef>
                </c:ext>
              </c:extLst>
              <c:f>'Community Emissions Snapshop'!$O$5:$O$9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0-1A95-45AC-A08D-716AF60AC927}"/>
            </c:ext>
          </c:extLst>
        </c:ser>
        <c:ser>
          <c:idx val="5"/>
          <c:order val="1"/>
          <c:tx>
            <c:v>Natural Gas</c:v>
          </c:tx>
          <c:spPr>
            <a:solidFill>
              <a:schemeClr val="accent1"/>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Snapshop'!$P$5:$P$20</c15:sqref>
                  </c15:fullRef>
                </c:ext>
              </c:extLst>
              <c:f>'Community Emissions Snapshop'!$P$5:$P$9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1-1A95-45AC-A08D-716AF60AC927}"/>
            </c:ext>
          </c:extLst>
        </c:ser>
        <c:ser>
          <c:idx val="0"/>
          <c:order val="2"/>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Snapshop'!$L$5:$L$20</c15:sqref>
                  </c15:fullRef>
                </c:ext>
              </c:extLst>
              <c:f>'Community Emissions Snapshop'!$L$5:$L$9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2-1A95-45AC-A08D-716AF60AC927}"/>
            </c:ext>
          </c:extLst>
        </c:ser>
        <c:ser>
          <c:idx val="2"/>
          <c:order val="3"/>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Snapshop'!$B$5:$B$9</c:f>
              <c:strCache>
                <c:ptCount val="5"/>
                <c:pt idx="0">
                  <c:v>Baseline</c:v>
                </c:pt>
                <c:pt idx="1">
                  <c:v>2016</c:v>
                </c:pt>
                <c:pt idx="2">
                  <c:v>2017</c:v>
                </c:pt>
                <c:pt idx="3">
                  <c:v>2018</c:v>
                </c:pt>
                <c:pt idx="4">
                  <c:v>2019</c:v>
                </c:pt>
              </c:strCache>
            </c:strRef>
          </c:cat>
          <c:val>
            <c:numRef>
              <c:extLst>
                <c:ext xmlns:c15="http://schemas.microsoft.com/office/drawing/2012/chart" uri="{02D57815-91ED-43cb-92C2-25804820EDAC}">
                  <c15:fullRef>
                    <c15:sqref>'Community Emissions Snapshop'!$N$5:$N$20</c15:sqref>
                  </c15:fullRef>
                </c:ext>
              </c:extLst>
              <c:f>'Community Emissions Snapshop'!$N$5:$N$9</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3-1A95-45AC-A08D-716AF60AC927}"/>
            </c:ext>
          </c:extLst>
        </c:ser>
        <c:dLbls>
          <c:showLegendKey val="0"/>
          <c:showVal val="0"/>
          <c:showCatName val="0"/>
          <c:showSerName val="0"/>
          <c:showPercent val="0"/>
          <c:showBubbleSize val="0"/>
        </c:dLbls>
        <c:gapWidth val="50"/>
        <c:overlap val="100"/>
        <c:axId val="777539880"/>
        <c:axId val="777535616"/>
        <c:extLst/>
      </c:barChart>
      <c:catAx>
        <c:axId val="77753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535616"/>
        <c:crosses val="autoZero"/>
        <c:auto val="1"/>
        <c:lblAlgn val="ctr"/>
        <c:lblOffset val="100"/>
        <c:noMultiLvlLbl val="0"/>
      </c:catAx>
      <c:valAx>
        <c:axId val="7775356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539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GHG Inventory (Tons CO2)</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v>Residential Electricity</c:v>
          </c:tx>
          <c:spPr>
            <a:solidFill>
              <a:schemeClr val="accent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Snapshop'!$D$5:$D$20</c15:sqref>
                  </c15:fullRef>
                </c:ext>
              </c:extLst>
              <c:f>'Community Emissions Snapshop'!$D$5:$D$10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C75-45BC-9E90-E00AFF138BD6}"/>
            </c:ext>
          </c:extLst>
        </c:ser>
        <c:ser>
          <c:idx val="1"/>
          <c:order val="1"/>
          <c:tx>
            <c:v>Resdential Natural Gas</c:v>
          </c:tx>
          <c:spPr>
            <a:solidFill>
              <a:schemeClr val="accent2">
                <a:lumMod val="40000"/>
                <a:lumOff val="60000"/>
              </a:schemeClr>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Snapshop'!$F$5:$F$20</c15:sqref>
                  </c15:fullRef>
                </c:ext>
              </c:extLst>
              <c:f>'Community Emissions Snapshop'!$F$5:$F$10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C75-45BC-9E90-E00AFF138BD6}"/>
            </c:ext>
          </c:extLst>
        </c:ser>
        <c:ser>
          <c:idx val="2"/>
          <c:order val="2"/>
          <c:tx>
            <c:v>Commercial &amp; Industrial Electricity</c:v>
          </c:tx>
          <c:spPr>
            <a:solidFill>
              <a:schemeClr val="bg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Snapshop'!$H$5:$H$20</c15:sqref>
                  </c15:fullRef>
                </c:ext>
              </c:extLst>
              <c:f>'Community Emissions Snapshop'!$H$5:$H$10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C75-45BC-9E90-E00AFF138BD6}"/>
            </c:ext>
          </c:extLst>
        </c:ser>
        <c:ser>
          <c:idx val="3"/>
          <c:order val="3"/>
          <c:tx>
            <c:v>Commercial &amp; Industrial Natural Gas</c:v>
          </c:tx>
          <c:spPr>
            <a:solidFill>
              <a:schemeClr val="bg2">
                <a:lumMod val="40000"/>
                <a:lumOff val="60000"/>
              </a:schemeClr>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Snapshop'!$J$5:$J$20</c15:sqref>
                  </c15:fullRef>
                </c:ext>
              </c:extLst>
              <c:f>'Community Emissions Snapshop'!$J$5:$J$10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C75-45BC-9E90-E00AFF138BD6}"/>
            </c:ext>
          </c:extLst>
        </c:ser>
        <c:ser>
          <c:idx val="4"/>
          <c:order val="4"/>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Snapshop'!$L$5:$L$20</c15:sqref>
                  </c15:fullRef>
                </c:ext>
              </c:extLst>
              <c:f>'Community Emissions Snapshop'!$L$5:$L$10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C75-45BC-9E90-E00AFF138BD6}"/>
            </c:ext>
          </c:extLst>
        </c:ser>
        <c:ser>
          <c:idx val="6"/>
          <c:order val="5"/>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Snapshop'!$B$5:$B$20</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Snapshop'!$N$5:$N$20</c15:sqref>
                  </c15:fullRef>
                </c:ext>
              </c:extLst>
              <c:f>'Community Emissions Snapshop'!$N$5:$N$10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C75-45BC-9E90-E00AFF138BD6}"/>
            </c:ext>
          </c:extLst>
        </c:ser>
        <c:dLbls>
          <c:showLegendKey val="0"/>
          <c:showVal val="0"/>
          <c:showCatName val="0"/>
          <c:showSerName val="0"/>
          <c:showPercent val="0"/>
          <c:showBubbleSize val="0"/>
        </c:dLbls>
        <c:gapWidth val="55"/>
        <c:overlap val="100"/>
        <c:axId val="678183312"/>
        <c:axId val="678185280"/>
        <c:extLst/>
      </c:barChart>
      <c:catAx>
        <c:axId val="678183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2016 Summary Emissions (tons CO2)</a:t>
            </a:r>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929-414C-9D60-016DF894C9DF}"/>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2929-414C-9D60-016DF894C9DF}"/>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2929-414C-9D60-016DF894C9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29-414C-9D60-016DF894C9DF}"/>
              </c:ext>
            </c:extLst>
          </c:dPt>
          <c:dLbls>
            <c:dLbl>
              <c:idx val="0"/>
              <c:layout>
                <c:manualLayout>
                  <c:x val="-0.21271426736222848"/>
                  <c:y val="0.21070754046787873"/>
                </c:manualLayout>
              </c:layout>
              <c:showLegendKey val="0"/>
              <c:showVal val="0"/>
              <c:showCatName val="1"/>
              <c:showSerName val="0"/>
              <c:showPercent val="1"/>
              <c:showBubbleSize val="0"/>
              <c:extLst>
                <c:ext xmlns:c15="http://schemas.microsoft.com/office/drawing/2012/chart" uri="{CE6537A1-D6FC-4f65-9D91-7224C49458BB}">
                  <c15:layout>
                    <c:manualLayout>
                      <c:w val="0.27770798320162421"/>
                      <c:h val="0.22408769874672876"/>
                    </c:manualLayout>
                  </c15:layout>
                </c:ext>
                <c:ext xmlns:c16="http://schemas.microsoft.com/office/drawing/2014/chart" uri="{C3380CC4-5D6E-409C-BE32-E72D297353CC}">
                  <c16:uniqueId val="{00000001-2929-414C-9D60-016DF894C9DF}"/>
                </c:ext>
              </c:extLst>
            </c:dLbl>
            <c:dLbl>
              <c:idx val="1"/>
              <c:layout>
                <c:manualLayout>
                  <c:x val="-0.2282157179031109"/>
                  <c:y val="-0.14845004269031892"/>
                </c:manualLayout>
              </c:layout>
              <c:tx>
                <c:rich>
                  <a:bodyPr/>
                  <a:lstStyle/>
                  <a:p>
                    <a:fld id="{ED6E6727-86E2-4ABE-8971-1961389F0633}" type="CATEGORYNAME">
                      <a:rPr lang="en-US">
                        <a:solidFill>
                          <a:schemeClr val="bg1"/>
                        </a:solidFill>
                      </a:rPr>
                      <a:pPr/>
                      <a:t>[CATEGORY NAME]</a:t>
                    </a:fld>
                    <a:r>
                      <a:rPr lang="en-US">
                        <a:solidFill>
                          <a:schemeClr val="bg1"/>
                        </a:solidFill>
                      </a:rPr>
                      <a:t>
</a:t>
                    </a:r>
                    <a:fld id="{9CAE187E-5FFE-4633-BB2A-0B83E6955F99}" type="PERCENTAGE">
                      <a:rPr lang="en-US">
                        <a:solidFill>
                          <a:schemeClr val="bg1"/>
                        </a:solidFill>
                      </a:rPr>
                      <a:pPr/>
                      <a:t>[PERCENTAGE]</a:t>
                    </a:fld>
                    <a:endParaRPr lang="en-US">
                      <a:solidFill>
                        <a:schemeClr val="bg1"/>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7187146143485463"/>
                      <c:h val="0.23420405883387613"/>
                    </c:manualLayout>
                  </c15:layout>
                  <c15:dlblFieldTable/>
                  <c15:showDataLabelsRange val="0"/>
                </c:ext>
                <c:ext xmlns:c16="http://schemas.microsoft.com/office/drawing/2014/chart" uri="{C3380CC4-5D6E-409C-BE32-E72D297353CC}">
                  <c16:uniqueId val="{00000003-2929-414C-9D60-016DF894C9DF}"/>
                </c:ext>
              </c:extLst>
            </c:dLbl>
            <c:dLbl>
              <c:idx val="2"/>
              <c:layout>
                <c:manualLayout>
                  <c:x val="0.20183478948393069"/>
                  <c:y val="5.510920889511401E-2"/>
                </c:manualLayout>
              </c:layout>
              <c:tx>
                <c:rich>
                  <a:bodyPr/>
                  <a:lstStyle/>
                  <a:p>
                    <a:fld id="{6E673EC8-7087-4D77-BD43-2051C1599E29}" type="CATEGORYNAME">
                      <a:rPr lang="en-US" sz="1200" b="1"/>
                      <a:pPr/>
                      <a:t>[CATEGORY NAME]</a:t>
                    </a:fld>
                    <a:r>
                      <a:rPr lang="en-US" sz="1200" b="1"/>
                      <a:t>
</a:t>
                    </a:r>
                    <a:fld id="{D5D99EF0-AA8D-40C1-A935-18DFF2C18F60}" type="PERCENTAGE">
                      <a:rPr lang="en-US" sz="1200" b="1"/>
                      <a:pPr/>
                      <a:t>[PERCENTAGE]</a:t>
                    </a:fld>
                    <a:endParaRPr lang="en-US" sz="1200" b="1"/>
                  </a:p>
                </c:rich>
              </c:tx>
              <c:showLegendKey val="0"/>
              <c:showVal val="0"/>
              <c:showCatName val="1"/>
              <c:showSerName val="0"/>
              <c:showPercent val="1"/>
              <c:showBubbleSize val="0"/>
              <c:extLst>
                <c:ext xmlns:c15="http://schemas.microsoft.com/office/drawing/2012/chart" uri="{CE6537A1-D6FC-4f65-9D91-7224C49458BB}">
                  <c15:layout>
                    <c:manualLayout>
                      <c:w val="0.27584087896137194"/>
                      <c:h val="0.1775524423458511"/>
                    </c:manualLayout>
                  </c15:layout>
                  <c15:dlblFieldTable/>
                  <c15:showDataLabelsRange val="0"/>
                </c:ext>
                <c:ext xmlns:c16="http://schemas.microsoft.com/office/drawing/2014/chart" uri="{C3380CC4-5D6E-409C-BE32-E72D297353CC}">
                  <c16:uniqueId val="{00000005-2929-414C-9D60-016DF894C9DF}"/>
                </c:ext>
              </c:extLst>
            </c:dLbl>
            <c:dLbl>
              <c:idx val="3"/>
              <c:layout>
                <c:manualLayout>
                  <c:x val="-0.14351415796740086"/>
                  <c:y val="8.2241983760332885E-2"/>
                </c:manualLayout>
              </c:layout>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029516351399136"/>
                      <c:h val="0.16871611149422036"/>
                    </c:manualLayout>
                  </c15:layout>
                </c:ext>
                <c:ext xmlns:c16="http://schemas.microsoft.com/office/drawing/2014/chart" uri="{C3380CC4-5D6E-409C-BE32-E72D297353CC}">
                  <c16:uniqueId val="{00000007-2929-414C-9D60-016DF894C9DF}"/>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Snapshop'!$E$74:$E$77</c:f>
              <c:numCache>
                <c:formatCode>0.00%</c:formatCode>
                <c:ptCount val="4"/>
                <c:pt idx="0">
                  <c:v>0</c:v>
                </c:pt>
                <c:pt idx="1">
                  <c:v>0</c:v>
                </c:pt>
                <c:pt idx="2">
                  <c:v>0</c:v>
                </c:pt>
                <c:pt idx="3">
                  <c:v>0</c:v>
                </c:pt>
              </c:numCache>
            </c:numRef>
          </c:val>
          <c:extLst>
            <c:ext xmlns:c16="http://schemas.microsoft.com/office/drawing/2014/chart" uri="{C3380CC4-5D6E-409C-BE32-E72D297353CC}">
              <c16:uniqueId val="{0000000A-2929-414C-9D60-016DF894C9D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2017 Summary Emissions (tons CO2)</a:t>
            </a:r>
          </a:p>
        </c:rich>
      </c:tx>
      <c:layout>
        <c:manualLayout>
          <c:xMode val="edge"/>
          <c:yMode val="edge"/>
          <c:x val="0.13541895949133398"/>
          <c:y val="4.1291265661825838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Snapshop'!$G$73:$I$73</c:f>
              <c:strCache>
                <c:ptCount val="1"/>
                <c:pt idx="0">
                  <c:v>2017</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C55-4514-B71A-46A49FE878F1}"/>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7C55-4514-B71A-46A49FE878F1}"/>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7C55-4514-B71A-46A49FE878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55-4514-B71A-46A49FE878F1}"/>
              </c:ext>
            </c:extLst>
          </c:dPt>
          <c:dLbls>
            <c:dLbl>
              <c:idx val="0"/>
              <c:layout>
                <c:manualLayout>
                  <c:x val="-0.18501522369360313"/>
                  <c:y val="0.2171332091994338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1284392370009256"/>
                      <c:h val="0.20645632830912916"/>
                    </c:manualLayout>
                  </c15:layout>
                </c:ext>
                <c:ext xmlns:c16="http://schemas.microsoft.com/office/drawing/2014/chart" uri="{C3380CC4-5D6E-409C-BE32-E72D297353CC}">
                  <c16:uniqueId val="{00000001-7C55-4514-B71A-46A49FE878F1}"/>
                </c:ext>
              </c:extLst>
            </c:dLbl>
            <c:dLbl>
              <c:idx val="1"/>
              <c:layout>
                <c:manualLayout>
                  <c:x val="-0.18250031528224117"/>
                  <c:y val="-0.14428797751964428"/>
                </c:manualLayout>
              </c:layout>
              <c:tx>
                <c:rich>
                  <a:bodyPr/>
                  <a:lstStyle/>
                  <a:p>
                    <a:fld id="{609773F1-A1EA-47E6-881B-389CE6FA4110}" type="CATEGORYNAME">
                      <a:rPr lang="en-US">
                        <a:solidFill>
                          <a:schemeClr val="bg1"/>
                        </a:solidFill>
                      </a:rPr>
                      <a:pPr/>
                      <a:t>[CATEGORY NAME]</a:t>
                    </a:fld>
                    <a:r>
                      <a:rPr lang="en-US" baseline="0">
                        <a:solidFill>
                          <a:schemeClr val="bg1"/>
                        </a:solidFill>
                      </a:rPr>
                      <a:t>, </a:t>
                    </a:r>
                    <a:fld id="{544C752B-90E1-4533-9BF3-7CF6A6887962}" type="VALUE">
                      <a:rPr lang="en-US" baseline="0">
                        <a:solidFill>
                          <a:schemeClr val="bg1"/>
                        </a:solidFill>
                      </a:rPr>
                      <a:pPr/>
                      <a:t>[VALUE]</a:t>
                    </a:fld>
                    <a:endParaRPr lang="en-US" baseline="0">
                      <a:solidFill>
                        <a:schemeClr val="bg1"/>
                      </a:solidFill>
                    </a:endParaRP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8677359672508485"/>
                      <c:h val="0.24155390412168112"/>
                    </c:manualLayout>
                  </c15:layout>
                  <c15:dlblFieldTable/>
                  <c15:showDataLabelsRange val="0"/>
                </c:ext>
                <c:ext xmlns:c16="http://schemas.microsoft.com/office/drawing/2014/chart" uri="{C3380CC4-5D6E-409C-BE32-E72D297353CC}">
                  <c16:uniqueId val="{00000003-7C55-4514-B71A-46A49FE878F1}"/>
                </c:ext>
              </c:extLst>
            </c:dLbl>
            <c:dLbl>
              <c:idx val="3"/>
              <c:layout>
                <c:manualLayout>
                  <c:x val="-0.11730667715447433"/>
                  <c:y val="5.249817064435077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55-4514-B71A-46A49FE878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Snapshop'!$G$74:$G$77</c:f>
              <c:strCache>
                <c:ptCount val="4"/>
                <c:pt idx="0">
                  <c:v>Residential</c:v>
                </c:pt>
                <c:pt idx="1">
                  <c:v>Commercial &amp; Industrial</c:v>
                </c:pt>
                <c:pt idx="2">
                  <c:v>Travel</c:v>
                </c:pt>
                <c:pt idx="3">
                  <c:v>Waste</c:v>
                </c:pt>
              </c:strCache>
            </c:strRef>
          </c:cat>
          <c:val>
            <c:numRef>
              <c:f>'Community Emissions Snapshop'!$I$74:$I$77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7C55-4514-B71A-46A49FE878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2018 Summary Emissions (tons CO2)</a:t>
            </a:r>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Snapshop'!$K$73:$M$73</c:f>
              <c:strCache>
                <c:ptCount val="1"/>
                <c:pt idx="0">
                  <c:v>2018</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80B-40B9-9C64-C9C02010DB61}"/>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180B-40B9-9C64-C9C02010DB61}"/>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180B-40B9-9C64-C9C02010DB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0B-40B9-9C64-C9C02010DB61}"/>
              </c:ext>
            </c:extLst>
          </c:dPt>
          <c:dLbls>
            <c:dLbl>
              <c:idx val="0"/>
              <c:layout>
                <c:manualLayout>
                  <c:x val="-0.1226287950522489"/>
                  <c:y val="0.1501859229235769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56566053878234"/>
                      <c:h val="0.18271385055357933"/>
                    </c:manualLayout>
                  </c15:layout>
                </c:ext>
                <c:ext xmlns:c16="http://schemas.microsoft.com/office/drawing/2014/chart" uri="{C3380CC4-5D6E-409C-BE32-E72D297353CC}">
                  <c16:uniqueId val="{00000001-180B-40B9-9C64-C9C02010DB61}"/>
                </c:ext>
              </c:extLst>
            </c:dLbl>
            <c:dLbl>
              <c:idx val="1"/>
              <c:layout>
                <c:manualLayout>
                  <c:x val="-0.11981575200886889"/>
                  <c:y val="-7.9849687676471062E-2"/>
                </c:manualLayout>
              </c:layout>
              <c:tx>
                <c:rich>
                  <a:bodyPr/>
                  <a:lstStyle/>
                  <a:p>
                    <a:fld id="{756E68C0-A192-404F-8B8D-C635D48AA8B0}" type="CATEGORYNAME">
                      <a:rPr lang="en-US">
                        <a:solidFill>
                          <a:schemeClr val="bg1"/>
                        </a:solidFill>
                      </a:rPr>
                      <a:pPr/>
                      <a:t>[CATEGORY NAME]</a:t>
                    </a:fld>
                    <a:endParaRPr lang="en-US" baseline="0">
                      <a:solidFill>
                        <a:schemeClr val="bg1"/>
                      </a:solidFill>
                    </a:endParaRPr>
                  </a:p>
                  <a:p>
                    <a:fld id="{E5B0C860-931B-41BB-B737-09C37CDB8D59}" type="VALUE">
                      <a:rPr lang="en-US">
                        <a:solidFill>
                          <a:schemeClr val="bg1"/>
                        </a:solidFill>
                      </a:rPr>
                      <a:pPr/>
                      <a:t>[VALUE]</a:t>
                    </a:fld>
                    <a:endParaRPr 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41796620988963978"/>
                      <c:h val="0.24155390412168112"/>
                    </c:manualLayout>
                  </c15:layout>
                  <c15:dlblFieldTable/>
                  <c15:showDataLabelsRange val="0"/>
                </c:ext>
                <c:ext xmlns:c16="http://schemas.microsoft.com/office/drawing/2014/chart" uri="{C3380CC4-5D6E-409C-BE32-E72D297353CC}">
                  <c16:uniqueId val="{00000003-180B-40B9-9C64-C9C02010DB61}"/>
                </c:ext>
              </c:extLst>
            </c:dLbl>
            <c:dLbl>
              <c:idx val="3"/>
              <c:layout>
                <c:manualLayout>
                  <c:x val="-0.13169705886906649"/>
                  <c:y val="3.9684008123045768E-2"/>
                </c:manualLayout>
              </c:layout>
              <c:tx>
                <c:rich>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fld id="{61E6B70A-7017-4402-8CFC-D93608B5D050}" type="CATEGORYNAME">
                      <a:rPr lang="en-US">
                        <a:solidFill>
                          <a:sysClr val="windowText" lastClr="000000"/>
                        </a:solidFill>
                      </a:rPr>
                      <a:pPr>
                        <a:defRPr sz="1200" b="1">
                          <a:solidFill>
                            <a:sysClr val="windowText" lastClr="000000"/>
                          </a:solidFill>
                        </a:defRPr>
                      </a:pPr>
                      <a:t>[CATEGORY NAME]</a:t>
                    </a:fld>
                    <a:endParaRPr lang="en-US" baseline="0">
                      <a:solidFill>
                        <a:sysClr val="windowText" lastClr="000000"/>
                      </a:solidFill>
                    </a:endParaRPr>
                  </a:p>
                  <a:p>
                    <a:pPr>
                      <a:defRPr sz="1200" b="1">
                        <a:solidFill>
                          <a:sysClr val="windowText" lastClr="000000"/>
                        </a:solidFill>
                      </a:defRPr>
                    </a:pPr>
                    <a:fld id="{175B51F8-3BAE-4329-BFD2-6B82385AE845}" type="VALUE">
                      <a:rPr lang="en-US">
                        <a:solidFill>
                          <a:sysClr val="windowText" lastClr="000000"/>
                        </a:solidFill>
                      </a:rPr>
                      <a:pPr>
                        <a:defRPr sz="1200" b="1">
                          <a:solidFill>
                            <a:sysClr val="windowText" lastClr="000000"/>
                          </a:solidFill>
                        </a:defRPr>
                      </a:pPr>
                      <a:t>[VALUE]</a:t>
                    </a:fld>
                    <a:endParaRPr lang="en-US"/>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80B-40B9-9C64-C9C02010DB6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Snapshop'!$M$74:$M$77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180B-40B9-9C64-C9C02010DB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2019 Summary Emissions (tons CO2)</a:t>
            </a:r>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Snapshop'!$O$73:$Q$73</c:f>
              <c:strCache>
                <c:ptCount val="1"/>
                <c:pt idx="0">
                  <c:v>2019</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B35-4B9E-B45A-59A7A68B9232}"/>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3B35-4B9E-B45A-59A7A68B9232}"/>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3B35-4B9E-B45A-59A7A68B92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35-4B9E-B45A-59A7A68B9232}"/>
              </c:ext>
            </c:extLst>
          </c:dPt>
          <c:dLbls>
            <c:dLbl>
              <c:idx val="0"/>
              <c:layout>
                <c:manualLayout>
                  <c:x val="-0.24081326512980794"/>
                  <c:y val="-9.510962963819567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911305264524094"/>
                      <c:h val="0.18271385055357933"/>
                    </c:manualLayout>
                  </c15:layout>
                </c:ext>
                <c:ext xmlns:c16="http://schemas.microsoft.com/office/drawing/2014/chart" uri="{C3380CC4-5D6E-409C-BE32-E72D297353CC}">
                  <c16:uniqueId val="{00000001-3B35-4B9E-B45A-59A7A68B9232}"/>
                </c:ext>
              </c:extLst>
            </c:dLbl>
            <c:dLbl>
              <c:idx val="1"/>
              <c:layout>
                <c:manualLayout>
                  <c:x val="-0.1480121789548825"/>
                  <c:y val="-0.14836764572484215"/>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5152892501784594"/>
                      <c:h val="0.23845705919704419"/>
                    </c:manualLayout>
                  </c15:layout>
                </c:ext>
                <c:ext xmlns:c16="http://schemas.microsoft.com/office/drawing/2014/chart" uri="{C3380CC4-5D6E-409C-BE32-E72D297353CC}">
                  <c16:uniqueId val="{00000003-3B35-4B9E-B45A-59A7A68B9232}"/>
                </c:ext>
              </c:extLst>
            </c:dLbl>
            <c:dLbl>
              <c:idx val="3"/>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35-4B9E-B45A-59A7A68B923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Snapshop'!$Q$74:$Q$77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3B35-4B9E-B45A-59A7A68B92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a:t>
            </a:r>
          </a:p>
          <a:p>
            <a:pPr>
              <a:defRPr/>
            </a:pPr>
            <a:r>
              <a:rPr lang="en-US" b="1"/>
              <a:t>2015 </a:t>
            </a:r>
            <a:r>
              <a:rPr lang="en-US"/>
              <a:t>(Tonnes of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920669291338583"/>
          <c:y val="0.27758967629046372"/>
          <c:w val="0.48665177624789718"/>
          <c:h val="0.61675776876013366"/>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1-3AFA-45E2-829F-FC0D0AFA26AB}"/>
              </c:ext>
            </c:extLst>
          </c:dPt>
          <c:dPt>
            <c:idx val="1"/>
            <c:bubble3D val="0"/>
            <c:spPr>
              <a:solidFill>
                <a:srgbClr val="00B050"/>
              </a:solidFill>
              <a:ln w="19050">
                <a:noFill/>
              </a:ln>
              <a:effectLst/>
            </c:spPr>
            <c:extLst>
              <c:ext xmlns:c16="http://schemas.microsoft.com/office/drawing/2014/chart" uri="{C3380CC4-5D6E-409C-BE32-E72D297353CC}">
                <c16:uniqueId val="{00000003-3AFA-45E2-829F-FC0D0AFA26AB}"/>
              </c:ext>
            </c:extLst>
          </c:dPt>
          <c:dPt>
            <c:idx val="2"/>
            <c:bubble3D val="0"/>
            <c:spPr>
              <a:solidFill>
                <a:srgbClr val="00B0F0"/>
              </a:solidFill>
              <a:ln w="19050">
                <a:noFill/>
              </a:ln>
              <a:effectLst/>
            </c:spPr>
            <c:extLst>
              <c:ext xmlns:c16="http://schemas.microsoft.com/office/drawing/2014/chart" uri="{C3380CC4-5D6E-409C-BE32-E72D297353CC}">
                <c16:uniqueId val="{00000005-3AFA-45E2-829F-FC0D0AFA26AB}"/>
              </c:ext>
            </c:extLst>
          </c:dPt>
          <c:dPt>
            <c:idx val="3"/>
            <c:bubble3D val="0"/>
            <c:spPr>
              <a:solidFill>
                <a:srgbClr val="7030A0"/>
              </a:solidFill>
              <a:ln w="19050">
                <a:noFill/>
              </a:ln>
              <a:effectLst/>
            </c:spPr>
            <c:extLst>
              <c:ext xmlns:c16="http://schemas.microsoft.com/office/drawing/2014/chart" uri="{C3380CC4-5D6E-409C-BE32-E72D297353CC}">
                <c16:uniqueId val="{00000007-3AFA-45E2-829F-FC0D0AFA26AB}"/>
              </c:ext>
            </c:extLst>
          </c:dPt>
          <c:dLbls>
            <c:dLbl>
              <c:idx val="0"/>
              <c:layout>
                <c:manualLayout>
                  <c:x val="3.7491141732283462E-2"/>
                  <c:y val="-0.103371974336541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FA-45E2-829F-FC0D0AFA26AB}"/>
                </c:ext>
              </c:extLst>
            </c:dLbl>
            <c:dLbl>
              <c:idx val="1"/>
              <c:layout>
                <c:manualLayout>
                  <c:x val="-9.5124781277340337E-2"/>
                  <c:y val="2.53973461650627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FA-45E2-829F-FC0D0AFA26AB}"/>
                </c:ext>
              </c:extLst>
            </c:dLbl>
            <c:dLbl>
              <c:idx val="2"/>
              <c:layout>
                <c:manualLayout>
                  <c:x val="-5.2246828521434821E-2"/>
                  <c:y val="6.91375036453776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FA-45E2-829F-FC0D0AFA26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Inventory'!$AD$5:$AD$8</c:f>
              <c:numCache>
                <c:formatCode>#,##0.00</c:formatCode>
                <c:ptCount val="4"/>
                <c:pt idx="0">
                  <c:v>0</c:v>
                </c:pt>
                <c:pt idx="1">
                  <c:v>0</c:v>
                </c:pt>
                <c:pt idx="2">
                  <c:v>0</c:v>
                </c:pt>
                <c:pt idx="3">
                  <c:v>0</c:v>
                </c:pt>
              </c:numCache>
            </c:numRef>
          </c:val>
          <c:extLst>
            <c:ext xmlns:c16="http://schemas.microsoft.com/office/drawing/2014/chart" uri="{C3380CC4-5D6E-409C-BE32-E72D297353CC}">
              <c16:uniqueId val="{00000008-3AFA-45E2-829F-FC0D0AFA26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 </a:t>
            </a:r>
          </a:p>
          <a:p>
            <a:pPr>
              <a:defRPr/>
            </a:pPr>
            <a:r>
              <a:rPr lang="en-US" b="1"/>
              <a:t>2016</a:t>
            </a:r>
            <a:r>
              <a:rPr lang="en-US" baseline="0"/>
              <a:t>(Tonnes of CO2)</a:t>
            </a:r>
          </a:p>
          <a:p>
            <a:pPr>
              <a:defRPr/>
            </a:pPr>
            <a:endParaRPr lang="en-US"/>
          </a:p>
        </c:rich>
      </c:tx>
      <c:layout>
        <c:manualLayout>
          <c:xMode val="edge"/>
          <c:yMode val="edge"/>
          <c:x val="0.21254104195879625"/>
          <c:y val="3.0567685589519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582094703915433"/>
          <c:y val="0.32067909495502783"/>
          <c:w val="0.408393940384008"/>
          <c:h val="0.65397302081425868"/>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1-CA41-4B4D-87FA-E2575A49DE92}"/>
              </c:ext>
            </c:extLst>
          </c:dPt>
          <c:dPt>
            <c:idx val="1"/>
            <c:bubble3D val="0"/>
            <c:spPr>
              <a:solidFill>
                <a:srgbClr val="00B050"/>
              </a:solidFill>
              <a:ln w="19050">
                <a:noFill/>
              </a:ln>
              <a:effectLst/>
            </c:spPr>
            <c:extLst>
              <c:ext xmlns:c16="http://schemas.microsoft.com/office/drawing/2014/chart" uri="{C3380CC4-5D6E-409C-BE32-E72D297353CC}">
                <c16:uniqueId val="{00000003-CA41-4B4D-87FA-E2575A49DE92}"/>
              </c:ext>
            </c:extLst>
          </c:dPt>
          <c:dPt>
            <c:idx val="2"/>
            <c:bubble3D val="0"/>
            <c:spPr>
              <a:solidFill>
                <a:srgbClr val="00B0F0"/>
              </a:solidFill>
              <a:ln w="19050">
                <a:noFill/>
              </a:ln>
              <a:effectLst/>
            </c:spPr>
            <c:extLst>
              <c:ext xmlns:c16="http://schemas.microsoft.com/office/drawing/2014/chart" uri="{C3380CC4-5D6E-409C-BE32-E72D297353CC}">
                <c16:uniqueId val="{00000005-CA41-4B4D-87FA-E2575A49DE92}"/>
              </c:ext>
            </c:extLst>
          </c:dPt>
          <c:dPt>
            <c:idx val="3"/>
            <c:bubble3D val="0"/>
            <c:spPr>
              <a:solidFill>
                <a:srgbClr val="7030A0"/>
              </a:solidFill>
              <a:ln w="19050">
                <a:noFill/>
              </a:ln>
              <a:effectLst/>
            </c:spPr>
            <c:extLst>
              <c:ext xmlns:c16="http://schemas.microsoft.com/office/drawing/2014/chart" uri="{C3380CC4-5D6E-409C-BE32-E72D297353CC}">
                <c16:uniqueId val="{00000007-CA41-4B4D-87FA-E2575A49DE92}"/>
              </c:ext>
            </c:extLst>
          </c:dPt>
          <c:dLbls>
            <c:dLbl>
              <c:idx val="0"/>
              <c:layout>
                <c:manualLayout>
                  <c:x val="5.7824693788276468E-2"/>
                  <c:y val="-0.144604841061533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A41-4B4D-87FA-E2575A49DE92}"/>
                </c:ext>
              </c:extLst>
            </c:dLbl>
            <c:dLbl>
              <c:idx val="1"/>
              <c:layout>
                <c:manualLayout>
                  <c:x val="-7.0246359616006934E-2"/>
                  <c:y val="3.68211670047794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A41-4B4D-87FA-E2575A49DE92}"/>
                </c:ext>
              </c:extLst>
            </c:dLbl>
            <c:dLbl>
              <c:idx val="2"/>
              <c:layout>
                <c:manualLayout>
                  <c:x val="-6.2079396325459314E-2"/>
                  <c:y val="-2.07298046077573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A41-4B4D-87FA-E2575A49DE92}"/>
                </c:ext>
              </c:extLst>
            </c:dLbl>
            <c:dLbl>
              <c:idx val="3"/>
              <c:layout>
                <c:manualLayout>
                  <c:x val="3.419264372775321E-3"/>
                  <c:y val="-7.96754117525706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A41-4B4D-87FA-E2575A49DE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Inventory'!$AE$5:$AE$8</c:f>
              <c:numCache>
                <c:formatCode>#,##0.00</c:formatCode>
                <c:ptCount val="4"/>
                <c:pt idx="0">
                  <c:v>0</c:v>
                </c:pt>
                <c:pt idx="1">
                  <c:v>0</c:v>
                </c:pt>
                <c:pt idx="2">
                  <c:v>0</c:v>
                </c:pt>
                <c:pt idx="3">
                  <c:v>0</c:v>
                </c:pt>
              </c:numCache>
            </c:numRef>
          </c:val>
          <c:extLst>
            <c:ext xmlns:c16="http://schemas.microsoft.com/office/drawing/2014/chart" uri="{C3380CC4-5D6E-409C-BE32-E72D297353CC}">
              <c16:uniqueId val="{00000008-CA41-4B4D-87FA-E2575A49DE9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City Operations Annual Emissions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'City Operations GHG Inventory'!$Z$5:$AB$5</c:f>
              <c:strCache>
                <c:ptCount val="3"/>
                <c:pt idx="0">
                  <c:v>Buildings and Lighting</c:v>
                </c:pt>
              </c:strCache>
            </c:strRef>
          </c:tx>
          <c:spPr>
            <a:solidFill>
              <a:schemeClr val="accent1"/>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Inventory'!$AC$5:$AS$5</c15:sqref>
                  </c15:fullRef>
                </c:ext>
              </c:extLst>
              <c:f>'City Operations GHG Inventory'!$AD$5:$AH$5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1C46-4047-BA23-D2D5542DE580}"/>
            </c:ext>
          </c:extLst>
        </c:ser>
        <c:ser>
          <c:idx val="1"/>
          <c:order val="1"/>
          <c:tx>
            <c:strRef>
              <c:f>'City Operations GHG Inventory'!$Z$6:$AB$6</c:f>
              <c:strCache>
                <c:ptCount val="3"/>
                <c:pt idx="0">
                  <c:v>City Fleet    </c:v>
                </c:pt>
              </c:strCache>
            </c:strRef>
          </c:tx>
          <c:spPr>
            <a:solidFill>
              <a:schemeClr val="accent2"/>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Inventory'!$AC$6:$AS$6</c15:sqref>
                  </c15:fullRef>
                </c:ext>
              </c:extLst>
              <c:f>'City Operations GHG Inventory'!$AD$6:$AH$6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1C46-4047-BA23-D2D5542DE580}"/>
            </c:ext>
          </c:extLst>
        </c:ser>
        <c:ser>
          <c:idx val="2"/>
          <c:order val="2"/>
          <c:tx>
            <c:strRef>
              <c:f>'City Operations GHG Inventory'!$Z$7:$AB$7</c:f>
              <c:strCache>
                <c:ptCount val="3"/>
                <c:pt idx="0">
                  <c:v>Water and Wastewater</c:v>
                </c:pt>
              </c:strCache>
            </c:strRef>
          </c:tx>
          <c:spPr>
            <a:solidFill>
              <a:schemeClr val="accent3"/>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Inventory'!$AC$7:$AS$7</c15:sqref>
                  </c15:fullRef>
                </c:ext>
              </c:extLst>
              <c:f>'City Operations GHG Inventory'!$AD$7:$AH$7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1C46-4047-BA23-D2D5542DE580}"/>
            </c:ext>
          </c:extLst>
        </c:ser>
        <c:ser>
          <c:idx val="3"/>
          <c:order val="3"/>
          <c:tx>
            <c:strRef>
              <c:f>'City Operations GHG Inventory'!$Z$8:$AB$8</c:f>
              <c:strCache>
                <c:ptCount val="3"/>
                <c:pt idx="0">
                  <c:v>Waste</c:v>
                </c:pt>
              </c:strCache>
            </c:strRef>
          </c:tx>
          <c:spPr>
            <a:solidFill>
              <a:schemeClr val="accent4"/>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Inventory'!$AC$8:$AS$8</c15:sqref>
                  </c15:fullRef>
                </c:ext>
              </c:extLst>
              <c:f>'City Operations GHG Inventory'!$AD$8:$AH$8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1C46-4047-BA23-D2D5542DE580}"/>
            </c:ext>
          </c:extLst>
        </c:ser>
        <c:dLbls>
          <c:showLegendKey val="0"/>
          <c:showVal val="0"/>
          <c:showCatName val="0"/>
          <c:showSerName val="0"/>
          <c:showPercent val="0"/>
          <c:showBubbleSize val="0"/>
        </c:dLbls>
        <c:gapWidth val="80"/>
        <c:overlap val="100"/>
        <c:axId val="448081336"/>
        <c:axId val="448082976"/>
      </c:barChart>
      <c:catAx>
        <c:axId val="44808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082976"/>
        <c:crosses val="autoZero"/>
        <c:auto val="1"/>
        <c:lblAlgn val="ctr"/>
        <c:lblOffset val="100"/>
        <c:noMultiLvlLbl val="0"/>
      </c:catAx>
      <c:valAx>
        <c:axId val="44808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Emissions (Tonnes CO2)</a:t>
                </a:r>
              </a:p>
            </c:rich>
          </c:tx>
          <c:layout>
            <c:manualLayout>
              <c:xMode val="edge"/>
              <c:yMode val="edge"/>
              <c:x val="6.8173314817389459E-3"/>
              <c:y val="0.3489669876611070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081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2017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10771278161319"/>
          <c:y val="0.29270022660644512"/>
          <c:w val="0.39698305530643813"/>
          <c:h val="0.63006091296930133"/>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C75E-4B01-B53B-E194C7A4038B}"/>
              </c:ext>
            </c:extLst>
          </c:dPt>
          <c:dPt>
            <c:idx val="1"/>
            <c:bubble3D val="0"/>
            <c:spPr>
              <a:solidFill>
                <a:schemeClr val="accent6"/>
              </a:solidFill>
              <a:ln w="19050">
                <a:noFill/>
              </a:ln>
              <a:effectLst/>
            </c:spPr>
            <c:extLst>
              <c:ext xmlns:c16="http://schemas.microsoft.com/office/drawing/2014/chart" uri="{C3380CC4-5D6E-409C-BE32-E72D297353CC}">
                <c16:uniqueId val="{00000003-C75E-4B01-B53B-E194C7A4038B}"/>
              </c:ext>
            </c:extLst>
          </c:dPt>
          <c:dPt>
            <c:idx val="2"/>
            <c:bubble3D val="0"/>
            <c:spPr>
              <a:solidFill>
                <a:schemeClr val="accent1"/>
              </a:solidFill>
              <a:ln w="19050">
                <a:noFill/>
              </a:ln>
              <a:effectLst/>
            </c:spPr>
            <c:extLst>
              <c:ext xmlns:c16="http://schemas.microsoft.com/office/drawing/2014/chart" uri="{C3380CC4-5D6E-409C-BE32-E72D297353CC}">
                <c16:uniqueId val="{00000005-C75E-4B01-B53B-E194C7A4038B}"/>
              </c:ext>
            </c:extLst>
          </c:dPt>
          <c:dPt>
            <c:idx val="3"/>
            <c:bubble3D val="0"/>
            <c:spPr>
              <a:solidFill>
                <a:schemeClr val="accent4"/>
              </a:solidFill>
              <a:ln w="19050">
                <a:noFill/>
              </a:ln>
              <a:effectLst/>
            </c:spPr>
            <c:extLst>
              <c:ext xmlns:c16="http://schemas.microsoft.com/office/drawing/2014/chart" uri="{C3380CC4-5D6E-409C-BE32-E72D297353CC}">
                <c16:uniqueId val="{00000007-C75E-4B01-B53B-E194C7A4038B}"/>
              </c:ext>
            </c:extLst>
          </c:dPt>
          <c:dLbls>
            <c:dLbl>
              <c:idx val="0"/>
              <c:layout>
                <c:manualLayout>
                  <c:x val="2.4893832710391861E-2"/>
                  <c:y val="-1.44519017242388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5E-4B01-B53B-E194C7A4038B}"/>
                </c:ext>
              </c:extLst>
            </c:dLbl>
            <c:dLbl>
              <c:idx val="1"/>
              <c:layout>
                <c:manualLayout>
                  <c:x val="2.3655891557865256E-2"/>
                  <c:y val="-1.59295406425610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5E-4B01-B53B-E194C7A4038B}"/>
                </c:ext>
              </c:extLst>
            </c:dLbl>
            <c:dLbl>
              <c:idx val="2"/>
              <c:layout>
                <c:manualLayout>
                  <c:x val="1.5968439349294608E-2"/>
                  <c:y val="-0.114190693896413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5E-4B01-B53B-E194C7A403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Inventory'!$AF$5:$AF$8</c:f>
              <c:numCache>
                <c:formatCode>#,##0.00</c:formatCode>
                <c:ptCount val="4"/>
                <c:pt idx="0">
                  <c:v>0</c:v>
                </c:pt>
                <c:pt idx="1">
                  <c:v>0</c:v>
                </c:pt>
                <c:pt idx="2">
                  <c:v>0</c:v>
                </c:pt>
                <c:pt idx="3">
                  <c:v>0</c:v>
                </c:pt>
              </c:numCache>
            </c:numRef>
          </c:val>
          <c:extLst>
            <c:ext xmlns:c16="http://schemas.microsoft.com/office/drawing/2014/chart" uri="{C3380CC4-5D6E-409C-BE32-E72D297353CC}">
              <c16:uniqueId val="{00000008-C75E-4B01-B53B-E194C7A403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2018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869038711450624"/>
          <c:y val="0.22908703732630312"/>
          <c:w val="0.51299341738497084"/>
          <c:h val="0.67631622849941408"/>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E4C3-455E-ABB1-730B27251AA4}"/>
              </c:ext>
            </c:extLst>
          </c:dPt>
          <c:dPt>
            <c:idx val="1"/>
            <c:bubble3D val="0"/>
            <c:spPr>
              <a:solidFill>
                <a:schemeClr val="accent6"/>
              </a:solidFill>
              <a:ln w="19050">
                <a:noFill/>
              </a:ln>
              <a:effectLst/>
            </c:spPr>
            <c:extLst>
              <c:ext xmlns:c16="http://schemas.microsoft.com/office/drawing/2014/chart" uri="{C3380CC4-5D6E-409C-BE32-E72D297353CC}">
                <c16:uniqueId val="{00000003-E4C3-455E-ABB1-730B27251AA4}"/>
              </c:ext>
            </c:extLst>
          </c:dPt>
          <c:dPt>
            <c:idx val="2"/>
            <c:bubble3D val="0"/>
            <c:spPr>
              <a:solidFill>
                <a:schemeClr val="accent1"/>
              </a:solidFill>
              <a:ln w="19050">
                <a:noFill/>
              </a:ln>
              <a:effectLst/>
            </c:spPr>
            <c:extLst>
              <c:ext xmlns:c16="http://schemas.microsoft.com/office/drawing/2014/chart" uri="{C3380CC4-5D6E-409C-BE32-E72D297353CC}">
                <c16:uniqueId val="{00000005-E4C3-455E-ABB1-730B27251AA4}"/>
              </c:ext>
            </c:extLst>
          </c:dPt>
          <c:dPt>
            <c:idx val="3"/>
            <c:bubble3D val="0"/>
            <c:spPr>
              <a:solidFill>
                <a:schemeClr val="accent4"/>
              </a:solidFill>
              <a:ln w="19050">
                <a:noFill/>
              </a:ln>
              <a:effectLst/>
            </c:spPr>
            <c:extLst>
              <c:ext xmlns:c16="http://schemas.microsoft.com/office/drawing/2014/chart" uri="{C3380CC4-5D6E-409C-BE32-E72D297353CC}">
                <c16:uniqueId val="{00000007-E4C3-455E-ABB1-730B27251A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Inventory'!$AG$5:$AG$8</c:f>
              <c:numCache>
                <c:formatCode>#,##0.00</c:formatCode>
                <c:ptCount val="4"/>
                <c:pt idx="0">
                  <c:v>0</c:v>
                </c:pt>
                <c:pt idx="1">
                  <c:v>0</c:v>
                </c:pt>
                <c:pt idx="2">
                  <c:v>0</c:v>
                </c:pt>
                <c:pt idx="3">
                  <c:v>0</c:v>
                </c:pt>
              </c:numCache>
            </c:numRef>
          </c:val>
          <c:extLst>
            <c:ext xmlns:c16="http://schemas.microsoft.com/office/drawing/2014/chart" uri="{C3380CC4-5D6E-409C-BE32-E72D297353CC}">
              <c16:uniqueId val="{00000008-E4C3-455E-ABB1-730B27251AA4}"/>
            </c:ext>
          </c:extLst>
        </c:ser>
        <c:dLbls>
          <c:showLegendKey val="0"/>
          <c:showVal val="0"/>
          <c:showCatName val="0"/>
          <c:showSerName val="0"/>
          <c:showPercent val="0"/>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2019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10771278161319"/>
          <c:y val="0.29270022660644512"/>
          <c:w val="0.39698305530643813"/>
          <c:h val="0.63006091296930133"/>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4C7A-4A08-83A9-1B2342DF5B4B}"/>
              </c:ext>
            </c:extLst>
          </c:dPt>
          <c:dPt>
            <c:idx val="1"/>
            <c:bubble3D val="0"/>
            <c:spPr>
              <a:solidFill>
                <a:schemeClr val="accent6"/>
              </a:solidFill>
              <a:ln w="19050">
                <a:noFill/>
              </a:ln>
              <a:effectLst/>
            </c:spPr>
            <c:extLst>
              <c:ext xmlns:c16="http://schemas.microsoft.com/office/drawing/2014/chart" uri="{C3380CC4-5D6E-409C-BE32-E72D297353CC}">
                <c16:uniqueId val="{00000003-4C7A-4A08-83A9-1B2342DF5B4B}"/>
              </c:ext>
            </c:extLst>
          </c:dPt>
          <c:dPt>
            <c:idx val="2"/>
            <c:bubble3D val="0"/>
            <c:spPr>
              <a:solidFill>
                <a:schemeClr val="accent1"/>
              </a:solidFill>
              <a:ln w="19050">
                <a:noFill/>
              </a:ln>
              <a:effectLst/>
            </c:spPr>
            <c:extLst>
              <c:ext xmlns:c16="http://schemas.microsoft.com/office/drawing/2014/chart" uri="{C3380CC4-5D6E-409C-BE32-E72D297353CC}">
                <c16:uniqueId val="{00000005-4C7A-4A08-83A9-1B2342DF5B4B}"/>
              </c:ext>
            </c:extLst>
          </c:dPt>
          <c:dPt>
            <c:idx val="3"/>
            <c:bubble3D val="0"/>
            <c:spPr>
              <a:solidFill>
                <a:schemeClr val="accent4"/>
              </a:solidFill>
              <a:ln w="19050">
                <a:noFill/>
              </a:ln>
              <a:effectLst/>
            </c:spPr>
            <c:extLst>
              <c:ext xmlns:c16="http://schemas.microsoft.com/office/drawing/2014/chart" uri="{C3380CC4-5D6E-409C-BE32-E72D297353CC}">
                <c16:uniqueId val="{00000007-4C7A-4A08-83A9-1B2342DF5B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Inventory'!$AH$5:$AH$8</c:f>
              <c:numCache>
                <c:formatCode>#,##0.00</c:formatCode>
                <c:ptCount val="4"/>
                <c:pt idx="0">
                  <c:v>0</c:v>
                </c:pt>
                <c:pt idx="1">
                  <c:v>0</c:v>
                </c:pt>
                <c:pt idx="2">
                  <c:v>0</c:v>
                </c:pt>
                <c:pt idx="3">
                  <c:v>0</c:v>
                </c:pt>
              </c:numCache>
            </c:numRef>
          </c:val>
          <c:extLst>
            <c:ext xmlns:c16="http://schemas.microsoft.com/office/drawing/2014/chart" uri="{C3380CC4-5D6E-409C-BE32-E72D297353CC}">
              <c16:uniqueId val="{00000008-4C7A-4A08-83A9-1B2342DF5B4B}"/>
            </c:ext>
          </c:extLst>
        </c:ser>
        <c:dLbls>
          <c:showLegendKey val="0"/>
          <c:showVal val="0"/>
          <c:showCatName val="0"/>
          <c:showSerName val="0"/>
          <c:showPercent val="0"/>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27</xdr:row>
      <xdr:rowOff>124691</xdr:rowOff>
    </xdr:from>
    <xdr:to>
      <xdr:col>11</xdr:col>
      <xdr:colOff>615888</xdr:colOff>
      <xdr:row>33</xdr:row>
      <xdr:rowOff>139699</xdr:rowOff>
    </xdr:to>
    <xdr:pic>
      <xdr:nvPicPr>
        <xdr:cNvPr id="2" name="Picture 1">
          <a:extLst>
            <a:ext uri="{FF2B5EF4-FFF2-40B4-BE49-F238E27FC236}">
              <a16:creationId xmlns:a16="http://schemas.microsoft.com/office/drawing/2014/main" id="{80BD6ADF-08E8-4584-A485-10E57739E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6545" y="12067309"/>
          <a:ext cx="5118615" cy="1220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xdr:colOff>
      <xdr:row>22</xdr:row>
      <xdr:rowOff>160338</xdr:rowOff>
    </xdr:from>
    <xdr:to>
      <xdr:col>6</xdr:col>
      <xdr:colOff>1170709</xdr:colOff>
      <xdr:row>51</xdr:row>
      <xdr:rowOff>22411</xdr:rowOff>
    </xdr:to>
    <xdr:graphicFrame macro="">
      <xdr:nvGraphicFramePr>
        <xdr:cNvPr id="2" name="Chart 2">
          <a:extLst>
            <a:ext uri="{FF2B5EF4-FFF2-40B4-BE49-F238E27FC236}">
              <a16:creationId xmlns:a16="http://schemas.microsoft.com/office/drawing/2014/main" id="{37204028-8CFD-44B0-BA67-F19B38033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1288852</xdr:colOff>
      <xdr:row>22</xdr:row>
      <xdr:rowOff>140277</xdr:rowOff>
    </xdr:from>
    <xdr:to>
      <xdr:col>13</xdr:col>
      <xdr:colOff>240081</xdr:colOff>
      <xdr:row>51</xdr:row>
      <xdr:rowOff>18040</xdr:rowOff>
    </xdr:to>
    <xdr:graphicFrame macro="">
      <xdr:nvGraphicFramePr>
        <xdr:cNvPr id="3" name="Chart 7">
          <a:extLst>
            <a:ext uri="{FF2B5EF4-FFF2-40B4-BE49-F238E27FC236}">
              <a16:creationId xmlns:a16="http://schemas.microsoft.com/office/drawing/2014/main" id="{FD56B602-993C-4F55-9F14-7432A353A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338699</xdr:colOff>
      <xdr:row>22</xdr:row>
      <xdr:rowOff>146696</xdr:rowOff>
    </xdr:from>
    <xdr:to>
      <xdr:col>17</xdr:col>
      <xdr:colOff>1122219</xdr:colOff>
      <xdr:row>51</xdr:row>
      <xdr:rowOff>43937</xdr:rowOff>
    </xdr:to>
    <xdr:graphicFrame macro="">
      <xdr:nvGraphicFramePr>
        <xdr:cNvPr id="4" name="Chart 3">
          <a:extLst>
            <a:ext uri="{FF2B5EF4-FFF2-40B4-BE49-F238E27FC236}">
              <a16:creationId xmlns:a16="http://schemas.microsoft.com/office/drawing/2014/main" id="{998D5D84-6D26-4CAC-9C22-8576030DA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25838</xdr:colOff>
      <xdr:row>51</xdr:row>
      <xdr:rowOff>170972</xdr:rowOff>
    </xdr:from>
    <xdr:to>
      <xdr:col>17</xdr:col>
      <xdr:colOff>1101436</xdr:colOff>
      <xdr:row>69</xdr:row>
      <xdr:rowOff>0</xdr:rowOff>
    </xdr:to>
    <xdr:graphicFrame macro="">
      <xdr:nvGraphicFramePr>
        <xdr:cNvPr id="5" name="Chart 8">
          <a:extLst>
            <a:ext uri="{FF2B5EF4-FFF2-40B4-BE49-F238E27FC236}">
              <a16:creationId xmlns:a16="http://schemas.microsoft.com/office/drawing/2014/main" id="{852A40B4-A74C-4434-A692-16978AEFD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6925</xdr:colOff>
      <xdr:row>88</xdr:row>
      <xdr:rowOff>76199</xdr:rowOff>
    </xdr:from>
    <xdr:to>
      <xdr:col>5</xdr:col>
      <xdr:colOff>83127</xdr:colOff>
      <xdr:row>106</xdr:row>
      <xdr:rowOff>34637</xdr:rowOff>
    </xdr:to>
    <xdr:graphicFrame macro="">
      <xdr:nvGraphicFramePr>
        <xdr:cNvPr id="6" name="Chart 1">
          <a:extLst>
            <a:ext uri="{FF2B5EF4-FFF2-40B4-BE49-F238E27FC236}">
              <a16:creationId xmlns:a16="http://schemas.microsoft.com/office/drawing/2014/main" id="{071F0D52-05B0-446F-9365-33DE21941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810491</xdr:colOff>
      <xdr:row>88</xdr:row>
      <xdr:rowOff>90054</xdr:rowOff>
    </xdr:from>
    <xdr:to>
      <xdr:col>9</xdr:col>
      <xdr:colOff>6929</xdr:colOff>
      <xdr:row>106</xdr:row>
      <xdr:rowOff>48492</xdr:rowOff>
    </xdr:to>
    <xdr:graphicFrame macro="">
      <xdr:nvGraphicFramePr>
        <xdr:cNvPr id="11" name="Chart 1">
          <a:extLst>
            <a:ext uri="{FF2B5EF4-FFF2-40B4-BE49-F238E27FC236}">
              <a16:creationId xmlns:a16="http://schemas.microsoft.com/office/drawing/2014/main" id="{0BC64417-5750-4D6D-B931-66B5B0301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803564</xdr:colOff>
      <xdr:row>88</xdr:row>
      <xdr:rowOff>90055</xdr:rowOff>
    </xdr:from>
    <xdr:to>
      <xdr:col>13</xdr:col>
      <xdr:colOff>117765</xdr:colOff>
      <xdr:row>106</xdr:row>
      <xdr:rowOff>48493</xdr:rowOff>
    </xdr:to>
    <xdr:graphicFrame macro="">
      <xdr:nvGraphicFramePr>
        <xdr:cNvPr id="12" name="Chart 1">
          <a:extLst>
            <a:ext uri="{FF2B5EF4-FFF2-40B4-BE49-F238E27FC236}">
              <a16:creationId xmlns:a16="http://schemas.microsoft.com/office/drawing/2014/main" id="{C1A086AE-C525-4701-9EA7-AEBB8D12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69273</xdr:colOff>
      <xdr:row>88</xdr:row>
      <xdr:rowOff>131619</xdr:rowOff>
    </xdr:from>
    <xdr:to>
      <xdr:col>17</xdr:col>
      <xdr:colOff>193966</xdr:colOff>
      <xdr:row>106</xdr:row>
      <xdr:rowOff>90057</xdr:rowOff>
    </xdr:to>
    <xdr:graphicFrame macro="">
      <xdr:nvGraphicFramePr>
        <xdr:cNvPr id="13" name="Chart 1">
          <a:extLst>
            <a:ext uri="{FF2B5EF4-FFF2-40B4-BE49-F238E27FC236}">
              <a16:creationId xmlns:a16="http://schemas.microsoft.com/office/drawing/2014/main" id="{9CD8B396-11A3-4A59-ABB0-DF8EE5C0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234950</xdr:colOff>
      <xdr:row>9</xdr:row>
      <xdr:rowOff>187325</xdr:rowOff>
    </xdr:from>
    <xdr:to>
      <xdr:col>29</xdr:col>
      <xdr:colOff>863600</xdr:colOff>
      <xdr:row>18</xdr:row>
      <xdr:rowOff>165100</xdr:rowOff>
    </xdr:to>
    <xdr:graphicFrame macro="">
      <xdr:nvGraphicFramePr>
        <xdr:cNvPr id="2" name="Chart 1">
          <a:extLst>
            <a:ext uri="{FF2B5EF4-FFF2-40B4-BE49-F238E27FC236}">
              <a16:creationId xmlns:a16="http://schemas.microsoft.com/office/drawing/2014/main" id="{ED11F894-03B2-4E93-A1ED-63975FA65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573679</xdr:colOff>
      <xdr:row>9</xdr:row>
      <xdr:rowOff>331833</xdr:rowOff>
    </xdr:from>
    <xdr:to>
      <xdr:col>34</xdr:col>
      <xdr:colOff>295184</xdr:colOff>
      <xdr:row>16</xdr:row>
      <xdr:rowOff>112667</xdr:rowOff>
    </xdr:to>
    <xdr:graphicFrame macro="">
      <xdr:nvGraphicFramePr>
        <xdr:cNvPr id="3" name="Chart 2">
          <a:extLst>
            <a:ext uri="{FF2B5EF4-FFF2-40B4-BE49-F238E27FC236}">
              <a16:creationId xmlns:a16="http://schemas.microsoft.com/office/drawing/2014/main" id="{2235A619-27AA-4891-A8D4-A06D8DF53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99786</xdr:colOff>
      <xdr:row>21</xdr:row>
      <xdr:rowOff>43904</xdr:rowOff>
    </xdr:from>
    <xdr:to>
      <xdr:col>45</xdr:col>
      <xdr:colOff>202536</xdr:colOff>
      <xdr:row>48</xdr:row>
      <xdr:rowOff>112665</xdr:rowOff>
    </xdr:to>
    <xdr:graphicFrame macro="">
      <xdr:nvGraphicFramePr>
        <xdr:cNvPr id="4" name="Chart 3">
          <a:extLst>
            <a:ext uri="{FF2B5EF4-FFF2-40B4-BE49-F238E27FC236}">
              <a16:creationId xmlns:a16="http://schemas.microsoft.com/office/drawing/2014/main" id="{E6B3AE3C-27A2-4105-8D35-942ACDC85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967154</xdr:colOff>
      <xdr:row>9</xdr:row>
      <xdr:rowOff>452621</xdr:rowOff>
    </xdr:from>
    <xdr:to>
      <xdr:col>38</xdr:col>
      <xdr:colOff>248641</xdr:colOff>
      <xdr:row>18</xdr:row>
      <xdr:rowOff>117229</xdr:rowOff>
    </xdr:to>
    <xdr:graphicFrame macro="">
      <xdr:nvGraphicFramePr>
        <xdr:cNvPr id="5" name="Chart 4">
          <a:extLst>
            <a:ext uri="{FF2B5EF4-FFF2-40B4-BE49-F238E27FC236}">
              <a16:creationId xmlns:a16="http://schemas.microsoft.com/office/drawing/2014/main" id="{6BF46CEB-45C0-4491-94C1-E756C5177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1084383</xdr:colOff>
      <xdr:row>10</xdr:row>
      <xdr:rowOff>45231</xdr:rowOff>
    </xdr:from>
    <xdr:to>
      <xdr:col>41</xdr:col>
      <xdr:colOff>820614</xdr:colOff>
      <xdr:row>18</xdr:row>
      <xdr:rowOff>0</xdr:rowOff>
    </xdr:to>
    <xdr:graphicFrame macro="">
      <xdr:nvGraphicFramePr>
        <xdr:cNvPr id="6" name="Chart 5">
          <a:extLst>
            <a:ext uri="{FF2B5EF4-FFF2-40B4-BE49-F238E27FC236}">
              <a16:creationId xmlns:a16="http://schemas.microsoft.com/office/drawing/2014/main" id="{4ADEFA08-988A-4B04-A54F-46A2066BD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633925</xdr:colOff>
      <xdr:row>10</xdr:row>
      <xdr:rowOff>45229</xdr:rowOff>
    </xdr:from>
    <xdr:to>
      <xdr:col>46</xdr:col>
      <xdr:colOff>146539</xdr:colOff>
      <xdr:row>17</xdr:row>
      <xdr:rowOff>205153</xdr:rowOff>
    </xdr:to>
    <xdr:graphicFrame macro="">
      <xdr:nvGraphicFramePr>
        <xdr:cNvPr id="7" name="Chart 6">
          <a:extLst>
            <a:ext uri="{FF2B5EF4-FFF2-40B4-BE49-F238E27FC236}">
              <a16:creationId xmlns:a16="http://schemas.microsoft.com/office/drawing/2014/main" id="{EA5E33F7-3BBF-403E-BCCC-E10BAA7F7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GPI">
      <a:dk1>
        <a:sysClr val="windowText" lastClr="000000"/>
      </a:dk1>
      <a:lt1>
        <a:sysClr val="window" lastClr="FFFFFF"/>
      </a:lt1>
      <a:dk2>
        <a:srgbClr val="8DC63F"/>
      </a:dk2>
      <a:lt2>
        <a:srgbClr val="FA4616"/>
      </a:lt2>
      <a:accent1>
        <a:srgbClr val="00A9E0"/>
      </a:accent1>
      <a:accent2>
        <a:srgbClr val="FFC72C"/>
      </a:accent2>
      <a:accent3>
        <a:srgbClr val="A5A5A5"/>
      </a:accent3>
      <a:accent4>
        <a:srgbClr val="6A317F"/>
      </a:accent4>
      <a:accent5>
        <a:srgbClr val="5B9BD5"/>
      </a:accent5>
      <a:accent6>
        <a:srgbClr val="70AD47"/>
      </a:accent6>
      <a:hlink>
        <a:srgbClr val="003865"/>
      </a:hlink>
      <a:folHlink>
        <a:srgbClr val="A5A5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5" dT="2020-11-13T20:46:20.84" personId="{00000000-0000-0000-0000-000000000000}" id="{BC9D4BAC-1007-4030-912E-91D82BC47265}" done="1">
    <text>[Mention was removed] it looks like this is a sharepoint link</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betterenergy.org/" TargetMode="External"/><Relationship Id="rId2" Type="http://schemas.openxmlformats.org/officeDocument/2006/relationships/hyperlink" Target="https://www.betterenergy.org/" TargetMode="External"/><Relationship Id="rId1" Type="http://schemas.openxmlformats.org/officeDocument/2006/relationships/hyperlink" Target="https://carolynfoundation.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greenstep.pca.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a.gov/energyexplained/units-and-calculators/degree-days.php" TargetMode="External"/><Relationship Id="rId13" Type="http://schemas.openxmlformats.org/officeDocument/2006/relationships/hyperlink" Target="https://www.regionalindicatorsmn.com/wedge/city/2/" TargetMode="External"/><Relationship Id="rId3" Type="http://schemas.openxmlformats.org/officeDocument/2006/relationships/hyperlink" Target="https://www.dot.state.mn.us/roadway/data/data-products.html" TargetMode="External"/><Relationship Id="rId7" Type="http://schemas.openxmlformats.org/officeDocument/2006/relationships/hyperlink" Target="https://data.census.gov/cedsci/" TargetMode="External"/><Relationship Id="rId12" Type="http://schemas.openxmlformats.org/officeDocument/2006/relationships/hyperlink" Target="https://www.xcelenergy.com/working_with_us/municipalities/community_energy_reports" TargetMode="External"/><Relationship Id="rId17" Type="http://schemas.openxmlformats.org/officeDocument/2006/relationships/printerSettings" Target="../printerSettings/printerSettings3.bin"/><Relationship Id="rId2" Type="http://schemas.openxmlformats.org/officeDocument/2006/relationships/hyperlink" Target="https://www.eere.energy.gov/sled/" TargetMode="External"/><Relationship Id="rId16" Type="http://schemas.openxmlformats.org/officeDocument/2006/relationships/hyperlink" Target="https://mn.b3benchmarking.com/" TargetMode="External"/><Relationship Id="rId1" Type="http://schemas.openxmlformats.org/officeDocument/2006/relationships/hyperlink" Target="https://data.census.gov/cedsci/" TargetMode="External"/><Relationship Id="rId6" Type="http://schemas.openxmlformats.org/officeDocument/2006/relationships/hyperlink" Target="https://gds.nrel.gov/slope" TargetMode="External"/><Relationship Id="rId11" Type="http://schemas.openxmlformats.org/officeDocument/2006/relationships/hyperlink" Target="https://mn.b3benchmarking.com/" TargetMode="External"/><Relationship Id="rId5" Type="http://schemas.openxmlformats.org/officeDocument/2006/relationships/hyperlink" Target="https://www.plugshare.com/" TargetMode="External"/><Relationship Id="rId15" Type="http://schemas.openxmlformats.org/officeDocument/2006/relationships/hyperlink" Target="https://www.regionalindicatorsmn.com/wedge/city/2/" TargetMode="External"/><Relationship Id="rId10" Type="http://schemas.openxmlformats.org/officeDocument/2006/relationships/hyperlink" Target="https://www.xcelenergy.com/working_with_us/municipalities/community_energy_reports" TargetMode="External"/><Relationship Id="rId4" Type="http://schemas.openxmlformats.org/officeDocument/2006/relationships/hyperlink" Target="https://www.driveelectricmn.org/vehiclesinmn/" TargetMode="External"/><Relationship Id="rId9" Type="http://schemas.openxmlformats.org/officeDocument/2006/relationships/hyperlink" Target="https://www.xcelenergy.com/working_with_us/municipalities/community_energy_reports" TargetMode="External"/><Relationship Id="rId14" Type="http://schemas.openxmlformats.org/officeDocument/2006/relationships/hyperlink" Target="https://mn.b3benchmarking.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s://developer.nrel.gov/docs/" TargetMode="External"/><Relationship Id="rId21" Type="http://schemas.openxmlformats.org/officeDocument/2006/relationships/hyperlink" Target="https://www.xcelenergy.com/working_with_us/municipalities/community_energy_reports" TargetMode="External"/><Relationship Id="rId42" Type="http://schemas.openxmlformats.org/officeDocument/2006/relationships/hyperlink" Target="https://onthemap.ces.census.gov/" TargetMode="External"/><Relationship Id="rId47" Type="http://schemas.openxmlformats.org/officeDocument/2006/relationships/hyperlink" Target="https://www.census.gov/topics/population/language-use.html" TargetMode="External"/><Relationship Id="rId63" Type="http://schemas.openxmlformats.org/officeDocument/2006/relationships/hyperlink" Target="https://www.eere.energy.gov/sled/" TargetMode="External"/><Relationship Id="rId68" Type="http://schemas.openxmlformats.org/officeDocument/2006/relationships/hyperlink" Target="https://utilitytransitionhub.rmi.org/data-download/" TargetMode="External"/><Relationship Id="rId7" Type="http://schemas.openxmlformats.org/officeDocument/2006/relationships/hyperlink" Target="https://data.census.gov/cedsci/table?q=age&amp;tid=ACSST1Y2019.S0101" TargetMode="External"/><Relationship Id="rId71" Type="http://schemas.openxmlformats.org/officeDocument/2006/relationships/comments" Target="../comments1.xml"/><Relationship Id="rId2" Type="http://schemas.openxmlformats.org/officeDocument/2006/relationships/hyperlink" Target="https://www.dot.state.mn.us/roadway/data/data-products.html" TargetMode="External"/><Relationship Id="rId16" Type="http://schemas.openxmlformats.org/officeDocument/2006/relationships/hyperlink" Target="https://maps.nrel.gov/wind-prospector/?aL=kM6jR-%255Bv%255D%3Dt%26qCw3hR%255Bv%255D%3Dt%26qCw3hR%255Bd%255D%3D1&amp;bL=clight&amp;cE=0&amp;lR=0&amp;mC=40.21244%2C-91.625976&amp;zL=4" TargetMode="External"/><Relationship Id="rId29" Type="http://schemas.openxmlformats.org/officeDocument/2006/relationships/hyperlink" Target="https://maps.nrel.gov/nsrdb-viewer/" TargetMode="External"/><Relationship Id="rId11" Type="http://schemas.openxmlformats.org/officeDocument/2006/relationships/hyperlink" Target="https://www.eia.gov/outlooks/aeo/" TargetMode="External"/><Relationship Id="rId24" Type="http://schemas.openxmlformats.org/officeDocument/2006/relationships/hyperlink" Target="https://www.nrel.gov/gis/wind.html" TargetMode="External"/><Relationship Id="rId32" Type="http://schemas.openxmlformats.org/officeDocument/2006/relationships/hyperlink" Target="https://www.nrel.gov/gis/solar.html" TargetMode="External"/><Relationship Id="rId37" Type="http://schemas.openxmlformats.org/officeDocument/2006/relationships/hyperlink" Target="https://www.eia.gov/electricity/data/eia860/" TargetMode="External"/><Relationship Id="rId40" Type="http://schemas.openxmlformats.org/officeDocument/2006/relationships/hyperlink" Target="https://gisdata.mn.gov/dataset/util-elec-trans" TargetMode="External"/><Relationship Id="rId45" Type="http://schemas.openxmlformats.org/officeDocument/2006/relationships/hyperlink" Target="https://www.eere.energy.gov/sled/" TargetMode="External"/><Relationship Id="rId53" Type="http://schemas.openxmlformats.org/officeDocument/2006/relationships/hyperlink" Target="https://data.census.gov/cedsci/table?q=income&amp;tid=ACSST1Y2019.S1901&amp;hidePreview=false" TargetMode="External"/><Relationship Id="rId58" Type="http://schemas.openxmlformats.org/officeDocument/2006/relationships/hyperlink" Target="https://gds.nrel.gov/slope" TargetMode="External"/><Relationship Id="rId66" Type="http://schemas.openxmlformats.org/officeDocument/2006/relationships/hyperlink" Target="https://data.census.gov/cedsci/table?q=house%20heating&amp;tid=ACSDT5Y2019.B25040&amp;hidePreview=true" TargetMode="External"/><Relationship Id="rId5" Type="http://schemas.openxmlformats.org/officeDocument/2006/relationships/hyperlink" Target="https://www.plugshare.com/" TargetMode="External"/><Relationship Id="rId61" Type="http://schemas.openxmlformats.org/officeDocument/2006/relationships/hyperlink" Target="https://www.eere.energy.gov/sled/" TargetMode="External"/><Relationship Id="rId19" Type="http://schemas.openxmlformats.org/officeDocument/2006/relationships/hyperlink" Target="https://www.eia.gov/outlooks/aeo/" TargetMode="External"/><Relationship Id="rId14" Type="http://schemas.openxmlformats.org/officeDocument/2006/relationships/hyperlink" Target="https://github.com/NREL/hsds-examples" TargetMode="External"/><Relationship Id="rId22" Type="http://schemas.openxmlformats.org/officeDocument/2006/relationships/hyperlink" Target="https://gds.nrel.gov/slope" TargetMode="External"/><Relationship Id="rId27" Type="http://schemas.openxmlformats.org/officeDocument/2006/relationships/hyperlink" Target="https://gds.nrel.gov/slope" TargetMode="External"/><Relationship Id="rId30" Type="http://schemas.openxmlformats.org/officeDocument/2006/relationships/hyperlink" Target="https://www.seia.org/states-map" TargetMode="External"/><Relationship Id="rId35" Type="http://schemas.openxmlformats.org/officeDocument/2006/relationships/hyperlink" Target="https://gds.nrel.gov/slope" TargetMode="External"/><Relationship Id="rId43" Type="http://schemas.openxmlformats.org/officeDocument/2006/relationships/hyperlink" Target="https://www.census.gov/topics/employment/commuting/guidance/commuting.html" TargetMode="External"/><Relationship Id="rId48" Type="http://schemas.openxmlformats.org/officeDocument/2006/relationships/hyperlink" Target="https://www.census.gov/programs-surveys/namcs.html" TargetMode="External"/><Relationship Id="rId56" Type="http://schemas.openxmlformats.org/officeDocument/2006/relationships/hyperlink" Target="https://www.eere.energy.gov/sled/" TargetMode="External"/><Relationship Id="rId64" Type="http://schemas.openxmlformats.org/officeDocument/2006/relationships/hyperlink" Target="https://nmflood.org/wp-content/uploads/2018/12/Lidar-Building-Footprint-Extraction-Tool-User-Guide.pdf" TargetMode="External"/><Relationship Id="rId69" Type="http://schemas.openxmlformats.org/officeDocument/2006/relationships/printerSettings" Target="../printerSettings/printerSettings6.bin"/><Relationship Id="rId8" Type="http://schemas.openxmlformats.org/officeDocument/2006/relationships/hyperlink" Target="https://www.xcelenergy.com/working_with_us/municipalities/community_energy_reports" TargetMode="External"/><Relationship Id="rId51" Type="http://schemas.openxmlformats.org/officeDocument/2006/relationships/hyperlink" Target="https://www.energy.gov/eere/slsc/maps/lead-tool" TargetMode="External"/><Relationship Id="rId72" Type="http://schemas.microsoft.com/office/2017/10/relationships/threadedComment" Target="../threadedComments/threadedComment1.xml"/><Relationship Id="rId3" Type="http://schemas.openxmlformats.org/officeDocument/2006/relationships/hyperlink" Target="https://afdc.energy.gov/fuels/electricity_locations.html" TargetMode="External"/><Relationship Id="rId12" Type="http://schemas.openxmlformats.org/officeDocument/2006/relationships/hyperlink" Target="https://gisdata.mn.gov/dataset/util-eusa" TargetMode="External"/><Relationship Id="rId17" Type="http://schemas.openxmlformats.org/officeDocument/2006/relationships/hyperlink" Target="https://www.epa.gov/energy/greenhouse-gases-equivalencies-calculator-calculations-and-references" TargetMode="External"/><Relationship Id="rId25" Type="http://schemas.openxmlformats.org/officeDocument/2006/relationships/hyperlink" Target="https://github.com/NREL/hsds-examples" TargetMode="External"/><Relationship Id="rId33" Type="http://schemas.openxmlformats.org/officeDocument/2006/relationships/hyperlink" Target="https://gds.nrel.gov/slope" TargetMode="External"/><Relationship Id="rId38" Type="http://schemas.openxmlformats.org/officeDocument/2006/relationships/hyperlink" Target="https://www.xcelenergy.com/working_with_us/municipalities/community_energy_reports" TargetMode="External"/><Relationship Id="rId46" Type="http://schemas.openxmlformats.org/officeDocument/2006/relationships/hyperlink" Target="https://www.census.gov/topics/population/race/data/tables.html" TargetMode="External"/><Relationship Id="rId59" Type="http://schemas.openxmlformats.org/officeDocument/2006/relationships/hyperlink" Target="https://gds.nrel.gov/slope" TargetMode="External"/><Relationship Id="rId67" Type="http://schemas.openxmlformats.org/officeDocument/2006/relationships/hyperlink" Target="https://learn.arcgis.com/en/projects/estimate-solar-power-potential/" TargetMode="External"/><Relationship Id="rId20" Type="http://schemas.openxmlformats.org/officeDocument/2006/relationships/hyperlink" Target="https://www.regionalindicatorsmn.com/wedge/city/2/" TargetMode="External"/><Relationship Id="rId41" Type="http://schemas.openxmlformats.org/officeDocument/2006/relationships/hyperlink" Target="https://hifld-geoplatform.opendata.arcgis.com/datasets/electric-substations" TargetMode="External"/><Relationship Id="rId54" Type="http://schemas.openxmlformats.org/officeDocument/2006/relationships/hyperlink" Target="https://data.census.gov/cedsci/table?q=education&amp;tid=ACSST1Y2019.S1501&amp;hidePreview=false" TargetMode="External"/><Relationship Id="rId62" Type="http://schemas.openxmlformats.org/officeDocument/2006/relationships/hyperlink" Target="https://data.census.gov/cedsci/table?q=household&amp;tid=ACSST1Y2019.S1101&amp;hidePreview=true" TargetMode="External"/><Relationship Id="rId70" Type="http://schemas.openxmlformats.org/officeDocument/2006/relationships/vmlDrawing" Target="../drawings/vmlDrawing1.vml"/><Relationship Id="rId1" Type="http://schemas.openxmlformats.org/officeDocument/2006/relationships/hyperlink" Target="https://gisdata.mn.gov/dataset/util-elec-trans" TargetMode="External"/><Relationship Id="rId6" Type="http://schemas.openxmlformats.org/officeDocument/2006/relationships/hyperlink" Target="https://afdc.energy.gov/fuels/electricity_locations.html" TargetMode="External"/><Relationship Id="rId15" Type="http://schemas.openxmlformats.org/officeDocument/2006/relationships/hyperlink" Target="https://developer.nrel.gov/docs/" TargetMode="External"/><Relationship Id="rId23" Type="http://schemas.openxmlformats.org/officeDocument/2006/relationships/hyperlink" Target="https://www.pca.state.mn.us/air/permitted-facility-air-emissions-data" TargetMode="External"/><Relationship Id="rId28" Type="http://schemas.openxmlformats.org/officeDocument/2006/relationships/hyperlink" Target="https://www.nrel.gov/gis/solar.html" TargetMode="External"/><Relationship Id="rId36" Type="http://schemas.openxmlformats.org/officeDocument/2006/relationships/hyperlink" Target="https://solar.maps.umn.edu/" TargetMode="External"/><Relationship Id="rId49" Type="http://schemas.openxmlformats.org/officeDocument/2006/relationships/hyperlink" Target="https://covidtracking.com/race/" TargetMode="External"/><Relationship Id="rId57" Type="http://schemas.openxmlformats.org/officeDocument/2006/relationships/hyperlink" Target="https://insights.sustainability.google/" TargetMode="External"/><Relationship Id="rId10" Type="http://schemas.openxmlformats.org/officeDocument/2006/relationships/hyperlink" Target="https://data.census.gov/cedsci/table?q=house%20heating&amp;tid=ACSDT5Y2019.B25040&amp;hidePreview=true" TargetMode="External"/><Relationship Id="rId31" Type="http://schemas.openxmlformats.org/officeDocument/2006/relationships/hyperlink" Target="https://maps.nrel.gov/wind-prospector/?aL=kM6jR-%255Bv%255D%3Dt%26qCw3hR%255Bv%255D%3Dt%26qCw3hR%255Bd%255D%3D1&amp;bL=clight&amp;cE=0&amp;lR=0&amp;mC=40.21244%2C-91.625976&amp;zL=4" TargetMode="External"/><Relationship Id="rId44" Type="http://schemas.openxmlformats.org/officeDocument/2006/relationships/hyperlink" Target="https://www.mdpi.com/2413-8851/3/2/42" TargetMode="External"/><Relationship Id="rId52" Type="http://schemas.openxmlformats.org/officeDocument/2006/relationships/hyperlink" Target="https://liheappm.acf.hhs.gov/datawarehouse/custom_reports" TargetMode="External"/><Relationship Id="rId60" Type="http://schemas.openxmlformats.org/officeDocument/2006/relationships/hyperlink" Target="https://www.eere.energy.gov/sled/" TargetMode="External"/><Relationship Id="rId65" Type="http://schemas.openxmlformats.org/officeDocument/2006/relationships/hyperlink" Target="https://mn.gov/puc/utilities/maps/" TargetMode="External"/><Relationship Id="rId4" Type="http://schemas.openxmlformats.org/officeDocument/2006/relationships/hyperlink" Target="https://na.chargepoint.com/charge_point" TargetMode="External"/><Relationship Id="rId9" Type="http://schemas.openxmlformats.org/officeDocument/2006/relationships/hyperlink" Target="https://www.regionalindicatorsmn.com/wedge/city/2/" TargetMode="External"/><Relationship Id="rId13" Type="http://schemas.openxmlformats.org/officeDocument/2006/relationships/hyperlink" Target="https://windexchange.energy.gov/maps-data" TargetMode="External"/><Relationship Id="rId18" Type="http://schemas.openxmlformats.org/officeDocument/2006/relationships/hyperlink" Target="https://www.eia.gov/electricity/data/browser/" TargetMode="External"/><Relationship Id="rId39" Type="http://schemas.openxmlformats.org/officeDocument/2006/relationships/hyperlink" Target="https://gisdata.mn.gov/dataset/util-elec-trans" TargetMode="External"/><Relationship Id="rId34" Type="http://schemas.openxmlformats.org/officeDocument/2006/relationships/hyperlink" Target="https://insights.sustainability.google/" TargetMode="External"/><Relationship Id="rId50" Type="http://schemas.openxmlformats.org/officeDocument/2006/relationships/hyperlink" Target="https://www2.census.gov/programs-surveys/ahs/2017/infographs/2017%20Housing%20Profile%20Energy%20Burden.pdf" TargetMode="External"/><Relationship Id="rId55" Type="http://schemas.openxmlformats.org/officeDocument/2006/relationships/hyperlink" Target="https://data.census.gov/cedsci/table?q=population&amp;tid=ACSDP1Y2019.DP05&amp;hidePreview=false"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epa.gov/oms/rfgeco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0CD7-D5C5-4520-AB50-26510F78850D}">
  <sheetPr>
    <tabColor theme="0"/>
  </sheetPr>
  <dimension ref="A1:BI65"/>
  <sheetViews>
    <sheetView tabSelected="1" zoomScale="37" zoomScaleNormal="55" workbookViewId="0">
      <selection activeCell="AG14" sqref="AG14"/>
    </sheetView>
  </sheetViews>
  <sheetFormatPr defaultColWidth="8.5703125" defaultRowHeight="14.25" x14ac:dyDescent="0.2"/>
  <cols>
    <col min="1" max="1" width="8.5703125" style="4"/>
    <col min="2" max="2" width="56.85546875" style="4" bestFit="1" customWidth="1"/>
    <col min="3" max="3" width="41.85546875" style="4" bestFit="1" customWidth="1"/>
    <col min="4" max="11" width="8.5703125" style="4"/>
    <col min="12" max="12" width="14.7109375" style="4" customWidth="1"/>
    <col min="13" max="23" width="8.5703125" style="4"/>
    <col min="24" max="24" width="15.85546875" style="4" customWidth="1"/>
    <col min="25" max="16384" width="8.5703125" style="4"/>
  </cols>
  <sheetData>
    <row r="1" spans="1:61" x14ac:dyDescent="0.2">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row>
    <row r="2" spans="1:61" ht="15.75" x14ac:dyDescent="0.25">
      <c r="A2" s="203"/>
      <c r="B2" s="7"/>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row>
    <row r="3" spans="1:61" x14ac:dyDescent="0.2">
      <c r="A3" s="203"/>
      <c r="B3" s="456" t="s">
        <v>0</v>
      </c>
      <c r="C3" s="457"/>
      <c r="D3" s="457"/>
      <c r="E3" s="457"/>
      <c r="F3" s="457"/>
      <c r="G3" s="457"/>
      <c r="H3" s="457"/>
      <c r="I3" s="457"/>
      <c r="J3" s="457"/>
      <c r="K3" s="457"/>
      <c r="L3" s="457"/>
      <c r="M3" s="457"/>
      <c r="N3" s="457"/>
      <c r="O3" s="457"/>
      <c r="P3" s="457"/>
      <c r="Q3" s="457"/>
      <c r="R3" s="457"/>
      <c r="S3" s="457"/>
      <c r="T3" s="457"/>
      <c r="U3" s="457"/>
      <c r="V3" s="457"/>
      <c r="W3" s="457"/>
      <c r="X3" s="458"/>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row>
    <row r="4" spans="1:61" ht="36.75" customHeight="1" x14ac:dyDescent="0.2">
      <c r="A4" s="203"/>
      <c r="B4" s="459"/>
      <c r="C4" s="460"/>
      <c r="D4" s="460"/>
      <c r="E4" s="460"/>
      <c r="F4" s="460"/>
      <c r="G4" s="460"/>
      <c r="H4" s="460"/>
      <c r="I4" s="460"/>
      <c r="J4" s="460"/>
      <c r="K4" s="460"/>
      <c r="L4" s="460"/>
      <c r="M4" s="460"/>
      <c r="N4" s="460"/>
      <c r="O4" s="460"/>
      <c r="P4" s="460"/>
      <c r="Q4" s="460"/>
      <c r="R4" s="460"/>
      <c r="S4" s="460"/>
      <c r="T4" s="460"/>
      <c r="U4" s="460"/>
      <c r="V4" s="460"/>
      <c r="W4" s="460"/>
      <c r="X4" s="461"/>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row>
    <row r="5" spans="1:6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row>
    <row r="6" spans="1:61" ht="20.25" x14ac:dyDescent="0.3">
      <c r="A6" s="203"/>
      <c r="B6" s="435" t="s">
        <v>1</v>
      </c>
      <c r="C6" s="435"/>
      <c r="D6" s="435"/>
      <c r="E6" s="435"/>
      <c r="F6" s="435"/>
      <c r="G6" s="435"/>
      <c r="H6" s="435"/>
      <c r="I6" s="435"/>
      <c r="J6" s="435"/>
      <c r="K6" s="435"/>
      <c r="L6" s="435"/>
      <c r="M6" s="435"/>
      <c r="N6" s="435"/>
      <c r="O6" s="435"/>
      <c r="P6" s="435"/>
      <c r="Q6" s="435"/>
      <c r="R6" s="435"/>
      <c r="S6" s="435"/>
      <c r="T6" s="435"/>
      <c r="U6" s="435"/>
      <c r="V6" s="435"/>
      <c r="W6" s="435"/>
      <c r="X6" s="435"/>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row>
    <row r="7" spans="1:61" x14ac:dyDescent="0.2">
      <c r="A7" s="203"/>
      <c r="B7" s="462" t="s">
        <v>2</v>
      </c>
      <c r="C7" s="463"/>
      <c r="D7" s="463"/>
      <c r="E7" s="463"/>
      <c r="F7" s="463"/>
      <c r="G7" s="463"/>
      <c r="H7" s="463"/>
      <c r="I7" s="463"/>
      <c r="J7" s="463"/>
      <c r="K7" s="463"/>
      <c r="L7" s="463"/>
      <c r="M7" s="463"/>
      <c r="N7" s="463"/>
      <c r="O7" s="463"/>
      <c r="P7" s="463"/>
      <c r="Q7" s="463"/>
      <c r="R7" s="463"/>
      <c r="S7" s="463"/>
      <c r="T7" s="463"/>
      <c r="U7" s="463"/>
      <c r="V7" s="463"/>
      <c r="W7" s="463"/>
      <c r="X7" s="464"/>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row>
    <row r="8" spans="1:61" ht="70.5" customHeight="1" x14ac:dyDescent="0.2">
      <c r="A8" s="203"/>
      <c r="B8" s="465"/>
      <c r="C8" s="466"/>
      <c r="D8" s="466"/>
      <c r="E8" s="466"/>
      <c r="F8" s="466"/>
      <c r="G8" s="466"/>
      <c r="H8" s="466"/>
      <c r="I8" s="466"/>
      <c r="J8" s="466"/>
      <c r="K8" s="466"/>
      <c r="L8" s="466"/>
      <c r="M8" s="466"/>
      <c r="N8" s="466"/>
      <c r="O8" s="466"/>
      <c r="P8" s="466"/>
      <c r="Q8" s="466"/>
      <c r="R8" s="466"/>
      <c r="S8" s="466"/>
      <c r="T8" s="466"/>
      <c r="U8" s="466"/>
      <c r="V8" s="466"/>
      <c r="W8" s="466"/>
      <c r="X8" s="467"/>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row>
    <row r="9" spans="1:61" ht="20.25" customHeight="1" x14ac:dyDescent="0.2">
      <c r="A9" s="203"/>
      <c r="B9" s="468" t="s">
        <v>3</v>
      </c>
      <c r="C9" s="469"/>
      <c r="D9" s="469"/>
      <c r="E9" s="469"/>
      <c r="F9" s="469"/>
      <c r="G9" s="469"/>
      <c r="H9" s="469"/>
      <c r="I9" s="469"/>
      <c r="J9" s="469"/>
      <c r="K9" s="469"/>
      <c r="L9" s="469"/>
      <c r="M9" s="469"/>
      <c r="N9" s="469"/>
      <c r="O9" s="469"/>
      <c r="P9" s="469"/>
      <c r="Q9" s="469"/>
      <c r="R9" s="469"/>
      <c r="S9" s="469"/>
      <c r="T9" s="469"/>
      <c r="U9" s="469"/>
      <c r="V9" s="469"/>
      <c r="W9" s="469"/>
      <c r="X9" s="470"/>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row>
    <row r="10" spans="1:61" ht="21" customHeight="1" x14ac:dyDescent="0.2">
      <c r="A10" s="203"/>
      <c r="B10" s="471" t="s">
        <v>4</v>
      </c>
      <c r="C10" s="472"/>
      <c r="D10" s="472"/>
      <c r="E10" s="472"/>
      <c r="F10" s="472"/>
      <c r="G10" s="472"/>
      <c r="H10" s="472"/>
      <c r="I10" s="472"/>
      <c r="J10" s="472"/>
      <c r="K10" s="472"/>
      <c r="L10" s="472"/>
      <c r="M10" s="472"/>
      <c r="N10" s="472"/>
      <c r="O10" s="472"/>
      <c r="P10" s="472"/>
      <c r="Q10" s="472"/>
      <c r="R10" s="472"/>
      <c r="S10" s="472"/>
      <c r="T10" s="472"/>
      <c r="U10" s="472"/>
      <c r="V10" s="472"/>
      <c r="W10" s="472"/>
      <c r="X10" s="47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row>
    <row r="11" spans="1:61" ht="20.25" x14ac:dyDescent="0.3">
      <c r="A11" s="204"/>
      <c r="B11" s="453" t="s">
        <v>5</v>
      </c>
      <c r="C11" s="454"/>
      <c r="D11" s="454"/>
      <c r="E11" s="454"/>
      <c r="F11" s="454"/>
      <c r="G11" s="454"/>
      <c r="H11" s="454"/>
      <c r="I11" s="454"/>
      <c r="J11" s="454"/>
      <c r="K11" s="454"/>
      <c r="L11" s="454"/>
      <c r="M11" s="454"/>
      <c r="N11" s="454"/>
      <c r="O11" s="454"/>
      <c r="P11" s="454"/>
      <c r="Q11" s="454"/>
      <c r="R11" s="454"/>
      <c r="S11" s="454"/>
      <c r="T11" s="454"/>
      <c r="U11" s="454"/>
      <c r="V11" s="454"/>
      <c r="W11" s="454"/>
      <c r="X11" s="455"/>
      <c r="Y11" s="205"/>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row>
    <row r="12" spans="1:61" x14ac:dyDescent="0.2">
      <c r="A12" s="203"/>
      <c r="B12" s="204"/>
      <c r="C12" s="203"/>
      <c r="D12" s="205"/>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row>
    <row r="13" spans="1:61" ht="20.25" x14ac:dyDescent="0.3">
      <c r="A13" s="203"/>
      <c r="B13" s="435" t="s">
        <v>6</v>
      </c>
      <c r="C13" s="435"/>
      <c r="D13" s="435"/>
      <c r="E13" s="435"/>
      <c r="F13" s="435"/>
      <c r="G13" s="435"/>
      <c r="H13" s="435"/>
      <c r="I13" s="435"/>
      <c r="J13" s="435"/>
      <c r="K13" s="435"/>
      <c r="L13" s="435"/>
      <c r="M13" s="435"/>
      <c r="N13" s="435"/>
      <c r="O13" s="435"/>
      <c r="P13" s="435"/>
      <c r="Q13" s="435"/>
      <c r="R13" s="435"/>
      <c r="S13" s="435"/>
      <c r="T13" s="435"/>
      <c r="U13" s="435"/>
      <c r="V13" s="435"/>
      <c r="W13" s="435"/>
      <c r="X13" s="435"/>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row>
    <row r="14" spans="1:61" s="202" customFormat="1" ht="41.1" customHeight="1" x14ac:dyDescent="0.3">
      <c r="A14" s="261"/>
      <c r="B14" s="447" t="s">
        <v>7</v>
      </c>
      <c r="C14" s="448"/>
      <c r="D14" s="448"/>
      <c r="E14" s="448"/>
      <c r="F14" s="448"/>
      <c r="G14" s="448"/>
      <c r="H14" s="448"/>
      <c r="I14" s="448"/>
      <c r="J14" s="448"/>
      <c r="K14" s="448"/>
      <c r="L14" s="448"/>
      <c r="M14" s="448"/>
      <c r="N14" s="448"/>
      <c r="O14" s="448"/>
      <c r="P14" s="448"/>
      <c r="Q14" s="448"/>
      <c r="R14" s="448"/>
      <c r="S14" s="448"/>
      <c r="T14" s="448"/>
      <c r="U14" s="448"/>
      <c r="V14" s="448"/>
      <c r="W14" s="448"/>
      <c r="X14" s="449"/>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row>
    <row r="15" spans="1:61" ht="18" x14ac:dyDescent="0.25">
      <c r="A15" s="204"/>
      <c r="B15" s="9"/>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row>
    <row r="16" spans="1:61" ht="21" thickBot="1" x14ac:dyDescent="0.35">
      <c r="A16" s="204"/>
      <c r="B16" s="46" t="s">
        <v>8</v>
      </c>
      <c r="C16" s="436" t="s">
        <v>9</v>
      </c>
      <c r="D16" s="437"/>
      <c r="E16" s="437"/>
      <c r="F16" s="437"/>
      <c r="G16" s="437"/>
      <c r="H16" s="437"/>
      <c r="I16" s="437"/>
      <c r="J16" s="437"/>
      <c r="K16" s="437"/>
      <c r="L16" s="437"/>
      <c r="M16" s="437"/>
      <c r="N16" s="437"/>
      <c r="O16" s="437"/>
      <c r="P16" s="437"/>
      <c r="Q16" s="437"/>
      <c r="R16" s="437"/>
      <c r="S16" s="437"/>
      <c r="T16" s="437"/>
      <c r="U16" s="437"/>
      <c r="V16" s="437"/>
      <c r="W16" s="437"/>
      <c r="X16" s="438"/>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row>
    <row r="17" spans="1:61" ht="45.75" customHeight="1" x14ac:dyDescent="0.2">
      <c r="A17" s="204"/>
      <c r="B17" s="450" t="s">
        <v>10</v>
      </c>
      <c r="C17" s="452" t="s">
        <v>11</v>
      </c>
      <c r="D17" s="442"/>
      <c r="E17" s="442"/>
      <c r="F17" s="442"/>
      <c r="G17" s="442"/>
      <c r="H17" s="442"/>
      <c r="I17" s="442"/>
      <c r="J17" s="442"/>
      <c r="K17" s="442"/>
      <c r="L17" s="442"/>
      <c r="M17" s="442"/>
      <c r="N17" s="442"/>
      <c r="O17" s="442"/>
      <c r="P17" s="442"/>
      <c r="Q17" s="442"/>
      <c r="R17" s="442"/>
      <c r="S17" s="442"/>
      <c r="T17" s="442"/>
      <c r="U17" s="442"/>
      <c r="V17" s="442"/>
      <c r="W17" s="442"/>
      <c r="X17" s="443"/>
      <c r="Y17" s="135"/>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row>
    <row r="18" spans="1:61" ht="30.6" customHeight="1" thickBot="1" x14ac:dyDescent="0.25">
      <c r="A18" s="204"/>
      <c r="B18" s="451"/>
      <c r="C18" s="444" t="s">
        <v>12</v>
      </c>
      <c r="D18" s="445"/>
      <c r="E18" s="445"/>
      <c r="F18" s="445"/>
      <c r="G18" s="445"/>
      <c r="H18" s="445"/>
      <c r="I18" s="445"/>
      <c r="J18" s="445"/>
      <c r="K18" s="445"/>
      <c r="L18" s="445"/>
      <c r="M18" s="445"/>
      <c r="N18" s="445"/>
      <c r="O18" s="445"/>
      <c r="P18" s="445"/>
      <c r="Q18" s="445"/>
      <c r="R18" s="445"/>
      <c r="S18" s="445"/>
      <c r="T18" s="445"/>
      <c r="U18" s="445"/>
      <c r="V18" s="445"/>
      <c r="W18" s="445"/>
      <c r="X18" s="446"/>
      <c r="Y18" s="205"/>
      <c r="Z18" s="203"/>
      <c r="AA18" s="203"/>
      <c r="AB18" s="204"/>
      <c r="AC18" s="203"/>
      <c r="AD18" s="205"/>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row>
    <row r="19" spans="1:61" ht="72" customHeight="1" thickBot="1" x14ac:dyDescent="0.25">
      <c r="A19" s="204"/>
      <c r="B19" s="84" t="s">
        <v>13</v>
      </c>
      <c r="C19" s="439" t="s">
        <v>14</v>
      </c>
      <c r="D19" s="440"/>
      <c r="E19" s="440"/>
      <c r="F19" s="440"/>
      <c r="G19" s="440"/>
      <c r="H19" s="440"/>
      <c r="I19" s="440"/>
      <c r="J19" s="440"/>
      <c r="K19" s="440"/>
      <c r="L19" s="440"/>
      <c r="M19" s="440"/>
      <c r="N19" s="440"/>
      <c r="O19" s="440"/>
      <c r="P19" s="440"/>
      <c r="Q19" s="440"/>
      <c r="R19" s="440"/>
      <c r="S19" s="440"/>
      <c r="T19" s="440"/>
      <c r="U19" s="440"/>
      <c r="V19" s="440"/>
      <c r="W19" s="440"/>
      <c r="X19" s="441"/>
      <c r="Y19" s="205"/>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row>
    <row r="20" spans="1:61" ht="72" customHeight="1" thickBot="1" x14ac:dyDescent="0.25">
      <c r="A20" s="204"/>
      <c r="B20" s="85" t="s">
        <v>15</v>
      </c>
      <c r="C20" s="442" t="s">
        <v>16</v>
      </c>
      <c r="D20" s="442"/>
      <c r="E20" s="442"/>
      <c r="F20" s="442"/>
      <c r="G20" s="442"/>
      <c r="H20" s="442"/>
      <c r="I20" s="442"/>
      <c r="J20" s="442"/>
      <c r="K20" s="442"/>
      <c r="L20" s="442"/>
      <c r="M20" s="442"/>
      <c r="N20" s="442"/>
      <c r="O20" s="442"/>
      <c r="P20" s="442"/>
      <c r="Q20" s="442"/>
      <c r="R20" s="442"/>
      <c r="S20" s="442"/>
      <c r="T20" s="442"/>
      <c r="U20" s="442"/>
      <c r="V20" s="442"/>
      <c r="W20" s="442"/>
      <c r="X20" s="443"/>
      <c r="Y20" s="205"/>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row>
    <row r="21" spans="1:61" ht="72" customHeight="1" thickBot="1" x14ac:dyDescent="0.25">
      <c r="A21" s="204"/>
      <c r="B21" s="86" t="s">
        <v>17</v>
      </c>
      <c r="C21" s="442" t="s">
        <v>18</v>
      </c>
      <c r="D21" s="442"/>
      <c r="E21" s="442"/>
      <c r="F21" s="442"/>
      <c r="G21" s="442"/>
      <c r="H21" s="442"/>
      <c r="I21" s="442"/>
      <c r="J21" s="442"/>
      <c r="K21" s="442"/>
      <c r="L21" s="442"/>
      <c r="M21" s="442"/>
      <c r="N21" s="442"/>
      <c r="O21" s="442"/>
      <c r="P21" s="442"/>
      <c r="Q21" s="442"/>
      <c r="R21" s="442"/>
      <c r="S21" s="442"/>
      <c r="T21" s="442"/>
      <c r="U21" s="442"/>
      <c r="V21" s="442"/>
      <c r="W21" s="442"/>
      <c r="X21" s="443"/>
      <c r="Y21" s="205"/>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row>
    <row r="22" spans="1:61" ht="72" customHeight="1" thickBot="1" x14ac:dyDescent="0.25">
      <c r="A22" s="204"/>
      <c r="B22" s="130" t="s">
        <v>19</v>
      </c>
      <c r="C22" s="442" t="s">
        <v>20</v>
      </c>
      <c r="D22" s="442"/>
      <c r="E22" s="442"/>
      <c r="F22" s="442"/>
      <c r="G22" s="442"/>
      <c r="H22" s="442"/>
      <c r="I22" s="442"/>
      <c r="J22" s="442"/>
      <c r="K22" s="442"/>
      <c r="L22" s="442"/>
      <c r="M22" s="442"/>
      <c r="N22" s="442"/>
      <c r="O22" s="442"/>
      <c r="P22" s="442"/>
      <c r="Q22" s="442"/>
      <c r="R22" s="442"/>
      <c r="S22" s="442"/>
      <c r="T22" s="442"/>
      <c r="U22" s="442"/>
      <c r="V22" s="442"/>
      <c r="W22" s="442"/>
      <c r="X22" s="443"/>
      <c r="Y22" s="205"/>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row>
    <row r="23" spans="1:61" ht="72" customHeight="1" thickBot="1" x14ac:dyDescent="0.25">
      <c r="A23" s="204"/>
      <c r="B23" s="129" t="s">
        <v>21</v>
      </c>
      <c r="C23" s="442" t="s">
        <v>22</v>
      </c>
      <c r="D23" s="442"/>
      <c r="E23" s="442"/>
      <c r="F23" s="442"/>
      <c r="G23" s="442"/>
      <c r="H23" s="442"/>
      <c r="I23" s="442"/>
      <c r="J23" s="442"/>
      <c r="K23" s="442"/>
      <c r="L23" s="442"/>
      <c r="M23" s="442"/>
      <c r="N23" s="442"/>
      <c r="O23" s="442"/>
      <c r="P23" s="442"/>
      <c r="Q23" s="442"/>
      <c r="R23" s="442"/>
      <c r="S23" s="442"/>
      <c r="T23" s="442"/>
      <c r="U23" s="442"/>
      <c r="V23" s="442"/>
      <c r="W23" s="442"/>
      <c r="X23" s="443"/>
      <c r="Y23" s="205"/>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row>
    <row r="24" spans="1:61" ht="72" customHeight="1" x14ac:dyDescent="0.2">
      <c r="A24" s="204"/>
      <c r="B24" s="131" t="s">
        <v>23</v>
      </c>
      <c r="C24" s="442" t="s">
        <v>24</v>
      </c>
      <c r="D24" s="442"/>
      <c r="E24" s="442"/>
      <c r="F24" s="442"/>
      <c r="G24" s="442"/>
      <c r="H24" s="442"/>
      <c r="I24" s="442"/>
      <c r="J24" s="442"/>
      <c r="K24" s="442"/>
      <c r="L24" s="442"/>
      <c r="M24" s="442"/>
      <c r="N24" s="442"/>
      <c r="O24" s="442"/>
      <c r="P24" s="442"/>
      <c r="Q24" s="442"/>
      <c r="R24" s="442"/>
      <c r="S24" s="442"/>
      <c r="T24" s="442"/>
      <c r="U24" s="442"/>
      <c r="V24" s="442"/>
      <c r="W24" s="442"/>
      <c r="X24" s="443"/>
      <c r="Y24" s="205"/>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row>
    <row r="25" spans="1:61" ht="18" x14ac:dyDescent="0.25">
      <c r="A25" s="203"/>
      <c r="B25" s="8"/>
      <c r="C25" s="8"/>
      <c r="D25" s="8"/>
      <c r="E25" s="8"/>
      <c r="F25" s="203"/>
      <c r="G25" s="8"/>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row>
    <row r="26" spans="1:61" ht="18" x14ac:dyDescent="0.25">
      <c r="A26" s="203"/>
      <c r="B26" s="5" t="s">
        <v>25</v>
      </c>
      <c r="C26" s="6" t="s">
        <v>26</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row>
    <row r="27" spans="1:61" ht="18" x14ac:dyDescent="0.25">
      <c r="A27" s="203"/>
      <c r="B27" s="10"/>
      <c r="C27" s="10"/>
      <c r="D27" s="10"/>
      <c r="E27" s="10"/>
      <c r="F27" s="10"/>
      <c r="G27" s="10"/>
      <c r="H27" s="10"/>
      <c r="I27" s="10"/>
      <c r="J27" s="10"/>
      <c r="K27" s="10"/>
      <c r="L27" s="10"/>
      <c r="M27" s="10"/>
      <c r="N27" s="11"/>
      <c r="O27" s="10"/>
      <c r="P27" s="11"/>
      <c r="Q27" s="11"/>
      <c r="R27" s="11"/>
      <c r="S27" s="11"/>
      <c r="T27" s="11"/>
      <c r="U27" s="11"/>
      <c r="V27" s="11"/>
      <c r="W27" s="11"/>
      <c r="X27" s="11"/>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row>
    <row r="28" spans="1:61" ht="20.25" x14ac:dyDescent="0.2">
      <c r="A28" s="204"/>
      <c r="B28" s="434" t="s">
        <v>4</v>
      </c>
      <c r="C28" s="434"/>
      <c r="D28" s="434"/>
      <c r="E28" s="434"/>
      <c r="F28" s="434"/>
      <c r="G28" s="434"/>
      <c r="H28" s="434"/>
      <c r="I28" s="434"/>
      <c r="J28" s="434"/>
      <c r="K28" s="434"/>
      <c r="L28" s="434"/>
      <c r="M28" s="434"/>
      <c r="N28" s="434"/>
      <c r="O28" s="434"/>
      <c r="P28" s="434"/>
      <c r="Q28" s="434"/>
      <c r="R28" s="434"/>
      <c r="S28" s="434"/>
      <c r="T28" s="434"/>
      <c r="U28" s="434"/>
      <c r="V28" s="434"/>
      <c r="W28" s="434"/>
      <c r="X28" s="434"/>
      <c r="Y28" s="205"/>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row>
    <row r="29" spans="1:61" ht="18" x14ac:dyDescent="0.25">
      <c r="A29" s="203"/>
      <c r="B29" s="17" t="s">
        <v>27</v>
      </c>
      <c r="C29" s="10"/>
      <c r="D29" s="10"/>
      <c r="E29" s="10"/>
      <c r="F29" s="10"/>
      <c r="G29" s="10"/>
      <c r="H29" s="10"/>
      <c r="I29" s="10"/>
      <c r="J29" s="10"/>
      <c r="K29" s="10"/>
      <c r="L29" s="10"/>
      <c r="M29" s="10"/>
      <c r="N29" s="11"/>
      <c r="O29" s="10"/>
      <c r="P29" s="11"/>
      <c r="Q29" s="11"/>
      <c r="R29" s="11"/>
      <c r="S29" s="11"/>
      <c r="T29" s="11"/>
      <c r="U29" s="11"/>
      <c r="V29" s="11"/>
      <c r="W29" s="11"/>
      <c r="X29" s="11"/>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row>
    <row r="30" spans="1:61" x14ac:dyDescent="0.2">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row>
    <row r="31" spans="1:61" x14ac:dyDescent="0.2">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row>
    <row r="32" spans="1:61" x14ac:dyDescent="0.2">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row>
    <row r="33" spans="1:61" x14ac:dyDescent="0.2">
      <c r="A33" s="203"/>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row>
    <row r="34" spans="1:61" x14ac:dyDescent="0.2">
      <c r="A34" s="204"/>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205"/>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20.25" x14ac:dyDescent="0.2">
      <c r="A35" s="204"/>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205"/>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row>
    <row r="36" spans="1:61" x14ac:dyDescent="0.2">
      <c r="A36" s="204"/>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205"/>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row>
    <row r="37" spans="1:61" x14ac:dyDescent="0.2">
      <c r="A37" s="204"/>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205"/>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row>
    <row r="38" spans="1:61" x14ac:dyDescent="0.2">
      <c r="A38" s="20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205"/>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row>
    <row r="39" spans="1:61" x14ac:dyDescent="0.2">
      <c r="A39" s="20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205"/>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row>
    <row r="40" spans="1:61" x14ac:dyDescent="0.2">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row>
    <row r="41" spans="1:61" x14ac:dyDescent="0.2">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row>
    <row r="42" spans="1:61" x14ac:dyDescent="0.2">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row>
    <row r="43" spans="1:61" x14ac:dyDescent="0.2">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row>
    <row r="44" spans="1:61" x14ac:dyDescent="0.2">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row>
    <row r="45" spans="1:61" x14ac:dyDescent="0.2">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row>
    <row r="46" spans="1:61" x14ac:dyDescent="0.2">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row>
    <row r="47" spans="1:61" x14ac:dyDescent="0.2">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row>
    <row r="48" spans="1:61" x14ac:dyDescent="0.2">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row>
    <row r="49" spans="1:61" x14ac:dyDescent="0.2">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row>
    <row r="50" spans="1:61" x14ac:dyDescent="0.2">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row>
    <row r="51" spans="1:61" x14ac:dyDescent="0.2">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row>
    <row r="52" spans="1:61" x14ac:dyDescent="0.2">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row>
    <row r="53" spans="1:61" x14ac:dyDescent="0.2">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row>
    <row r="54" spans="1:61" x14ac:dyDescent="0.2">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row>
    <row r="55" spans="1:61" x14ac:dyDescent="0.2">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row>
    <row r="56" spans="1:61" x14ac:dyDescent="0.2">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row>
    <row r="57" spans="1:61" x14ac:dyDescent="0.2">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row>
    <row r="58" spans="1:61" x14ac:dyDescent="0.2">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123"/>
      <c r="AI58" s="123"/>
      <c r="AJ58" s="123"/>
      <c r="AK58" s="123"/>
      <c r="AL58" s="123"/>
      <c r="AM58" s="123"/>
      <c r="AN58" s="123"/>
      <c r="AO58" s="123"/>
      <c r="AP58" s="123"/>
      <c r="AQ58" s="123"/>
      <c r="AR58" s="123"/>
      <c r="AS58" s="123"/>
      <c r="AT58" s="123"/>
      <c r="AU58" s="123"/>
      <c r="AV58" s="203"/>
      <c r="AW58" s="203"/>
      <c r="AX58" s="203"/>
      <c r="AY58" s="203"/>
      <c r="AZ58" s="203"/>
      <c r="BA58" s="203"/>
      <c r="BB58" s="203"/>
      <c r="BC58" s="203"/>
      <c r="BD58" s="203"/>
      <c r="BE58" s="203"/>
      <c r="BF58" s="203"/>
      <c r="BG58" s="203"/>
      <c r="BH58" s="203"/>
      <c r="BI58" s="203"/>
    </row>
    <row r="59" spans="1:61" x14ac:dyDescent="0.2">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row>
    <row r="60" spans="1:61" x14ac:dyDescent="0.2">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row>
    <row r="61" spans="1:61"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row>
    <row r="62" spans="1:61" x14ac:dyDescent="0.2">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row>
    <row r="63" spans="1:61" x14ac:dyDescent="0.2">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row>
    <row r="64" spans="1:6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row>
    <row r="65" spans="1:61"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row>
  </sheetData>
  <mergeCells count="20">
    <mergeCell ref="B11:X11"/>
    <mergeCell ref="B3:X4"/>
    <mergeCell ref="B6:X6"/>
    <mergeCell ref="B7:X8"/>
    <mergeCell ref="B9:X9"/>
    <mergeCell ref="B10:X10"/>
    <mergeCell ref="B35:X35"/>
    <mergeCell ref="B13:X13"/>
    <mergeCell ref="C16:X16"/>
    <mergeCell ref="C19:X19"/>
    <mergeCell ref="C20:X20"/>
    <mergeCell ref="C22:X22"/>
    <mergeCell ref="B28:X28"/>
    <mergeCell ref="C18:X18"/>
    <mergeCell ref="C21:X21"/>
    <mergeCell ref="C23:X23"/>
    <mergeCell ref="C24:X24"/>
    <mergeCell ref="B14:X14"/>
    <mergeCell ref="B17:B18"/>
    <mergeCell ref="C17:X17"/>
  </mergeCells>
  <hyperlinks>
    <hyperlink ref="B9:X9" r:id="rId1" display="This project was originally possible through funding from the Carolyn Foundation." xr:uid="{01233485-949E-4454-BA57-4C8D756CAB73}"/>
    <hyperlink ref="B10:X10" r:id="rId2" display="The work itself was completed by staff at the Great Plains Institute. With questions on this document or how to use it, please contact Jessi Wyatt (jwyatt@gpids.net) or Brian Ross (bross@gpisd.net)." xr:uid="{2E60179D-5A0D-4557-8E72-BF3B7EB636FB}"/>
    <hyperlink ref="B28:X28" r:id="rId3" display="The work itself was completed by staff at the Great Plains Institute. With questions on this document or how to use it, please contact Jessi Wyatt (jwyatt@gpids.net) or Brian Ross (bross@gpisd.net)." xr:uid="{41A21F55-1F6F-493A-87AA-02D73D112BC9}"/>
    <hyperlink ref="B14:X14" r:id="rId4" display="Data used to populate this document pulls from reporting used in GreenStep Cities steps 4 and 5. The guidance and spreadsheet for those GSC materials are available on the GSC website at https://greenstep.pca.state.mn.us/" xr:uid="{4029EF08-7DDF-45C0-A142-0A46E3BB6805}"/>
  </hyperlinks>
  <pageMargins left="0.7" right="0.7" top="0.75" bottom="0.75" header="0.3" footer="0.3"/>
  <pageSetup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EFE2-E16F-4CE0-9711-144400935D91}">
  <sheetPr>
    <tabColor theme="3"/>
  </sheetPr>
  <dimension ref="A1:BU692"/>
  <sheetViews>
    <sheetView zoomScale="47" zoomScaleNormal="55" workbookViewId="0">
      <selection activeCell="U17" sqref="U17"/>
    </sheetView>
  </sheetViews>
  <sheetFormatPr defaultColWidth="8.85546875" defaultRowHeight="15" x14ac:dyDescent="0.25"/>
  <cols>
    <col min="1" max="1" width="2.85546875" style="220" customWidth="1"/>
    <col min="2" max="2" width="13.140625" style="246" bestFit="1" customWidth="1"/>
    <col min="3" max="3" width="101" style="220" bestFit="1" customWidth="1"/>
    <col min="4" max="4" width="23.42578125" style="220" bestFit="1" customWidth="1"/>
    <col min="5" max="5" width="17.140625" style="247" bestFit="1" customWidth="1"/>
    <col min="6" max="20" width="7.28515625" style="247" bestFit="1" customWidth="1"/>
    <col min="21" max="21" width="108.5703125" style="220" customWidth="1"/>
    <col min="22" max="16384" width="8.85546875" style="220"/>
  </cols>
  <sheetData>
    <row r="1" spans="1:73" s="225" customFormat="1" ht="20.25" x14ac:dyDescent="0.2">
      <c r="A1" s="17"/>
      <c r="B1" s="370"/>
      <c r="C1" s="474" t="s">
        <v>28</v>
      </c>
      <c r="D1" s="475"/>
      <c r="E1" s="475"/>
      <c r="F1" s="475"/>
      <c r="G1" s="475"/>
      <c r="H1" s="475"/>
      <c r="I1" s="475"/>
      <c r="J1" s="475"/>
      <c r="K1" s="475"/>
      <c r="L1" s="475"/>
      <c r="M1" s="475"/>
      <c r="N1" s="475"/>
      <c r="O1" s="475"/>
      <c r="P1" s="475"/>
      <c r="Q1" s="475"/>
      <c r="R1" s="475"/>
      <c r="S1" s="475"/>
      <c r="T1" s="475"/>
      <c r="U1" s="475"/>
      <c r="V1" s="475"/>
      <c r="W1" s="475"/>
      <c r="X1" s="475"/>
      <c r="Y1" s="17"/>
      <c r="Z1" s="17"/>
      <c r="AA1" s="17"/>
      <c r="AB1" s="17"/>
      <c r="AC1" s="17"/>
      <c r="AD1" s="17"/>
      <c r="AE1" s="17"/>
      <c r="AF1" s="17"/>
      <c r="AG1" s="17"/>
      <c r="AH1" s="17"/>
      <c r="AI1" s="17"/>
      <c r="AJ1" s="17"/>
    </row>
    <row r="2" spans="1:73" s="225" customFormat="1" ht="21" thickBot="1" x14ac:dyDescent="0.25">
      <c r="A2" s="17"/>
      <c r="B2" s="238"/>
      <c r="C2" s="444" t="s">
        <v>29</v>
      </c>
      <c r="D2" s="445"/>
      <c r="E2" s="445"/>
      <c r="F2" s="445"/>
      <c r="G2" s="445"/>
      <c r="H2" s="445"/>
      <c r="I2" s="445"/>
      <c r="J2" s="445"/>
      <c r="K2" s="445"/>
      <c r="L2" s="445"/>
      <c r="M2" s="445"/>
      <c r="N2" s="445"/>
      <c r="O2" s="445"/>
      <c r="P2" s="445"/>
      <c r="Q2" s="445"/>
      <c r="R2" s="445"/>
      <c r="S2" s="445"/>
      <c r="T2" s="445"/>
      <c r="U2" s="445"/>
      <c r="V2" s="445"/>
      <c r="W2" s="445"/>
      <c r="X2" s="446"/>
      <c r="Y2" s="17"/>
      <c r="Z2" s="17"/>
      <c r="AA2" s="17"/>
      <c r="AB2" s="17"/>
      <c r="AC2" s="17"/>
      <c r="AD2" s="17"/>
      <c r="AE2" s="17"/>
      <c r="AF2" s="17"/>
      <c r="AG2" s="17"/>
      <c r="AH2" s="17"/>
      <c r="AI2" s="17"/>
      <c r="AJ2" s="17"/>
    </row>
    <row r="3" spans="1:73" s="225" customFormat="1" ht="20.25" x14ac:dyDescent="0.25">
      <c r="A3" s="360"/>
      <c r="B3" s="360"/>
      <c r="C3" s="368" t="s">
        <v>30</v>
      </c>
      <c r="D3" s="360"/>
      <c r="E3" s="360"/>
      <c r="F3" s="360"/>
      <c r="G3" s="360"/>
      <c r="H3" s="360"/>
      <c r="I3" s="360"/>
      <c r="J3" s="360"/>
      <c r="K3" s="360"/>
      <c r="L3" s="360"/>
      <c r="M3" s="360"/>
      <c r="N3" s="360"/>
      <c r="O3" s="360"/>
      <c r="P3" s="360"/>
      <c r="Q3" s="360"/>
      <c r="R3" s="360"/>
      <c r="S3" s="360"/>
      <c r="T3" s="360"/>
      <c r="U3" s="360"/>
      <c r="V3" s="360"/>
      <c r="W3" s="360"/>
      <c r="X3" s="362"/>
      <c r="Y3" s="17"/>
      <c r="Z3" s="17"/>
      <c r="AA3" s="17"/>
      <c r="AB3" s="17"/>
      <c r="AC3" s="17"/>
      <c r="AD3" s="17"/>
      <c r="AE3" s="17"/>
      <c r="AF3" s="17"/>
      <c r="AG3" s="17"/>
      <c r="AH3" s="17"/>
      <c r="AI3" s="17"/>
      <c r="AJ3" s="17"/>
    </row>
    <row r="4" spans="1:73" s="225" customFormat="1" ht="20.25" x14ac:dyDescent="0.25">
      <c r="A4" s="360"/>
      <c r="B4" s="360"/>
      <c r="C4" s="369" t="s">
        <v>31</v>
      </c>
      <c r="D4" s="360"/>
      <c r="E4" s="360"/>
      <c r="F4" s="360"/>
      <c r="G4" s="360"/>
      <c r="H4" s="360"/>
      <c r="I4" s="360"/>
      <c r="J4" s="360"/>
      <c r="K4" s="360"/>
      <c r="L4" s="360"/>
      <c r="M4" s="360"/>
      <c r="N4" s="360"/>
      <c r="O4" s="360"/>
      <c r="P4" s="360"/>
      <c r="Q4" s="360"/>
      <c r="R4" s="360"/>
      <c r="S4" s="360"/>
      <c r="T4" s="360"/>
      <c r="U4" s="360"/>
      <c r="V4" s="360"/>
      <c r="W4" s="360"/>
      <c r="X4" s="362"/>
      <c r="Y4" s="17"/>
      <c r="Z4" s="17"/>
      <c r="AA4" s="17"/>
      <c r="AB4" s="17"/>
      <c r="AC4" s="17"/>
      <c r="AD4" s="17"/>
      <c r="AE4" s="17"/>
      <c r="AF4" s="17"/>
      <c r="AG4" s="17"/>
      <c r="AH4" s="17"/>
      <c r="AI4" s="17"/>
      <c r="AJ4" s="17"/>
    </row>
    <row r="5" spans="1:73" s="225" customFormat="1" ht="14.25" x14ac:dyDescent="0.2">
      <c r="A5" s="17"/>
      <c r="B5" s="238"/>
      <c r="C5" s="14"/>
      <c r="D5" s="360"/>
      <c r="E5" s="360"/>
      <c r="F5" s="360"/>
      <c r="G5" s="360"/>
      <c r="H5" s="360"/>
      <c r="I5" s="360"/>
      <c r="J5" s="360"/>
      <c r="K5" s="360"/>
      <c r="L5" s="360"/>
      <c r="M5" s="360"/>
      <c r="N5" s="360"/>
      <c r="O5" s="360"/>
      <c r="P5" s="360"/>
      <c r="Q5" s="360"/>
      <c r="R5" s="360"/>
      <c r="S5" s="360"/>
      <c r="T5" s="360"/>
      <c r="U5" s="360"/>
      <c r="V5" s="17"/>
      <c r="W5" s="17"/>
      <c r="X5" s="17"/>
      <c r="Y5" s="17"/>
      <c r="Z5" s="17"/>
      <c r="AA5" s="17"/>
      <c r="AB5" s="17"/>
      <c r="AC5" s="17"/>
      <c r="AD5" s="17"/>
      <c r="AE5" s="17"/>
      <c r="AF5" s="17"/>
      <c r="AG5" s="17"/>
      <c r="AH5" s="17"/>
      <c r="AI5" s="17"/>
      <c r="AJ5" s="17"/>
    </row>
    <row r="6" spans="1:73" s="225" customFormat="1" ht="18" x14ac:dyDescent="0.25">
      <c r="A6" s="360"/>
      <c r="B6" s="361" t="s">
        <v>32</v>
      </c>
      <c r="C6" s="481" t="s">
        <v>33</v>
      </c>
      <c r="D6" s="482"/>
      <c r="E6" s="482"/>
      <c r="F6" s="482"/>
      <c r="G6" s="482"/>
      <c r="H6" s="482"/>
      <c r="I6" s="482"/>
      <c r="J6" s="482"/>
      <c r="K6" s="482"/>
      <c r="L6" s="482"/>
      <c r="M6" s="482"/>
      <c r="N6" s="482"/>
      <c r="O6" s="482"/>
      <c r="P6" s="482"/>
      <c r="Q6" s="482"/>
      <c r="R6" s="482"/>
      <c r="S6" s="482"/>
      <c r="T6" s="483"/>
      <c r="U6" s="105" t="s">
        <v>34</v>
      </c>
      <c r="V6" s="360"/>
      <c r="W6" s="360"/>
      <c r="X6" s="360"/>
      <c r="Y6" s="360"/>
      <c r="Z6" s="360"/>
      <c r="AA6" s="360"/>
      <c r="AB6" s="360"/>
      <c r="AC6" s="360"/>
      <c r="AD6" s="360"/>
      <c r="AE6" s="360"/>
      <c r="AF6" s="360"/>
      <c r="AG6" s="360"/>
      <c r="AH6" s="360"/>
      <c r="AI6" s="360"/>
      <c r="AJ6" s="360"/>
    </row>
    <row r="7" spans="1:73" s="17" customFormat="1" x14ac:dyDescent="0.25">
      <c r="B7" s="218"/>
      <c r="C7" s="221" t="s">
        <v>35</v>
      </c>
      <c r="D7" s="221" t="s">
        <v>36</v>
      </c>
      <c r="E7" s="29" t="s">
        <v>37</v>
      </c>
      <c r="F7" s="29">
        <v>2016</v>
      </c>
      <c r="G7" s="29">
        <f>F7+1</f>
        <v>2017</v>
      </c>
      <c r="H7" s="29">
        <f t="shared" ref="H7:R7" si="0">G7+1</f>
        <v>2018</v>
      </c>
      <c r="I7" s="29">
        <f t="shared" si="0"/>
        <v>2019</v>
      </c>
      <c r="J7" s="29">
        <f t="shared" si="0"/>
        <v>2020</v>
      </c>
      <c r="K7" s="29">
        <f t="shared" si="0"/>
        <v>2021</v>
      </c>
      <c r="L7" s="29">
        <f t="shared" si="0"/>
        <v>2022</v>
      </c>
      <c r="M7" s="29">
        <f t="shared" si="0"/>
        <v>2023</v>
      </c>
      <c r="N7" s="29">
        <f t="shared" si="0"/>
        <v>2024</v>
      </c>
      <c r="O7" s="29">
        <f t="shared" si="0"/>
        <v>2025</v>
      </c>
      <c r="P7" s="29">
        <f t="shared" si="0"/>
        <v>2026</v>
      </c>
      <c r="Q7" s="29">
        <f t="shared" si="0"/>
        <v>2027</v>
      </c>
      <c r="R7" s="29">
        <f t="shared" si="0"/>
        <v>2028</v>
      </c>
      <c r="S7" s="29">
        <f>R7+1</f>
        <v>2029</v>
      </c>
      <c r="T7" s="29">
        <f t="shared" ref="T7" si="1">S7+1</f>
        <v>2030</v>
      </c>
    </row>
    <row r="8" spans="1:73" s="17" customFormat="1" x14ac:dyDescent="0.25">
      <c r="B8" s="222">
        <v>1.1000000000000001</v>
      </c>
      <c r="C8" s="17" t="s">
        <v>38</v>
      </c>
      <c r="D8" s="14" t="s">
        <v>39</v>
      </c>
      <c r="E8" s="55"/>
      <c r="F8" s="55"/>
      <c r="G8" s="55"/>
      <c r="H8" s="55"/>
      <c r="I8" s="223"/>
      <c r="J8" s="55"/>
      <c r="K8" s="55"/>
      <c r="L8" s="55"/>
      <c r="M8" s="55"/>
      <c r="N8" s="55"/>
      <c r="O8" s="55"/>
      <c r="P8" s="55"/>
      <c r="Q8" s="55"/>
      <c r="R8" s="55"/>
      <c r="S8" s="55"/>
      <c r="T8" s="55"/>
    </row>
    <row r="9" spans="1:73" s="17" customFormat="1" x14ac:dyDescent="0.25">
      <c r="B9" s="222">
        <v>1.2</v>
      </c>
      <c r="C9" s="17" t="s">
        <v>40</v>
      </c>
      <c r="D9" s="14" t="s">
        <v>41</v>
      </c>
      <c r="E9" s="55"/>
      <c r="F9" s="55"/>
      <c r="G9" s="55"/>
      <c r="H9" s="55"/>
      <c r="I9" s="223"/>
      <c r="J9" s="55"/>
      <c r="K9" s="55"/>
      <c r="L9" s="55"/>
      <c r="M9" s="55"/>
      <c r="N9" s="55"/>
      <c r="O9" s="55"/>
      <c r="P9" s="55"/>
      <c r="Q9" s="55"/>
      <c r="R9" s="55"/>
      <c r="S9" s="55"/>
      <c r="T9" s="55"/>
    </row>
    <row r="10" spans="1:73" s="17" customFormat="1" x14ac:dyDescent="0.25">
      <c r="B10" s="222">
        <v>1.3</v>
      </c>
      <c r="C10" s="17" t="s">
        <v>42</v>
      </c>
      <c r="D10" s="14" t="s">
        <v>43</v>
      </c>
      <c r="E10" s="55"/>
      <c r="F10" s="55"/>
      <c r="G10" s="55"/>
      <c r="H10" s="55"/>
      <c r="I10" s="223"/>
      <c r="J10" s="55"/>
      <c r="K10" s="55"/>
      <c r="L10" s="55"/>
      <c r="M10" s="55"/>
      <c r="N10" s="55"/>
      <c r="O10" s="55"/>
      <c r="P10" s="55"/>
      <c r="Q10" s="55"/>
      <c r="R10" s="55"/>
      <c r="S10" s="55"/>
      <c r="T10" s="55"/>
    </row>
    <row r="11" spans="1:73" s="17" customFormat="1" x14ac:dyDescent="0.25">
      <c r="B11" s="364" t="s">
        <v>44</v>
      </c>
      <c r="C11" s="363" t="s">
        <v>45</v>
      </c>
      <c r="D11" s="365" t="s">
        <v>46</v>
      </c>
      <c r="E11" s="55"/>
      <c r="F11" s="55"/>
      <c r="G11" s="55"/>
      <c r="H11" s="55"/>
      <c r="I11" s="263"/>
      <c r="J11" s="55"/>
      <c r="K11" s="55"/>
      <c r="L11" s="55"/>
      <c r="M11" s="55"/>
      <c r="N11" s="55"/>
      <c r="O11" s="55"/>
      <c r="P11" s="55"/>
      <c r="Q11" s="55"/>
      <c r="R11" s="55"/>
      <c r="S11" s="55"/>
      <c r="T11" s="55"/>
    </row>
    <row r="12" spans="1:73" s="17" customFormat="1" x14ac:dyDescent="0.25">
      <c r="B12" s="364" t="s">
        <v>47</v>
      </c>
      <c r="C12" s="363" t="s">
        <v>48</v>
      </c>
      <c r="D12" s="365" t="s">
        <v>49</v>
      </c>
      <c r="E12" s="55"/>
      <c r="F12" s="55"/>
      <c r="G12" s="55"/>
      <c r="H12" s="55"/>
      <c r="I12" s="263"/>
      <c r="J12" s="55"/>
      <c r="K12" s="55"/>
      <c r="L12" s="55"/>
      <c r="M12" s="55"/>
      <c r="N12" s="55"/>
      <c r="O12" s="55"/>
      <c r="P12" s="55"/>
      <c r="Q12" s="55"/>
      <c r="R12" s="55"/>
      <c r="S12" s="55"/>
      <c r="T12" s="55"/>
    </row>
    <row r="13" spans="1:73" s="225" customFormat="1" x14ac:dyDescent="0.25">
      <c r="A13" s="17"/>
      <c r="B13" s="222">
        <v>1.4</v>
      </c>
      <c r="C13" s="14" t="s">
        <v>50</v>
      </c>
      <c r="D13" s="14" t="s">
        <v>51</v>
      </c>
      <c r="E13" s="213"/>
      <c r="F13" s="213"/>
      <c r="G13" s="213"/>
      <c r="H13" s="213"/>
      <c r="I13" s="224"/>
      <c r="J13" s="213"/>
      <c r="K13" s="213"/>
      <c r="L13" s="213"/>
      <c r="M13" s="213"/>
      <c r="N13" s="213"/>
      <c r="O13" s="213"/>
      <c r="P13" s="213"/>
      <c r="Q13" s="213"/>
      <c r="R13" s="213"/>
      <c r="S13" s="213"/>
      <c r="T13" s="213"/>
    </row>
    <row r="14" spans="1:73" s="225" customFormat="1" x14ac:dyDescent="0.25">
      <c r="A14" s="17"/>
      <c r="B14" s="222">
        <v>1.5</v>
      </c>
      <c r="C14" s="14" t="s">
        <v>52</v>
      </c>
      <c r="D14" s="14" t="s">
        <v>51</v>
      </c>
      <c r="E14" s="213"/>
      <c r="F14" s="213"/>
      <c r="G14" s="213"/>
      <c r="H14" s="213"/>
      <c r="I14" s="226"/>
      <c r="J14" s="213"/>
      <c r="K14" s="213"/>
      <c r="L14" s="213"/>
      <c r="M14" s="213"/>
      <c r="N14" s="213"/>
      <c r="O14" s="213"/>
      <c r="P14" s="213"/>
      <c r="Q14" s="213"/>
      <c r="R14" s="213"/>
      <c r="S14" s="213"/>
      <c r="T14" s="213"/>
    </row>
    <row r="15" spans="1:73" s="225" customFormat="1" x14ac:dyDescent="0.25">
      <c r="A15" s="17"/>
      <c r="B15" s="222">
        <v>1.6</v>
      </c>
      <c r="C15" s="14" t="s">
        <v>53</v>
      </c>
      <c r="D15" s="14" t="s">
        <v>51</v>
      </c>
      <c r="E15" s="213"/>
      <c r="F15" s="213"/>
      <c r="G15" s="213"/>
      <c r="H15" s="213"/>
      <c r="I15" s="226"/>
      <c r="J15" s="213"/>
      <c r="K15" s="213"/>
      <c r="L15" s="213"/>
      <c r="M15" s="213"/>
      <c r="N15" s="213"/>
      <c r="O15" s="213"/>
      <c r="P15" s="213"/>
      <c r="Q15" s="213"/>
      <c r="R15" s="213"/>
      <c r="S15" s="213"/>
      <c r="T15" s="213"/>
    </row>
    <row r="16" spans="1:73" s="17" customFormat="1" x14ac:dyDescent="0.25">
      <c r="B16" s="364" t="s">
        <v>54</v>
      </c>
      <c r="C16" s="365" t="s">
        <v>55</v>
      </c>
      <c r="D16" s="365" t="s">
        <v>46</v>
      </c>
      <c r="E16" s="55"/>
      <c r="F16" s="55"/>
      <c r="G16" s="55"/>
      <c r="H16" s="55"/>
      <c r="I16" s="262"/>
      <c r="J16" s="55"/>
      <c r="K16" s="55"/>
      <c r="L16" s="55"/>
      <c r="M16" s="55"/>
      <c r="N16" s="55"/>
      <c r="O16" s="55"/>
      <c r="P16" s="55"/>
      <c r="Q16" s="55"/>
      <c r="R16" s="55"/>
      <c r="S16" s="55"/>
      <c r="T16" s="55"/>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row>
    <row r="17" spans="1:73" s="17" customFormat="1" x14ac:dyDescent="0.25">
      <c r="B17" s="218"/>
      <c r="E17" s="219"/>
      <c r="F17" s="54"/>
      <c r="G17" s="54"/>
      <c r="H17" s="54"/>
      <c r="I17" s="52"/>
      <c r="J17" s="54"/>
      <c r="K17" s="54"/>
      <c r="L17" s="54"/>
      <c r="M17" s="54"/>
      <c r="N17" s="54"/>
      <c r="O17" s="54"/>
      <c r="P17" s="54"/>
      <c r="Q17" s="54"/>
      <c r="R17" s="54"/>
      <c r="S17" s="54"/>
      <c r="T17" s="54"/>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row>
    <row r="18" spans="1:73" s="228" customFormat="1" x14ac:dyDescent="0.25">
      <c r="A18" s="227"/>
      <c r="B18" s="218"/>
      <c r="C18" s="221" t="s">
        <v>56</v>
      </c>
      <c r="D18" s="17"/>
      <c r="E18" s="219"/>
      <c r="F18" s="54"/>
      <c r="G18" s="54"/>
      <c r="H18" s="54"/>
      <c r="I18" s="54"/>
      <c r="J18" s="54"/>
      <c r="K18" s="54"/>
      <c r="L18" s="54"/>
      <c r="M18" s="54"/>
      <c r="N18" s="54"/>
      <c r="O18" s="54"/>
      <c r="P18" s="54"/>
      <c r="Q18" s="54"/>
      <c r="R18" s="54"/>
      <c r="S18" s="54"/>
      <c r="T18" s="54"/>
      <c r="U18" s="17"/>
      <c r="V18" s="26"/>
      <c r="W18" s="26"/>
      <c r="X18" s="26"/>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row>
    <row r="19" spans="1:73" s="228" customFormat="1" x14ac:dyDescent="0.25">
      <c r="A19" s="227"/>
      <c r="B19" s="222">
        <v>2.1</v>
      </c>
      <c r="C19" s="164" t="s">
        <v>57</v>
      </c>
      <c r="D19" s="17" t="s">
        <v>58</v>
      </c>
      <c r="E19" s="55"/>
      <c r="F19" s="55"/>
      <c r="G19" s="55"/>
      <c r="H19" s="55"/>
      <c r="I19" s="55"/>
      <c r="J19" s="55"/>
      <c r="K19" s="55"/>
      <c r="L19" s="55"/>
      <c r="M19" s="55"/>
      <c r="N19" s="55"/>
      <c r="O19" s="55"/>
      <c r="P19" s="55"/>
      <c r="Q19" s="55"/>
      <c r="R19" s="55"/>
      <c r="S19" s="55"/>
      <c r="T19" s="55"/>
      <c r="U19" s="17"/>
      <c r="V19" s="26"/>
      <c r="W19" s="26"/>
      <c r="X19" s="26"/>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row>
    <row r="20" spans="1:73" s="228" customFormat="1" ht="29.25" x14ac:dyDescent="0.25">
      <c r="A20" s="227"/>
      <c r="B20" s="222">
        <v>2.2000000000000002</v>
      </c>
      <c r="C20" s="164" t="s">
        <v>59</v>
      </c>
      <c r="D20" s="17" t="s">
        <v>60</v>
      </c>
      <c r="E20" s="55"/>
      <c r="F20" s="55"/>
      <c r="G20" s="55"/>
      <c r="H20" s="55"/>
      <c r="I20" s="214"/>
      <c r="J20" s="55"/>
      <c r="K20" s="55"/>
      <c r="L20" s="55"/>
      <c r="M20" s="55"/>
      <c r="N20" s="55"/>
      <c r="O20" s="55"/>
      <c r="P20" s="55"/>
      <c r="Q20" s="55"/>
      <c r="R20" s="55"/>
      <c r="S20" s="55"/>
      <c r="T20" s="55"/>
      <c r="U20" s="17"/>
      <c r="V20" s="26"/>
      <c r="W20" s="26"/>
      <c r="X20" s="26"/>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row>
    <row r="21" spans="1:73" s="228" customFormat="1" x14ac:dyDescent="0.25">
      <c r="A21" s="227"/>
      <c r="B21" s="222" t="s">
        <v>61</v>
      </c>
      <c r="C21" s="164" t="s">
        <v>62</v>
      </c>
      <c r="D21" s="17" t="s">
        <v>58</v>
      </c>
      <c r="E21" s="55"/>
      <c r="F21" s="55"/>
      <c r="G21" s="55"/>
      <c r="H21" s="55"/>
      <c r="I21" s="55"/>
      <c r="J21" s="55"/>
      <c r="K21" s="55"/>
      <c r="L21" s="55"/>
      <c r="M21" s="55"/>
      <c r="N21" s="55"/>
      <c r="O21" s="55"/>
      <c r="P21" s="55"/>
      <c r="Q21" s="55"/>
      <c r="R21" s="55"/>
      <c r="S21" s="55"/>
      <c r="T21" s="55"/>
      <c r="U21" s="17"/>
      <c r="V21" s="26"/>
      <c r="W21" s="26"/>
      <c r="X21" s="26"/>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row>
    <row r="22" spans="1:73" s="228" customFormat="1" x14ac:dyDescent="0.25">
      <c r="A22" s="227"/>
      <c r="B22" s="222" t="s">
        <v>63</v>
      </c>
      <c r="C22" s="164" t="s">
        <v>64</v>
      </c>
      <c r="D22" s="17" t="s">
        <v>60</v>
      </c>
      <c r="E22" s="55"/>
      <c r="F22" s="55"/>
      <c r="G22" s="55"/>
      <c r="H22" s="55"/>
      <c r="I22" s="55"/>
      <c r="J22" s="55"/>
      <c r="K22" s="55"/>
      <c r="L22" s="55"/>
      <c r="M22" s="55"/>
      <c r="N22" s="55"/>
      <c r="O22" s="55"/>
      <c r="P22" s="55"/>
      <c r="Q22" s="55"/>
      <c r="R22" s="55"/>
      <c r="S22" s="55"/>
      <c r="T22" s="55"/>
      <c r="U22" s="17"/>
      <c r="V22" s="26"/>
      <c r="W22" s="26"/>
      <c r="X22" s="26"/>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row>
    <row r="23" spans="1:73" s="228" customFormat="1" x14ac:dyDescent="0.25">
      <c r="A23" s="227"/>
      <c r="B23" s="222" t="s">
        <v>65</v>
      </c>
      <c r="C23" s="164" t="s">
        <v>62</v>
      </c>
      <c r="D23" s="17" t="s">
        <v>58</v>
      </c>
      <c r="E23" s="55"/>
      <c r="F23" s="55"/>
      <c r="G23" s="55"/>
      <c r="H23" s="55"/>
      <c r="I23" s="55"/>
      <c r="J23" s="55"/>
      <c r="K23" s="55"/>
      <c r="L23" s="55"/>
      <c r="M23" s="55"/>
      <c r="N23" s="55"/>
      <c r="O23" s="55"/>
      <c r="P23" s="55"/>
      <c r="Q23" s="55"/>
      <c r="R23" s="55"/>
      <c r="S23" s="55"/>
      <c r="T23" s="55"/>
      <c r="U23" s="17"/>
      <c r="V23" s="26"/>
      <c r="W23" s="26"/>
      <c r="X23" s="26"/>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row>
    <row r="24" spans="1:73" s="228" customFormat="1" ht="29.25" x14ac:dyDescent="0.25">
      <c r="A24" s="227"/>
      <c r="B24" s="222" t="s">
        <v>66</v>
      </c>
      <c r="C24" s="164" t="s">
        <v>67</v>
      </c>
      <c r="D24" s="17" t="s">
        <v>60</v>
      </c>
      <c r="E24" s="55"/>
      <c r="F24" s="55"/>
      <c r="G24" s="55"/>
      <c r="H24" s="55"/>
      <c r="I24" s="55"/>
      <c r="J24" s="55"/>
      <c r="K24" s="55"/>
      <c r="L24" s="55"/>
      <c r="M24" s="55"/>
      <c r="N24" s="55"/>
      <c r="O24" s="55"/>
      <c r="P24" s="55"/>
      <c r="Q24" s="55"/>
      <c r="R24" s="55"/>
      <c r="S24" s="55"/>
      <c r="T24" s="55"/>
      <c r="U24" s="17"/>
      <c r="V24" s="26"/>
      <c r="W24" s="26"/>
      <c r="X24" s="26"/>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row>
    <row r="25" spans="1:73" s="228" customFormat="1" x14ac:dyDescent="0.25">
      <c r="A25" s="227"/>
      <c r="B25" s="222">
        <v>2.2999999999999998</v>
      </c>
      <c r="C25" s="164" t="s">
        <v>68</v>
      </c>
      <c r="D25" s="17" t="s">
        <v>69</v>
      </c>
      <c r="E25" s="55"/>
      <c r="F25" s="55"/>
      <c r="G25" s="55"/>
      <c r="H25" s="55"/>
      <c r="I25" s="55"/>
      <c r="J25" s="55"/>
      <c r="K25" s="55"/>
      <c r="L25" s="55"/>
      <c r="M25" s="55"/>
      <c r="N25" s="55"/>
      <c r="O25" s="55"/>
      <c r="P25" s="55"/>
      <c r="Q25" s="55"/>
      <c r="R25" s="55"/>
      <c r="S25" s="55"/>
      <c r="T25" s="55"/>
      <c r="U25" s="17"/>
      <c r="V25" s="26"/>
      <c r="W25" s="26"/>
      <c r="X25" s="26"/>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row>
    <row r="26" spans="1:73" x14ac:dyDescent="0.25">
      <c r="A26" s="227"/>
      <c r="B26" s="222">
        <v>2.4</v>
      </c>
      <c r="C26" s="164" t="s">
        <v>70</v>
      </c>
      <c r="D26" s="17" t="s">
        <v>71</v>
      </c>
      <c r="E26" s="213"/>
      <c r="F26" s="213"/>
      <c r="G26" s="213"/>
      <c r="H26" s="213"/>
      <c r="I26" s="213"/>
      <c r="J26" s="213"/>
      <c r="K26" s="213"/>
      <c r="L26" s="213"/>
      <c r="M26" s="213"/>
      <c r="N26" s="213"/>
      <c r="O26" s="213"/>
      <c r="P26" s="213"/>
      <c r="Q26" s="213"/>
      <c r="R26" s="213"/>
      <c r="S26" s="213"/>
      <c r="T26" s="213"/>
      <c r="U26" s="1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row>
    <row r="27" spans="1:73" x14ac:dyDescent="0.25">
      <c r="A27" s="227"/>
      <c r="B27" s="218"/>
      <c r="C27" s="26"/>
      <c r="D27" s="26"/>
      <c r="E27" s="229"/>
      <c r="F27" s="229"/>
      <c r="G27" s="229"/>
      <c r="H27" s="229"/>
      <c r="I27" s="229"/>
      <c r="J27" s="229"/>
      <c r="K27" s="229"/>
      <c r="L27" s="229"/>
      <c r="M27" s="229"/>
      <c r="N27" s="229"/>
      <c r="O27" s="229"/>
      <c r="P27" s="229"/>
      <c r="Q27" s="229"/>
      <c r="R27" s="229"/>
      <c r="S27" s="229"/>
      <c r="T27" s="229"/>
      <c r="U27" s="26"/>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row>
    <row r="28" spans="1:73" x14ac:dyDescent="0.25">
      <c r="A28" s="227"/>
      <c r="B28" s="218"/>
      <c r="C28" s="227" t="s">
        <v>72</v>
      </c>
      <c r="D28" s="26"/>
      <c r="E28" s="229"/>
      <c r="F28" s="229"/>
      <c r="G28" s="229"/>
      <c r="H28" s="229"/>
      <c r="I28" s="229"/>
      <c r="J28" s="229"/>
      <c r="K28" s="229"/>
      <c r="L28" s="229"/>
      <c r="M28" s="229"/>
      <c r="N28" s="229"/>
      <c r="O28" s="229"/>
      <c r="P28" s="229"/>
      <c r="Q28" s="229"/>
      <c r="R28" s="229"/>
      <c r="S28" s="229"/>
      <c r="T28" s="229"/>
      <c r="U28" s="26"/>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row>
    <row r="29" spans="1:73" x14ac:dyDescent="0.25">
      <c r="A29" s="227"/>
      <c r="B29" s="222">
        <v>2.5</v>
      </c>
      <c r="C29" s="230" t="s">
        <v>73</v>
      </c>
      <c r="D29" s="26" t="s">
        <v>58</v>
      </c>
      <c r="E29" s="55"/>
      <c r="F29" s="55"/>
      <c r="G29" s="55"/>
      <c r="H29" s="55"/>
      <c r="I29" s="55"/>
      <c r="J29" s="55"/>
      <c r="K29" s="55"/>
      <c r="L29" s="55"/>
      <c r="M29" s="55"/>
      <c r="N29" s="55"/>
      <c r="O29" s="55"/>
      <c r="P29" s="55"/>
      <c r="Q29" s="55"/>
      <c r="R29" s="55"/>
      <c r="S29" s="55"/>
      <c r="T29" s="55"/>
      <c r="U29" s="26"/>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row>
    <row r="30" spans="1:73" ht="29.25" x14ac:dyDescent="0.25">
      <c r="A30" s="227"/>
      <c r="B30" s="222">
        <v>2.6</v>
      </c>
      <c r="C30" s="230" t="s">
        <v>74</v>
      </c>
      <c r="D30" s="26" t="s">
        <v>60</v>
      </c>
      <c r="E30" s="55"/>
      <c r="F30" s="55"/>
      <c r="G30" s="55"/>
      <c r="H30" s="55"/>
      <c r="I30" s="214"/>
      <c r="J30" s="55"/>
      <c r="K30" s="55"/>
      <c r="L30" s="55"/>
      <c r="M30" s="55"/>
      <c r="N30" s="55"/>
      <c r="O30" s="55"/>
      <c r="P30" s="55"/>
      <c r="Q30" s="55"/>
      <c r="R30" s="55"/>
      <c r="S30" s="55"/>
      <c r="T30" s="55"/>
      <c r="U30" s="26"/>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row>
    <row r="31" spans="1:73" x14ac:dyDescent="0.25">
      <c r="A31" s="227"/>
      <c r="B31" s="222" t="s">
        <v>75</v>
      </c>
      <c r="C31" s="230" t="s">
        <v>62</v>
      </c>
      <c r="D31" s="26" t="s">
        <v>58</v>
      </c>
      <c r="E31" s="55"/>
      <c r="F31" s="55"/>
      <c r="G31" s="55"/>
      <c r="H31" s="55"/>
      <c r="I31" s="55"/>
      <c r="J31" s="55"/>
      <c r="K31" s="55"/>
      <c r="L31" s="55"/>
      <c r="M31" s="55"/>
      <c r="N31" s="55"/>
      <c r="O31" s="55"/>
      <c r="P31" s="55"/>
      <c r="Q31" s="55"/>
      <c r="R31" s="55"/>
      <c r="S31" s="55"/>
      <c r="T31" s="55"/>
      <c r="U31" s="26"/>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row>
    <row r="32" spans="1:73" x14ac:dyDescent="0.25">
      <c r="A32" s="227"/>
      <c r="B32" s="222" t="s">
        <v>76</v>
      </c>
      <c r="C32" s="230" t="s">
        <v>64</v>
      </c>
      <c r="D32" s="26" t="s">
        <v>60</v>
      </c>
      <c r="E32" s="55"/>
      <c r="F32" s="55"/>
      <c r="G32" s="55"/>
      <c r="H32" s="55"/>
      <c r="I32" s="55"/>
      <c r="J32" s="55"/>
      <c r="K32" s="55"/>
      <c r="L32" s="55"/>
      <c r="M32" s="55"/>
      <c r="N32" s="55"/>
      <c r="O32" s="55"/>
      <c r="P32" s="55"/>
      <c r="Q32" s="55"/>
      <c r="R32" s="55"/>
      <c r="S32" s="55"/>
      <c r="T32" s="55"/>
      <c r="U32" s="26"/>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row>
    <row r="33" spans="1:73" x14ac:dyDescent="0.25">
      <c r="A33" s="227"/>
      <c r="B33" s="222" t="s">
        <v>77</v>
      </c>
      <c r="C33" s="230" t="s">
        <v>62</v>
      </c>
      <c r="D33" s="26" t="s">
        <v>58</v>
      </c>
      <c r="E33" s="55"/>
      <c r="F33" s="55"/>
      <c r="G33" s="55"/>
      <c r="H33" s="55"/>
      <c r="I33" s="55"/>
      <c r="J33" s="55"/>
      <c r="K33" s="55"/>
      <c r="L33" s="55"/>
      <c r="M33" s="55"/>
      <c r="N33" s="55"/>
      <c r="O33" s="55"/>
      <c r="P33" s="55"/>
      <c r="Q33" s="55"/>
      <c r="R33" s="55"/>
      <c r="S33" s="55"/>
      <c r="T33" s="55"/>
      <c r="U33" s="26"/>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row>
    <row r="34" spans="1:73" ht="29.25" x14ac:dyDescent="0.25">
      <c r="A34" s="227"/>
      <c r="B34" s="222" t="s">
        <v>78</v>
      </c>
      <c r="C34" s="230" t="s">
        <v>67</v>
      </c>
      <c r="D34" s="26" t="s">
        <v>60</v>
      </c>
      <c r="E34" s="55"/>
      <c r="F34" s="55"/>
      <c r="G34" s="55"/>
      <c r="H34" s="55"/>
      <c r="I34" s="214"/>
      <c r="J34" s="55"/>
      <c r="K34" s="55"/>
      <c r="L34" s="55"/>
      <c r="M34" s="55"/>
      <c r="N34" s="55"/>
      <c r="O34" s="55"/>
      <c r="P34" s="55"/>
      <c r="Q34" s="55"/>
      <c r="R34" s="55"/>
      <c r="S34" s="55"/>
      <c r="T34" s="55"/>
      <c r="U34" s="26"/>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row>
    <row r="35" spans="1:73" x14ac:dyDescent="0.25">
      <c r="A35" s="227"/>
      <c r="B35" s="222">
        <v>2.7</v>
      </c>
      <c r="C35" s="230" t="s">
        <v>79</v>
      </c>
      <c r="D35" s="26" t="s">
        <v>69</v>
      </c>
      <c r="E35" s="55"/>
      <c r="F35" s="55"/>
      <c r="G35" s="55"/>
      <c r="H35" s="55"/>
      <c r="I35" s="55"/>
      <c r="J35" s="55"/>
      <c r="K35" s="55"/>
      <c r="L35" s="55"/>
      <c r="M35" s="55"/>
      <c r="N35" s="55"/>
      <c r="O35" s="55"/>
      <c r="P35" s="55"/>
      <c r="Q35" s="55"/>
      <c r="R35" s="55"/>
      <c r="S35" s="55"/>
      <c r="T35" s="55"/>
      <c r="U35" s="26"/>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row>
    <row r="36" spans="1:73" x14ac:dyDescent="0.25">
      <c r="A36" s="227"/>
      <c r="B36" s="222">
        <v>2.8</v>
      </c>
      <c r="C36" s="230" t="s">
        <v>80</v>
      </c>
      <c r="D36" s="26" t="s">
        <v>71</v>
      </c>
      <c r="E36" s="213"/>
      <c r="F36" s="213"/>
      <c r="G36" s="213"/>
      <c r="H36" s="213"/>
      <c r="I36" s="213"/>
      <c r="J36" s="213"/>
      <c r="K36" s="213"/>
      <c r="L36" s="213"/>
      <c r="M36" s="213"/>
      <c r="N36" s="213"/>
      <c r="O36" s="213"/>
      <c r="P36" s="213"/>
      <c r="Q36" s="213"/>
      <c r="R36" s="213"/>
      <c r="S36" s="213"/>
      <c r="T36" s="213"/>
      <c r="U36" s="26"/>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row>
    <row r="37" spans="1:73" x14ac:dyDescent="0.25">
      <c r="A37" s="227"/>
      <c r="B37" s="218"/>
      <c r="C37" s="26"/>
      <c r="D37" s="26"/>
      <c r="E37" s="229"/>
      <c r="F37" s="229"/>
      <c r="G37" s="229"/>
      <c r="H37" s="229"/>
      <c r="I37" s="229"/>
      <c r="J37" s="229"/>
      <c r="K37" s="229"/>
      <c r="L37" s="229"/>
      <c r="M37" s="229"/>
      <c r="N37" s="229"/>
      <c r="O37" s="229"/>
      <c r="P37" s="229"/>
      <c r="Q37" s="229"/>
      <c r="R37" s="229"/>
      <c r="S37" s="229"/>
      <c r="T37" s="229"/>
      <c r="U37" s="26"/>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row>
    <row r="38" spans="1:73" ht="18" x14ac:dyDescent="0.25">
      <c r="A38" s="227"/>
      <c r="B38" s="231" t="s">
        <v>32</v>
      </c>
      <c r="C38" s="232" t="s">
        <v>81</v>
      </c>
      <c r="D38" s="233"/>
      <c r="E38" s="234"/>
      <c r="F38" s="234"/>
      <c r="G38" s="234"/>
      <c r="H38" s="234"/>
      <c r="I38" s="234"/>
      <c r="J38" s="234"/>
      <c r="K38" s="234"/>
      <c r="L38" s="234"/>
      <c r="M38" s="234"/>
      <c r="N38" s="234"/>
      <c r="O38" s="234"/>
      <c r="P38" s="234"/>
      <c r="Q38" s="234"/>
      <c r="R38" s="234"/>
      <c r="S38" s="234"/>
      <c r="T38" s="235"/>
      <c r="U38" s="104" t="s">
        <v>34</v>
      </c>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row>
    <row r="39" spans="1:73" x14ac:dyDescent="0.25">
      <c r="A39" s="227"/>
      <c r="B39" s="218"/>
      <c r="C39" s="221" t="s">
        <v>35</v>
      </c>
      <c r="D39" s="221" t="s">
        <v>36</v>
      </c>
      <c r="E39" s="29" t="s">
        <v>37</v>
      </c>
      <c r="F39" s="29">
        <v>2016</v>
      </c>
      <c r="G39" s="29">
        <f>F39+1</f>
        <v>2017</v>
      </c>
      <c r="H39" s="29">
        <f t="shared" ref="H39:R39" si="2">G39+1</f>
        <v>2018</v>
      </c>
      <c r="I39" s="29">
        <f t="shared" si="2"/>
        <v>2019</v>
      </c>
      <c r="J39" s="29">
        <f t="shared" si="2"/>
        <v>2020</v>
      </c>
      <c r="K39" s="29">
        <f t="shared" si="2"/>
        <v>2021</v>
      </c>
      <c r="L39" s="29">
        <f t="shared" si="2"/>
        <v>2022</v>
      </c>
      <c r="M39" s="29">
        <f t="shared" si="2"/>
        <v>2023</v>
      </c>
      <c r="N39" s="29">
        <f t="shared" si="2"/>
        <v>2024</v>
      </c>
      <c r="O39" s="29">
        <f t="shared" si="2"/>
        <v>2025</v>
      </c>
      <c r="P39" s="29">
        <f t="shared" si="2"/>
        <v>2026</v>
      </c>
      <c r="Q39" s="29">
        <f t="shared" si="2"/>
        <v>2027</v>
      </c>
      <c r="R39" s="29">
        <f t="shared" si="2"/>
        <v>2028</v>
      </c>
      <c r="S39" s="29">
        <f>R39+1</f>
        <v>2029</v>
      </c>
      <c r="T39" s="29">
        <f t="shared" ref="T39" si="3">S39+1</f>
        <v>2030</v>
      </c>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row>
    <row r="40" spans="1:73" x14ac:dyDescent="0.25">
      <c r="A40" s="227"/>
      <c r="B40" s="222">
        <v>3.1</v>
      </c>
      <c r="C40" s="26" t="s">
        <v>82</v>
      </c>
      <c r="D40" s="14" t="s">
        <v>83</v>
      </c>
      <c r="E40" s="216"/>
      <c r="F40" s="216"/>
      <c r="G40" s="216"/>
      <c r="H40" s="216"/>
      <c r="I40" s="216"/>
      <c r="J40" s="216"/>
      <c r="K40" s="216"/>
      <c r="L40" s="216"/>
      <c r="M40" s="216"/>
      <c r="N40" s="216"/>
      <c r="O40" s="216"/>
      <c r="P40" s="216"/>
      <c r="Q40" s="216"/>
      <c r="R40" s="216"/>
      <c r="S40" s="216"/>
      <c r="T40" s="216"/>
      <c r="U40" s="476"/>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row>
    <row r="41" spans="1:73" x14ac:dyDescent="0.25">
      <c r="A41" s="227"/>
      <c r="B41" s="222">
        <v>3.2</v>
      </c>
      <c r="C41" s="26" t="s">
        <v>84</v>
      </c>
      <c r="D41" s="26" t="s">
        <v>85</v>
      </c>
      <c r="E41" s="216"/>
      <c r="F41" s="216"/>
      <c r="G41" s="216"/>
      <c r="H41" s="216"/>
      <c r="I41" s="216"/>
      <c r="J41" s="216"/>
      <c r="K41" s="216"/>
      <c r="L41" s="216"/>
      <c r="M41" s="216"/>
      <c r="N41" s="216"/>
      <c r="O41" s="216"/>
      <c r="P41" s="216"/>
      <c r="Q41" s="216"/>
      <c r="R41" s="216"/>
      <c r="S41" s="216"/>
      <c r="T41" s="216"/>
      <c r="U41" s="47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row>
    <row r="42" spans="1:73" x14ac:dyDescent="0.25">
      <c r="A42" s="227"/>
      <c r="B42" s="222">
        <v>3.3</v>
      </c>
      <c r="C42" s="26" t="s">
        <v>86</v>
      </c>
      <c r="D42" s="26" t="s">
        <v>83</v>
      </c>
      <c r="E42" s="216"/>
      <c r="F42" s="216"/>
      <c r="G42" s="216"/>
      <c r="H42" s="216"/>
      <c r="I42" s="216"/>
      <c r="J42" s="216"/>
      <c r="K42" s="216"/>
      <c r="L42" s="216"/>
      <c r="M42" s="216"/>
      <c r="N42" s="216"/>
      <c r="O42" s="216"/>
      <c r="P42" s="216"/>
      <c r="Q42" s="216"/>
      <c r="R42" s="216"/>
      <c r="S42" s="216"/>
      <c r="T42" s="216"/>
      <c r="U42" s="47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row>
    <row r="43" spans="1:73" x14ac:dyDescent="0.25">
      <c r="A43" s="227"/>
      <c r="B43" s="222">
        <v>3.4</v>
      </c>
      <c r="C43" s="26" t="s">
        <v>87</v>
      </c>
      <c r="D43" s="26" t="s">
        <v>85</v>
      </c>
      <c r="E43" s="216"/>
      <c r="F43" s="216"/>
      <c r="G43" s="216"/>
      <c r="H43" s="216"/>
      <c r="I43" s="216"/>
      <c r="J43" s="216"/>
      <c r="K43" s="216"/>
      <c r="L43" s="216"/>
      <c r="M43" s="216"/>
      <c r="N43" s="216"/>
      <c r="O43" s="216"/>
      <c r="P43" s="216"/>
      <c r="Q43" s="216"/>
      <c r="R43" s="216"/>
      <c r="S43" s="216"/>
      <c r="T43" s="216"/>
      <c r="U43" s="47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row>
    <row r="44" spans="1:73" x14ac:dyDescent="0.25">
      <c r="A44" s="227"/>
      <c r="B44" s="222">
        <v>3.5</v>
      </c>
      <c r="C44" s="26" t="s">
        <v>88</v>
      </c>
      <c r="D44" s="26" t="s">
        <v>89</v>
      </c>
      <c r="E44" s="216"/>
      <c r="F44" s="216"/>
      <c r="G44" s="216"/>
      <c r="H44" s="216"/>
      <c r="I44" s="216"/>
      <c r="J44" s="216"/>
      <c r="K44" s="216"/>
      <c r="L44" s="216"/>
      <c r="M44" s="216"/>
      <c r="N44" s="216"/>
      <c r="O44" s="216"/>
      <c r="P44" s="216"/>
      <c r="Q44" s="216"/>
      <c r="R44" s="216"/>
      <c r="S44" s="216"/>
      <c r="T44" s="216"/>
      <c r="U44" s="47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row>
    <row r="45" spans="1:73" x14ac:dyDescent="0.25">
      <c r="A45" s="227"/>
      <c r="B45" s="364" t="s">
        <v>90</v>
      </c>
      <c r="C45" s="366" t="s">
        <v>91</v>
      </c>
      <c r="D45" s="366" t="s">
        <v>92</v>
      </c>
      <c r="E45" s="216"/>
      <c r="F45" s="216"/>
      <c r="G45" s="216"/>
      <c r="H45" s="216"/>
      <c r="I45" s="216"/>
      <c r="J45" s="216"/>
      <c r="K45" s="216"/>
      <c r="L45" s="216"/>
      <c r="M45" s="216"/>
      <c r="N45" s="216"/>
      <c r="O45" s="216"/>
      <c r="P45" s="216"/>
      <c r="Q45" s="216"/>
      <c r="R45" s="216"/>
      <c r="S45" s="216"/>
      <c r="T45" s="216"/>
      <c r="U45" s="47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row>
    <row r="46" spans="1:73" x14ac:dyDescent="0.25">
      <c r="A46" s="227"/>
      <c r="B46" s="364" t="s">
        <v>93</v>
      </c>
      <c r="C46" s="366" t="s">
        <v>94</v>
      </c>
      <c r="D46" s="366" t="s">
        <v>92</v>
      </c>
      <c r="E46" s="216"/>
      <c r="F46" s="216"/>
      <c r="G46" s="216"/>
      <c r="H46" s="216"/>
      <c r="I46" s="216"/>
      <c r="J46" s="216"/>
      <c r="K46" s="216"/>
      <c r="L46" s="216"/>
      <c r="M46" s="216"/>
      <c r="N46" s="216"/>
      <c r="O46" s="216"/>
      <c r="P46" s="216"/>
      <c r="Q46" s="216"/>
      <c r="R46" s="216"/>
      <c r="S46" s="216"/>
      <c r="T46" s="216"/>
      <c r="U46" s="47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row>
    <row r="47" spans="1:73" x14ac:dyDescent="0.25">
      <c r="A47" s="227"/>
      <c r="B47" s="364" t="s">
        <v>95</v>
      </c>
      <c r="C47" s="366" t="s">
        <v>96</v>
      </c>
      <c r="D47" s="366" t="s">
        <v>92</v>
      </c>
      <c r="E47" s="216"/>
      <c r="F47" s="216"/>
      <c r="G47" s="216"/>
      <c r="H47" s="216"/>
      <c r="I47" s="216"/>
      <c r="J47" s="216"/>
      <c r="K47" s="216"/>
      <c r="L47" s="216"/>
      <c r="M47" s="216"/>
      <c r="N47" s="216"/>
      <c r="O47" s="216"/>
      <c r="P47" s="216"/>
      <c r="Q47" s="216"/>
      <c r="R47" s="216"/>
      <c r="S47" s="216"/>
      <c r="T47" s="216"/>
      <c r="U47" s="478"/>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row>
    <row r="48" spans="1:73" x14ac:dyDescent="0.25">
      <c r="A48" s="227"/>
      <c r="B48" s="218"/>
      <c r="C48" s="227"/>
      <c r="D48" s="227"/>
      <c r="E48" s="236"/>
      <c r="F48" s="236"/>
      <c r="G48" s="236"/>
      <c r="H48" s="236"/>
      <c r="I48" s="236"/>
      <c r="J48" s="236"/>
      <c r="K48" s="236"/>
      <c r="L48" s="236"/>
      <c r="M48" s="236"/>
      <c r="N48" s="236"/>
      <c r="O48" s="236"/>
      <c r="P48" s="236"/>
      <c r="Q48" s="236"/>
      <c r="R48" s="236"/>
      <c r="S48" s="236"/>
      <c r="T48" s="236"/>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row>
    <row r="49" spans="1:73" x14ac:dyDescent="0.25">
      <c r="A49" s="227"/>
      <c r="B49" s="237">
        <v>4.0999999999999996</v>
      </c>
      <c r="C49" s="26" t="s">
        <v>97</v>
      </c>
      <c r="D49" s="26" t="s">
        <v>98</v>
      </c>
      <c r="E49" s="216"/>
      <c r="F49" s="216"/>
      <c r="G49" s="216"/>
      <c r="H49" s="216"/>
      <c r="I49" s="216"/>
      <c r="J49" s="216"/>
      <c r="K49" s="216"/>
      <c r="L49" s="216"/>
      <c r="M49" s="216"/>
      <c r="N49" s="216"/>
      <c r="O49" s="216"/>
      <c r="P49" s="216"/>
      <c r="Q49" s="216"/>
      <c r="R49" s="216"/>
      <c r="S49" s="216"/>
      <c r="T49" s="216"/>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row>
    <row r="50" spans="1:73" x14ac:dyDescent="0.25">
      <c r="A50" s="227"/>
      <c r="B50" s="237">
        <v>4.2</v>
      </c>
      <c r="C50" s="26" t="s">
        <v>99</v>
      </c>
      <c r="D50" s="26" t="s">
        <v>71</v>
      </c>
      <c r="E50" s="217"/>
      <c r="F50" s="217"/>
      <c r="G50" s="217"/>
      <c r="H50" s="217"/>
      <c r="I50" s="217"/>
      <c r="J50" s="217"/>
      <c r="K50" s="217"/>
      <c r="L50" s="217"/>
      <c r="M50" s="217"/>
      <c r="N50" s="217"/>
      <c r="O50" s="217"/>
      <c r="P50" s="217"/>
      <c r="Q50" s="217"/>
      <c r="R50" s="217"/>
      <c r="S50" s="217"/>
      <c r="T50" s="21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row>
    <row r="51" spans="1:73" x14ac:dyDescent="0.25">
      <c r="A51" s="227"/>
      <c r="B51" s="237" t="s">
        <v>100</v>
      </c>
      <c r="C51" s="26" t="s">
        <v>101</v>
      </c>
      <c r="D51" s="26" t="s">
        <v>102</v>
      </c>
      <c r="E51" s="216"/>
      <c r="F51" s="216"/>
      <c r="G51" s="216"/>
      <c r="H51" s="216"/>
      <c r="I51" s="216"/>
      <c r="J51" s="216"/>
      <c r="K51" s="216"/>
      <c r="L51" s="216"/>
      <c r="M51" s="216"/>
      <c r="N51" s="216"/>
      <c r="O51" s="216"/>
      <c r="P51" s="216"/>
      <c r="Q51" s="216"/>
      <c r="R51" s="216"/>
      <c r="S51" s="216"/>
      <c r="T51" s="216"/>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row>
    <row r="52" spans="1:73" x14ac:dyDescent="0.25">
      <c r="A52" s="227"/>
      <c r="B52" s="237" t="s">
        <v>103</v>
      </c>
      <c r="C52" s="26" t="s">
        <v>104</v>
      </c>
      <c r="D52" s="26" t="s">
        <v>105</v>
      </c>
      <c r="E52" s="216"/>
      <c r="F52" s="216"/>
      <c r="G52" s="216"/>
      <c r="H52" s="216"/>
      <c r="I52" s="216"/>
      <c r="J52" s="216"/>
      <c r="K52" s="216"/>
      <c r="L52" s="216"/>
      <c r="M52" s="216"/>
      <c r="N52" s="216"/>
      <c r="O52" s="216"/>
      <c r="P52" s="216"/>
      <c r="Q52" s="216"/>
      <c r="R52" s="216"/>
      <c r="S52" s="216"/>
      <c r="T52" s="216"/>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row>
    <row r="53" spans="1:73" x14ac:dyDescent="0.25">
      <c r="A53" s="227"/>
      <c r="B53" s="237" t="s">
        <v>106</v>
      </c>
      <c r="C53" s="26" t="s">
        <v>107</v>
      </c>
      <c r="D53" s="26" t="s">
        <v>108</v>
      </c>
      <c r="E53" s="216"/>
      <c r="F53" s="216"/>
      <c r="G53" s="216"/>
      <c r="H53" s="216"/>
      <c r="I53" s="216"/>
      <c r="J53" s="216"/>
      <c r="K53" s="216"/>
      <c r="L53" s="216"/>
      <c r="M53" s="216"/>
      <c r="N53" s="216"/>
      <c r="O53" s="216"/>
      <c r="P53" s="216"/>
      <c r="Q53" s="216"/>
      <c r="R53" s="216"/>
      <c r="S53" s="216"/>
      <c r="T53" s="216"/>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row>
    <row r="54" spans="1:73" x14ac:dyDescent="0.25">
      <c r="A54" s="227"/>
      <c r="B54" s="218"/>
      <c r="C54" s="227"/>
      <c r="D54" s="227"/>
      <c r="E54" s="236"/>
      <c r="F54" s="236"/>
      <c r="G54" s="236"/>
      <c r="H54" s="236"/>
      <c r="I54" s="236"/>
      <c r="J54" s="236"/>
      <c r="K54" s="236"/>
      <c r="L54" s="236"/>
      <c r="M54" s="236"/>
      <c r="N54" s="236"/>
      <c r="O54" s="236"/>
      <c r="P54" s="236"/>
      <c r="Q54" s="236"/>
      <c r="R54" s="236"/>
      <c r="S54" s="236"/>
      <c r="T54" s="236"/>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row>
    <row r="55" spans="1:73" x14ac:dyDescent="0.25">
      <c r="A55" s="227"/>
      <c r="B55" s="218">
        <v>5.0999999999999996</v>
      </c>
      <c r="C55" s="26" t="s">
        <v>109</v>
      </c>
      <c r="D55" s="26" t="s">
        <v>110</v>
      </c>
      <c r="E55" s="216"/>
      <c r="F55" s="216"/>
      <c r="G55" s="216"/>
      <c r="H55" s="216"/>
      <c r="I55" s="216"/>
      <c r="J55" s="216"/>
      <c r="K55" s="216"/>
      <c r="L55" s="216"/>
      <c r="M55" s="216"/>
      <c r="N55" s="216"/>
      <c r="O55" s="216"/>
      <c r="P55" s="216"/>
      <c r="Q55" s="216"/>
      <c r="R55" s="216"/>
      <c r="S55" s="216"/>
      <c r="T55" s="216"/>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row>
    <row r="56" spans="1:73" x14ac:dyDescent="0.25">
      <c r="A56" s="227"/>
      <c r="B56" s="218">
        <v>5.2</v>
      </c>
      <c r="C56" s="26" t="s">
        <v>111</v>
      </c>
      <c r="D56" s="26" t="s">
        <v>110</v>
      </c>
      <c r="E56" s="216"/>
      <c r="F56" s="216"/>
      <c r="G56" s="216"/>
      <c r="H56" s="216"/>
      <c r="I56" s="216"/>
      <c r="J56" s="216"/>
      <c r="K56" s="216"/>
      <c r="L56" s="216"/>
      <c r="M56" s="216"/>
      <c r="N56" s="216"/>
      <c r="O56" s="216"/>
      <c r="P56" s="216"/>
      <c r="Q56" s="216"/>
      <c r="R56" s="216"/>
      <c r="S56" s="216"/>
      <c r="T56" s="216"/>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row>
    <row r="57" spans="1:73" x14ac:dyDescent="0.25">
      <c r="A57" s="227"/>
      <c r="B57" s="218">
        <v>5.3</v>
      </c>
      <c r="C57" s="26" t="s">
        <v>112</v>
      </c>
      <c r="D57" s="26" t="s">
        <v>113</v>
      </c>
      <c r="E57" s="216"/>
      <c r="F57" s="216"/>
      <c r="G57" s="216"/>
      <c r="H57" s="216"/>
      <c r="I57" s="216"/>
      <c r="J57" s="216"/>
      <c r="K57" s="216"/>
      <c r="L57" s="216"/>
      <c r="M57" s="216"/>
      <c r="N57" s="216"/>
      <c r="O57" s="216"/>
      <c r="P57" s="216"/>
      <c r="Q57" s="216"/>
      <c r="R57" s="216"/>
      <c r="S57" s="216"/>
      <c r="T57" s="216"/>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row>
    <row r="58" spans="1:73" x14ac:dyDescent="0.25">
      <c r="A58" s="227"/>
      <c r="B58" s="218">
        <v>5.4</v>
      </c>
      <c r="C58" s="26" t="s">
        <v>114</v>
      </c>
      <c r="D58" s="26" t="s">
        <v>113</v>
      </c>
      <c r="E58" s="216"/>
      <c r="F58" s="216"/>
      <c r="G58" s="216"/>
      <c r="H58" s="216"/>
      <c r="I58" s="216"/>
      <c r="J58" s="216"/>
      <c r="K58" s="216"/>
      <c r="L58" s="216"/>
      <c r="M58" s="216"/>
      <c r="N58" s="216"/>
      <c r="O58" s="216"/>
      <c r="P58" s="216"/>
      <c r="Q58" s="216"/>
      <c r="R58" s="216"/>
      <c r="S58" s="216"/>
      <c r="T58" s="216"/>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row>
    <row r="59" spans="1:73" x14ac:dyDescent="0.25">
      <c r="A59" s="227"/>
      <c r="B59" s="238">
        <v>5.5</v>
      </c>
      <c r="C59" s="26" t="s">
        <v>115</v>
      </c>
      <c r="D59" s="26" t="s">
        <v>116</v>
      </c>
      <c r="E59" s="216"/>
      <c r="F59" s="216"/>
      <c r="G59" s="216"/>
      <c r="H59" s="216"/>
      <c r="I59" s="216"/>
      <c r="J59" s="216"/>
      <c r="K59" s="216"/>
      <c r="L59" s="216"/>
      <c r="M59" s="216"/>
      <c r="N59" s="216"/>
      <c r="O59" s="216"/>
      <c r="P59" s="216"/>
      <c r="Q59" s="216"/>
      <c r="R59" s="216"/>
      <c r="S59" s="216"/>
      <c r="T59" s="216"/>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row>
    <row r="60" spans="1:73" x14ac:dyDescent="0.25">
      <c r="A60" s="227"/>
      <c r="B60" s="238">
        <v>5.6</v>
      </c>
      <c r="C60" s="26" t="s">
        <v>117</v>
      </c>
      <c r="D60" s="26" t="s">
        <v>113</v>
      </c>
      <c r="E60" s="216"/>
      <c r="F60" s="216"/>
      <c r="G60" s="216"/>
      <c r="H60" s="216"/>
      <c r="I60" s="216"/>
      <c r="J60" s="216"/>
      <c r="K60" s="216"/>
      <c r="L60" s="216"/>
      <c r="M60" s="216"/>
      <c r="N60" s="216"/>
      <c r="O60" s="216"/>
      <c r="P60" s="216"/>
      <c r="Q60" s="216"/>
      <c r="R60" s="216"/>
      <c r="S60" s="216"/>
      <c r="T60" s="216"/>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row>
    <row r="61" spans="1:73" s="227" customFormat="1" x14ac:dyDescent="0.25">
      <c r="B61" s="238">
        <v>5.7</v>
      </c>
      <c r="C61" s="26" t="s">
        <v>118</v>
      </c>
      <c r="D61" s="26" t="s">
        <v>113</v>
      </c>
      <c r="E61" s="216"/>
      <c r="F61" s="216"/>
      <c r="G61" s="216"/>
      <c r="H61" s="216"/>
      <c r="I61" s="216"/>
      <c r="J61" s="216"/>
      <c r="K61" s="216"/>
      <c r="L61" s="216"/>
      <c r="M61" s="216"/>
      <c r="N61" s="216"/>
      <c r="O61" s="216"/>
      <c r="P61" s="216"/>
      <c r="Q61" s="216"/>
      <c r="R61" s="216"/>
      <c r="S61" s="216"/>
      <c r="T61" s="216"/>
    </row>
    <row r="62" spans="1:73" s="227" customFormat="1" x14ac:dyDescent="0.25">
      <c r="B62" s="238">
        <v>5.8</v>
      </c>
      <c r="C62" s="26" t="s">
        <v>119</v>
      </c>
      <c r="D62" s="26" t="s">
        <v>71</v>
      </c>
      <c r="E62" s="217"/>
      <c r="F62" s="217"/>
      <c r="G62" s="217"/>
      <c r="H62" s="217"/>
      <c r="I62" s="217"/>
      <c r="J62" s="217"/>
      <c r="K62" s="217"/>
      <c r="L62" s="217"/>
      <c r="M62" s="217"/>
      <c r="N62" s="217"/>
      <c r="O62" s="217"/>
      <c r="P62" s="217"/>
      <c r="Q62" s="217"/>
      <c r="R62" s="217"/>
      <c r="S62" s="217"/>
      <c r="T62" s="217"/>
    </row>
    <row r="63" spans="1:73" s="227" customFormat="1" x14ac:dyDescent="0.25">
      <c r="B63" s="238"/>
      <c r="C63" s="26"/>
      <c r="D63" s="239"/>
      <c r="E63" s="236"/>
      <c r="F63" s="236"/>
      <c r="G63" s="236"/>
      <c r="H63" s="236"/>
      <c r="I63" s="236"/>
      <c r="J63" s="236"/>
      <c r="K63" s="236"/>
      <c r="L63" s="236"/>
      <c r="M63" s="236"/>
      <c r="N63" s="236"/>
      <c r="O63" s="236"/>
      <c r="P63" s="236"/>
      <c r="Q63" s="236"/>
      <c r="R63" s="236"/>
      <c r="S63" s="236"/>
      <c r="T63" s="236"/>
    </row>
    <row r="64" spans="1:73" s="227" customFormat="1" x14ac:dyDescent="0.25">
      <c r="B64" s="238">
        <v>6.1</v>
      </c>
      <c r="C64" s="26" t="s">
        <v>120</v>
      </c>
      <c r="D64" s="26" t="s">
        <v>121</v>
      </c>
      <c r="E64" s="216"/>
      <c r="F64" s="216"/>
      <c r="G64" s="216"/>
      <c r="H64" s="216"/>
      <c r="I64" s="216"/>
      <c r="J64" s="216"/>
      <c r="K64" s="216"/>
      <c r="L64" s="216"/>
      <c r="M64" s="216"/>
      <c r="N64" s="216"/>
      <c r="O64" s="216"/>
      <c r="P64" s="216"/>
      <c r="Q64" s="216"/>
      <c r="R64" s="216"/>
      <c r="S64" s="216"/>
      <c r="T64" s="216"/>
      <c r="U64" s="476"/>
    </row>
    <row r="65" spans="2:21" s="227" customFormat="1" x14ac:dyDescent="0.25">
      <c r="B65" s="238">
        <v>6.2</v>
      </c>
      <c r="C65" s="26" t="s">
        <v>122</v>
      </c>
      <c r="D65" s="26" t="s">
        <v>121</v>
      </c>
      <c r="E65" s="216"/>
      <c r="F65" s="216"/>
      <c r="G65" s="216"/>
      <c r="H65" s="216"/>
      <c r="I65" s="216"/>
      <c r="J65" s="216"/>
      <c r="K65" s="216"/>
      <c r="L65" s="216"/>
      <c r="M65" s="216"/>
      <c r="N65" s="216"/>
      <c r="O65" s="216"/>
      <c r="P65" s="216"/>
      <c r="Q65" s="216"/>
      <c r="R65" s="216"/>
      <c r="S65" s="216"/>
      <c r="T65" s="216"/>
      <c r="U65" s="477"/>
    </row>
    <row r="66" spans="2:21" s="227" customFormat="1" x14ac:dyDescent="0.25">
      <c r="B66" s="238">
        <v>6.3</v>
      </c>
      <c r="C66" s="26" t="s">
        <v>123</v>
      </c>
      <c r="D66" s="26" t="s">
        <v>71</v>
      </c>
      <c r="E66" s="217"/>
      <c r="F66" s="217"/>
      <c r="G66" s="217"/>
      <c r="H66" s="217"/>
      <c r="I66" s="217"/>
      <c r="J66" s="217"/>
      <c r="K66" s="217"/>
      <c r="L66" s="217"/>
      <c r="M66" s="217"/>
      <c r="N66" s="217"/>
      <c r="O66" s="217"/>
      <c r="P66" s="217"/>
      <c r="Q66" s="217"/>
      <c r="R66" s="217"/>
      <c r="S66" s="217"/>
      <c r="T66" s="217"/>
      <c r="U66" s="477"/>
    </row>
    <row r="67" spans="2:21" s="227" customFormat="1" x14ac:dyDescent="0.25">
      <c r="B67" s="238">
        <v>6.4</v>
      </c>
      <c r="C67" s="26" t="s">
        <v>124</v>
      </c>
      <c r="D67" s="26" t="s">
        <v>71</v>
      </c>
      <c r="E67" s="217"/>
      <c r="F67" s="217"/>
      <c r="G67" s="217"/>
      <c r="H67" s="217"/>
      <c r="I67" s="217"/>
      <c r="J67" s="217"/>
      <c r="K67" s="217"/>
      <c r="L67" s="217"/>
      <c r="M67" s="217"/>
      <c r="N67" s="217"/>
      <c r="O67" s="217"/>
      <c r="P67" s="217"/>
      <c r="Q67" s="217"/>
      <c r="R67" s="217"/>
      <c r="S67" s="217"/>
      <c r="T67" s="217"/>
      <c r="U67" s="477"/>
    </row>
    <row r="68" spans="2:21" s="227" customFormat="1" x14ac:dyDescent="0.25">
      <c r="B68" s="238">
        <v>6.5</v>
      </c>
      <c r="C68" s="26" t="s">
        <v>125</v>
      </c>
      <c r="D68" s="26" t="s">
        <v>71</v>
      </c>
      <c r="E68" s="248"/>
      <c r="F68" s="248"/>
      <c r="G68" s="248"/>
      <c r="H68" s="248"/>
      <c r="I68" s="217"/>
      <c r="J68" s="217"/>
      <c r="K68" s="217"/>
      <c r="L68" s="217"/>
      <c r="M68" s="217"/>
      <c r="N68" s="217"/>
      <c r="O68" s="217"/>
      <c r="P68" s="217"/>
      <c r="Q68" s="217"/>
      <c r="R68" s="217"/>
      <c r="S68" s="217"/>
      <c r="T68" s="217"/>
      <c r="U68" s="477"/>
    </row>
    <row r="69" spans="2:21" s="227" customFormat="1" x14ac:dyDescent="0.25">
      <c r="B69" s="238">
        <f>B68+0.1</f>
        <v>6.6</v>
      </c>
      <c r="C69" s="26" t="s">
        <v>126</v>
      </c>
      <c r="D69" s="26" t="s">
        <v>71</v>
      </c>
      <c r="E69" s="248"/>
      <c r="F69" s="248"/>
      <c r="G69" s="248"/>
      <c r="H69" s="248"/>
      <c r="I69" s="217"/>
      <c r="J69" s="217"/>
      <c r="K69" s="217"/>
      <c r="L69" s="217"/>
      <c r="M69" s="217"/>
      <c r="N69" s="217"/>
      <c r="O69" s="217"/>
      <c r="P69" s="217"/>
      <c r="Q69" s="217"/>
      <c r="R69" s="217"/>
      <c r="S69" s="217"/>
      <c r="T69" s="217"/>
      <c r="U69" s="477"/>
    </row>
    <row r="70" spans="2:21" s="227" customFormat="1" x14ac:dyDescent="0.25">
      <c r="B70" s="238">
        <f t="shared" ref="B70:B71" si="4">B69+0.1</f>
        <v>6.6999999999999993</v>
      </c>
      <c r="C70" s="26" t="s">
        <v>127</v>
      </c>
      <c r="D70" s="26" t="s">
        <v>71</v>
      </c>
      <c r="E70" s="248"/>
      <c r="F70" s="248"/>
      <c r="G70" s="248"/>
      <c r="H70" s="248"/>
      <c r="I70" s="217"/>
      <c r="J70" s="217"/>
      <c r="K70" s="217"/>
      <c r="L70" s="217"/>
      <c r="M70" s="217"/>
      <c r="N70" s="217"/>
      <c r="O70" s="217"/>
      <c r="P70" s="217"/>
      <c r="Q70" s="217"/>
      <c r="R70" s="217"/>
      <c r="S70" s="217"/>
      <c r="T70" s="217"/>
      <c r="U70" s="477"/>
    </row>
    <row r="71" spans="2:21" s="227" customFormat="1" x14ac:dyDescent="0.25">
      <c r="B71" s="238">
        <f t="shared" si="4"/>
        <v>6.7999999999999989</v>
      </c>
      <c r="C71" s="26" t="s">
        <v>128</v>
      </c>
      <c r="D71" s="26" t="s">
        <v>71</v>
      </c>
      <c r="E71" s="248"/>
      <c r="F71" s="248"/>
      <c r="G71" s="248"/>
      <c r="H71" s="248"/>
      <c r="I71" s="217"/>
      <c r="J71" s="217"/>
      <c r="K71" s="217"/>
      <c r="L71" s="217"/>
      <c r="M71" s="217"/>
      <c r="N71" s="217"/>
      <c r="O71" s="217"/>
      <c r="P71" s="217"/>
      <c r="Q71" s="217"/>
      <c r="R71" s="217"/>
      <c r="S71" s="217"/>
      <c r="T71" s="217"/>
      <c r="U71" s="477"/>
    </row>
    <row r="72" spans="2:21" s="227" customFormat="1" x14ac:dyDescent="0.25">
      <c r="B72" s="237" t="s">
        <v>129</v>
      </c>
      <c r="C72" s="26" t="s">
        <v>130</v>
      </c>
      <c r="D72" s="26" t="s">
        <v>71</v>
      </c>
      <c r="E72" s="248"/>
      <c r="F72" s="248"/>
      <c r="G72" s="248"/>
      <c r="H72" s="248"/>
      <c r="I72" s="217"/>
      <c r="J72" s="217"/>
      <c r="K72" s="217"/>
      <c r="L72" s="217"/>
      <c r="M72" s="217"/>
      <c r="N72" s="217"/>
      <c r="O72" s="217"/>
      <c r="P72" s="217"/>
      <c r="Q72" s="217"/>
      <c r="R72" s="217"/>
      <c r="S72" s="217"/>
      <c r="T72" s="217"/>
      <c r="U72" s="477"/>
    </row>
    <row r="73" spans="2:21" s="227" customFormat="1" x14ac:dyDescent="0.25">
      <c r="B73" s="238">
        <v>6.9</v>
      </c>
      <c r="C73" s="26" t="s">
        <v>131</v>
      </c>
      <c r="D73" s="26" t="s">
        <v>71</v>
      </c>
      <c r="E73" s="248"/>
      <c r="F73" s="248"/>
      <c r="G73" s="248"/>
      <c r="H73" s="248"/>
      <c r="I73" s="217"/>
      <c r="J73" s="217"/>
      <c r="K73" s="217"/>
      <c r="L73" s="217"/>
      <c r="M73" s="217"/>
      <c r="N73" s="217"/>
      <c r="O73" s="217"/>
      <c r="P73" s="217"/>
      <c r="Q73" s="217"/>
      <c r="R73" s="217"/>
      <c r="S73" s="217"/>
      <c r="T73" s="217"/>
      <c r="U73" s="478"/>
    </row>
    <row r="74" spans="2:21" s="227" customFormat="1" x14ac:dyDescent="0.25">
      <c r="B74" s="238"/>
      <c r="E74" s="54"/>
      <c r="F74" s="54"/>
      <c r="G74" s="54"/>
      <c r="H74" s="54"/>
      <c r="I74" s="54"/>
      <c r="J74" s="54"/>
      <c r="K74" s="54"/>
      <c r="L74" s="54"/>
      <c r="M74" s="54"/>
      <c r="N74" s="54"/>
      <c r="O74" s="54"/>
      <c r="P74" s="54"/>
      <c r="Q74" s="54"/>
      <c r="R74" s="54"/>
      <c r="S74" s="54"/>
      <c r="T74" s="54"/>
    </row>
    <row r="75" spans="2:21" s="227" customFormat="1" ht="18" x14ac:dyDescent="0.25">
      <c r="B75" s="106" t="s">
        <v>32</v>
      </c>
      <c r="C75" s="250" t="s">
        <v>132</v>
      </c>
      <c r="D75" s="251"/>
      <c r="E75" s="114"/>
      <c r="F75" s="114"/>
      <c r="G75" s="114"/>
      <c r="H75" s="114"/>
      <c r="I75" s="114"/>
      <c r="J75" s="114"/>
      <c r="K75" s="114"/>
      <c r="L75" s="114"/>
      <c r="M75" s="114"/>
      <c r="N75" s="114"/>
      <c r="O75" s="114"/>
      <c r="P75" s="114"/>
      <c r="Q75" s="114"/>
      <c r="R75" s="114"/>
      <c r="S75" s="114"/>
      <c r="T75" s="107"/>
      <c r="U75" s="107" t="s">
        <v>34</v>
      </c>
    </row>
    <row r="76" spans="2:21" s="227" customFormat="1" x14ac:dyDescent="0.25">
      <c r="B76" s="218"/>
      <c r="C76" s="221" t="s">
        <v>35</v>
      </c>
      <c r="D76" s="221" t="s">
        <v>36</v>
      </c>
      <c r="E76" s="29" t="s">
        <v>37</v>
      </c>
      <c r="F76" s="29">
        <v>2016</v>
      </c>
      <c r="G76" s="29">
        <f>F76+1</f>
        <v>2017</v>
      </c>
      <c r="H76" s="29">
        <f t="shared" ref="H76:R76" si="5">G76+1</f>
        <v>2018</v>
      </c>
      <c r="I76" s="29">
        <f t="shared" si="5"/>
        <v>2019</v>
      </c>
      <c r="J76" s="29">
        <f t="shared" si="5"/>
        <v>2020</v>
      </c>
      <c r="K76" s="29">
        <f t="shared" si="5"/>
        <v>2021</v>
      </c>
      <c r="L76" s="29">
        <f t="shared" si="5"/>
        <v>2022</v>
      </c>
      <c r="M76" s="29">
        <f t="shared" si="5"/>
        <v>2023</v>
      </c>
      <c r="N76" s="29">
        <f t="shared" si="5"/>
        <v>2024</v>
      </c>
      <c r="O76" s="29">
        <f t="shared" si="5"/>
        <v>2025</v>
      </c>
      <c r="P76" s="29">
        <f t="shared" si="5"/>
        <v>2026</v>
      </c>
      <c r="Q76" s="29">
        <f t="shared" si="5"/>
        <v>2027</v>
      </c>
      <c r="R76" s="29">
        <f t="shared" si="5"/>
        <v>2028</v>
      </c>
      <c r="S76" s="29">
        <f>R76+1</f>
        <v>2029</v>
      </c>
      <c r="T76" s="29">
        <f t="shared" ref="T76" si="6">S76+1</f>
        <v>2030</v>
      </c>
    </row>
    <row r="77" spans="2:21" s="227" customFormat="1" x14ac:dyDescent="0.25">
      <c r="B77" s="222">
        <v>7.1</v>
      </c>
      <c r="C77" s="26" t="s">
        <v>133</v>
      </c>
      <c r="D77" s="14" t="s">
        <v>71</v>
      </c>
      <c r="E77" s="213"/>
      <c r="F77" s="213"/>
      <c r="G77" s="213"/>
      <c r="H77" s="213"/>
      <c r="I77" s="213"/>
      <c r="J77" s="213"/>
      <c r="K77" s="213"/>
      <c r="L77" s="213"/>
      <c r="M77" s="213"/>
      <c r="N77" s="213"/>
      <c r="O77" s="213"/>
      <c r="P77" s="213"/>
      <c r="Q77" s="213"/>
      <c r="R77" s="213"/>
      <c r="S77" s="213"/>
      <c r="T77" s="213"/>
      <c r="U77" s="484"/>
    </row>
    <row r="78" spans="2:21" s="227" customFormat="1" x14ac:dyDescent="0.25">
      <c r="B78" s="222">
        <v>7.2</v>
      </c>
      <c r="C78" s="26" t="s">
        <v>134</v>
      </c>
      <c r="D78" s="26" t="s">
        <v>71</v>
      </c>
      <c r="E78" s="213"/>
      <c r="F78" s="213"/>
      <c r="G78" s="213"/>
      <c r="H78" s="213"/>
      <c r="I78" s="213"/>
      <c r="J78" s="213"/>
      <c r="K78" s="213"/>
      <c r="L78" s="213"/>
      <c r="M78" s="213"/>
      <c r="N78" s="213"/>
      <c r="O78" s="213"/>
      <c r="P78" s="213"/>
      <c r="Q78" s="213"/>
      <c r="R78" s="213"/>
      <c r="S78" s="213"/>
      <c r="T78" s="213"/>
      <c r="U78" s="485"/>
    </row>
    <row r="79" spans="2:21" s="227" customFormat="1" x14ac:dyDescent="0.25">
      <c r="B79" s="222">
        <v>7.3</v>
      </c>
      <c r="C79" s="26" t="s">
        <v>135</v>
      </c>
      <c r="D79" s="26" t="s">
        <v>136</v>
      </c>
      <c r="E79" s="55"/>
      <c r="F79" s="55"/>
      <c r="G79" s="55"/>
      <c r="H79" s="55"/>
      <c r="I79" s="55"/>
      <c r="J79" s="55"/>
      <c r="K79" s="55"/>
      <c r="L79" s="55"/>
      <c r="M79" s="55"/>
      <c r="N79" s="55"/>
      <c r="O79" s="55"/>
      <c r="P79" s="55"/>
      <c r="Q79" s="55"/>
      <c r="R79" s="55"/>
      <c r="S79" s="55"/>
      <c r="T79" s="55"/>
      <c r="U79" s="485"/>
    </row>
    <row r="80" spans="2:21" s="227" customFormat="1" x14ac:dyDescent="0.25">
      <c r="B80" s="222" t="s">
        <v>137</v>
      </c>
      <c r="C80" s="26" t="s">
        <v>138</v>
      </c>
      <c r="D80" s="26" t="s">
        <v>139</v>
      </c>
      <c r="E80" s="55"/>
      <c r="F80" s="55"/>
      <c r="G80" s="55"/>
      <c r="H80" s="55"/>
      <c r="I80" s="55"/>
      <c r="J80" s="55"/>
      <c r="K80" s="55"/>
      <c r="L80" s="55"/>
      <c r="M80" s="55"/>
      <c r="N80" s="55"/>
      <c r="O80" s="55"/>
      <c r="P80" s="55"/>
      <c r="Q80" s="55"/>
      <c r="R80" s="55"/>
      <c r="S80" s="55"/>
      <c r="T80" s="55"/>
      <c r="U80" s="485"/>
    </row>
    <row r="81" spans="2:21" s="227" customFormat="1" x14ac:dyDescent="0.25">
      <c r="B81" s="222" t="s">
        <v>140</v>
      </c>
      <c r="C81" s="26" t="s">
        <v>141</v>
      </c>
      <c r="D81" s="26" t="s">
        <v>139</v>
      </c>
      <c r="E81" s="55"/>
      <c r="F81" s="55"/>
      <c r="G81" s="55"/>
      <c r="H81" s="55"/>
      <c r="I81" s="55"/>
      <c r="J81" s="55"/>
      <c r="K81" s="55"/>
      <c r="L81" s="55"/>
      <c r="M81" s="55"/>
      <c r="N81" s="55"/>
      <c r="O81" s="55"/>
      <c r="P81" s="55"/>
      <c r="Q81" s="55"/>
      <c r="R81" s="55"/>
      <c r="S81" s="55"/>
      <c r="T81" s="55"/>
      <c r="U81" s="485"/>
    </row>
    <row r="82" spans="2:21" s="227" customFormat="1" x14ac:dyDescent="0.25">
      <c r="B82" s="222">
        <v>7.5</v>
      </c>
      <c r="C82" s="26" t="s">
        <v>142</v>
      </c>
      <c r="D82" s="26" t="s">
        <v>143</v>
      </c>
      <c r="E82" s="55"/>
      <c r="F82" s="55"/>
      <c r="G82" s="55"/>
      <c r="H82" s="55"/>
      <c r="I82" s="55"/>
      <c r="J82" s="55"/>
      <c r="K82" s="55"/>
      <c r="L82" s="55"/>
      <c r="M82" s="55"/>
      <c r="N82" s="55"/>
      <c r="O82" s="55"/>
      <c r="P82" s="55"/>
      <c r="Q82" s="55"/>
      <c r="R82" s="55"/>
      <c r="S82" s="55"/>
      <c r="T82" s="55"/>
      <c r="U82" s="485"/>
    </row>
    <row r="83" spans="2:21" s="227" customFormat="1" x14ac:dyDescent="0.25">
      <c r="B83" s="222">
        <v>7.6</v>
      </c>
      <c r="C83" s="26" t="s">
        <v>144</v>
      </c>
      <c r="D83" s="26" t="s">
        <v>71</v>
      </c>
      <c r="E83" s="213"/>
      <c r="F83" s="213"/>
      <c r="G83" s="213"/>
      <c r="H83" s="213"/>
      <c r="I83" s="213"/>
      <c r="J83" s="213"/>
      <c r="K83" s="213"/>
      <c r="L83" s="213"/>
      <c r="M83" s="213"/>
      <c r="N83" s="213"/>
      <c r="O83" s="213"/>
      <c r="P83" s="213"/>
      <c r="Q83" s="213"/>
      <c r="R83" s="213"/>
      <c r="S83" s="213"/>
      <c r="T83" s="213"/>
      <c r="U83" s="486"/>
    </row>
    <row r="84" spans="2:21" s="227" customFormat="1" x14ac:dyDescent="0.25">
      <c r="B84" s="240"/>
      <c r="E84" s="54"/>
      <c r="F84" s="54"/>
      <c r="G84" s="54"/>
      <c r="H84" s="54"/>
      <c r="I84" s="54"/>
      <c r="J84" s="54"/>
      <c r="K84" s="54"/>
      <c r="L84" s="54"/>
      <c r="M84" s="54"/>
      <c r="N84" s="54"/>
      <c r="O84" s="54"/>
      <c r="P84" s="54"/>
      <c r="Q84" s="54"/>
      <c r="R84" s="54"/>
      <c r="S84" s="54"/>
      <c r="T84" s="54"/>
    </row>
    <row r="85" spans="2:21" s="227" customFormat="1" ht="18" x14ac:dyDescent="0.25">
      <c r="B85" s="108" t="s">
        <v>32</v>
      </c>
      <c r="C85" s="109" t="s">
        <v>132</v>
      </c>
      <c r="D85" s="110"/>
      <c r="E85" s="215"/>
      <c r="F85" s="215"/>
      <c r="G85" s="215"/>
      <c r="H85" s="215"/>
      <c r="I85" s="215"/>
      <c r="J85" s="215"/>
      <c r="K85" s="215"/>
      <c r="L85" s="215"/>
      <c r="M85" s="215"/>
      <c r="N85" s="215"/>
      <c r="O85" s="215"/>
      <c r="P85" s="215"/>
      <c r="Q85" s="215"/>
      <c r="R85" s="215"/>
      <c r="S85" s="215"/>
      <c r="T85" s="111"/>
      <c r="U85" s="282" t="s">
        <v>34</v>
      </c>
    </row>
    <row r="86" spans="2:21" s="227" customFormat="1" x14ac:dyDescent="0.25">
      <c r="B86" s="240"/>
      <c r="C86" s="221" t="s">
        <v>35</v>
      </c>
      <c r="D86" s="221" t="s">
        <v>36</v>
      </c>
      <c r="E86" s="29" t="s">
        <v>37</v>
      </c>
      <c r="F86" s="29">
        <v>2016</v>
      </c>
      <c r="G86" s="29">
        <f>F86+1</f>
        <v>2017</v>
      </c>
      <c r="H86" s="29">
        <f t="shared" ref="H86:R86" si="7">G86+1</f>
        <v>2018</v>
      </c>
      <c r="I86" s="29">
        <f t="shared" si="7"/>
        <v>2019</v>
      </c>
      <c r="J86" s="29">
        <f t="shared" si="7"/>
        <v>2020</v>
      </c>
      <c r="K86" s="29">
        <f t="shared" si="7"/>
        <v>2021</v>
      </c>
      <c r="L86" s="29">
        <f t="shared" si="7"/>
        <v>2022</v>
      </c>
      <c r="M86" s="29">
        <f t="shared" si="7"/>
        <v>2023</v>
      </c>
      <c r="N86" s="29">
        <f t="shared" si="7"/>
        <v>2024</v>
      </c>
      <c r="O86" s="29">
        <f t="shared" si="7"/>
        <v>2025</v>
      </c>
      <c r="P86" s="29">
        <f t="shared" si="7"/>
        <v>2026</v>
      </c>
      <c r="Q86" s="29">
        <f t="shared" si="7"/>
        <v>2027</v>
      </c>
      <c r="R86" s="29">
        <f t="shared" si="7"/>
        <v>2028</v>
      </c>
      <c r="S86" s="29">
        <f>R86+1</f>
        <v>2029</v>
      </c>
      <c r="T86" s="29">
        <f t="shared" ref="T86" si="8">S86+1</f>
        <v>2030</v>
      </c>
    </row>
    <row r="87" spans="2:21" s="227" customFormat="1" x14ac:dyDescent="0.25">
      <c r="B87" s="238">
        <v>8.1</v>
      </c>
      <c r="C87" s="26" t="s">
        <v>145</v>
      </c>
      <c r="D87" s="26" t="s">
        <v>71</v>
      </c>
      <c r="E87" s="213"/>
      <c r="F87" s="213"/>
      <c r="G87" s="213"/>
      <c r="H87" s="213"/>
      <c r="I87" s="213"/>
      <c r="J87" s="213"/>
      <c r="K87" s="213"/>
      <c r="L87" s="213"/>
      <c r="M87" s="213"/>
      <c r="N87" s="213"/>
      <c r="O87" s="213"/>
      <c r="P87" s="213"/>
      <c r="Q87" s="213"/>
      <c r="R87" s="213"/>
      <c r="S87" s="213"/>
      <c r="T87" s="213"/>
    </row>
    <row r="88" spans="2:21" s="227" customFormat="1" x14ac:dyDescent="0.25">
      <c r="B88" s="238">
        <v>8.1999999999999993</v>
      </c>
      <c r="C88" s="26" t="s">
        <v>146</v>
      </c>
      <c r="D88" s="26" t="s">
        <v>143</v>
      </c>
      <c r="E88" s="55"/>
      <c r="F88" s="55"/>
      <c r="G88" s="55"/>
      <c r="H88" s="55"/>
      <c r="I88" s="55"/>
      <c r="J88" s="55"/>
      <c r="K88" s="55"/>
      <c r="L88" s="55"/>
      <c r="M88" s="55"/>
      <c r="N88" s="55"/>
      <c r="O88" s="55"/>
      <c r="P88" s="55"/>
      <c r="Q88" s="55"/>
      <c r="R88" s="55"/>
      <c r="S88" s="55"/>
      <c r="T88" s="55"/>
    </row>
    <row r="89" spans="2:21" s="227" customFormat="1" x14ac:dyDescent="0.25">
      <c r="B89" s="238">
        <v>8.3000000000000007</v>
      </c>
      <c r="C89" s="26" t="s">
        <v>147</v>
      </c>
      <c r="D89" s="26" t="s">
        <v>71</v>
      </c>
      <c r="E89" s="213"/>
      <c r="F89" s="213"/>
      <c r="G89" s="213"/>
      <c r="H89" s="213"/>
      <c r="I89" s="213"/>
      <c r="J89" s="213"/>
      <c r="K89" s="213"/>
      <c r="L89" s="213"/>
      <c r="M89" s="213"/>
      <c r="N89" s="213"/>
      <c r="O89" s="213"/>
      <c r="P89" s="213"/>
      <c r="Q89" s="213"/>
      <c r="R89" s="213"/>
      <c r="S89" s="213"/>
      <c r="T89" s="213"/>
    </row>
    <row r="90" spans="2:21" s="227" customFormat="1" x14ac:dyDescent="0.25">
      <c r="B90" s="358">
        <v>8.4</v>
      </c>
      <c r="C90" s="357" t="s">
        <v>148</v>
      </c>
      <c r="D90" s="357" t="s">
        <v>71</v>
      </c>
      <c r="E90" s="213"/>
      <c r="F90" s="213"/>
      <c r="G90" s="213"/>
      <c r="H90" s="213"/>
      <c r="I90" s="213"/>
      <c r="J90" s="213"/>
      <c r="K90" s="213"/>
      <c r="L90" s="213"/>
      <c r="M90" s="213"/>
      <c r="N90" s="213"/>
      <c r="O90" s="213"/>
      <c r="P90" s="213"/>
      <c r="Q90" s="213"/>
      <c r="R90" s="213"/>
      <c r="S90" s="213"/>
      <c r="T90" s="213"/>
    </row>
    <row r="91" spans="2:21" s="227" customFormat="1" x14ac:dyDescent="0.25">
      <c r="B91" s="237">
        <v>8.5</v>
      </c>
      <c r="C91" s="26" t="s">
        <v>149</v>
      </c>
      <c r="D91" s="26" t="s">
        <v>150</v>
      </c>
      <c r="E91" s="55"/>
      <c r="F91" s="55"/>
      <c r="G91" s="55"/>
      <c r="H91" s="55"/>
      <c r="I91" s="214"/>
      <c r="J91" s="55"/>
      <c r="K91" s="55"/>
      <c r="L91" s="55"/>
      <c r="M91" s="55"/>
      <c r="N91" s="55"/>
      <c r="O91" s="55"/>
      <c r="P91" s="55"/>
      <c r="Q91" s="55"/>
      <c r="R91" s="55"/>
      <c r="S91" s="55"/>
      <c r="T91" s="55"/>
    </row>
    <row r="92" spans="2:21" s="227" customFormat="1" x14ac:dyDescent="0.25">
      <c r="B92" s="237" t="s">
        <v>151</v>
      </c>
      <c r="C92" s="26" t="s">
        <v>152</v>
      </c>
      <c r="D92" s="26" t="s">
        <v>71</v>
      </c>
      <c r="E92" s="213"/>
      <c r="F92" s="213"/>
      <c r="G92" s="213"/>
      <c r="H92" s="213"/>
      <c r="I92" s="213"/>
      <c r="J92" s="213"/>
      <c r="K92" s="213"/>
      <c r="L92" s="213"/>
      <c r="M92" s="213"/>
      <c r="N92" s="213"/>
      <c r="O92" s="213"/>
      <c r="P92" s="213"/>
      <c r="Q92" s="213"/>
      <c r="R92" s="213"/>
      <c r="S92" s="213"/>
      <c r="T92" s="213"/>
    </row>
    <row r="93" spans="2:21" s="227" customFormat="1" x14ac:dyDescent="0.25">
      <c r="B93" s="237" t="s">
        <v>153</v>
      </c>
      <c r="C93" s="26" t="s">
        <v>154</v>
      </c>
      <c r="D93" s="26" t="s">
        <v>71</v>
      </c>
      <c r="E93" s="213"/>
      <c r="F93" s="213"/>
      <c r="G93" s="213"/>
      <c r="H93" s="213"/>
      <c r="I93" s="213"/>
      <c r="J93" s="213"/>
      <c r="K93" s="213"/>
      <c r="L93" s="213"/>
      <c r="M93" s="213"/>
      <c r="N93" s="213"/>
      <c r="O93" s="213"/>
      <c r="P93" s="213"/>
      <c r="Q93" s="213"/>
      <c r="R93" s="213"/>
      <c r="S93" s="213"/>
      <c r="T93" s="213"/>
    </row>
    <row r="94" spans="2:21" s="227" customFormat="1" x14ac:dyDescent="0.25">
      <c r="B94" s="237" t="s">
        <v>155</v>
      </c>
      <c r="C94" s="26" t="s">
        <v>156</v>
      </c>
      <c r="D94" s="26" t="s">
        <v>71</v>
      </c>
      <c r="E94" s="213"/>
      <c r="F94" s="213"/>
      <c r="G94" s="213"/>
      <c r="H94" s="213"/>
      <c r="I94" s="213"/>
      <c r="J94" s="213"/>
      <c r="K94" s="213"/>
      <c r="L94" s="213"/>
      <c r="M94" s="213"/>
      <c r="N94" s="213"/>
      <c r="O94" s="213"/>
      <c r="P94" s="213"/>
      <c r="Q94" s="213"/>
      <c r="R94" s="213"/>
      <c r="S94" s="213"/>
      <c r="T94" s="213"/>
    </row>
    <row r="95" spans="2:21" s="227" customFormat="1" x14ac:dyDescent="0.25">
      <c r="B95" s="358">
        <v>8.6</v>
      </c>
      <c r="C95" s="357" t="s">
        <v>157</v>
      </c>
      <c r="D95" s="357" t="s">
        <v>158</v>
      </c>
      <c r="E95" s="55"/>
      <c r="F95" s="55"/>
      <c r="G95" s="55"/>
      <c r="H95" s="55"/>
      <c r="I95" s="55"/>
      <c r="J95" s="55"/>
      <c r="K95" s="55"/>
      <c r="L95" s="55"/>
      <c r="M95" s="55"/>
      <c r="N95" s="55"/>
      <c r="O95" s="55"/>
      <c r="P95" s="55"/>
      <c r="Q95" s="55"/>
      <c r="R95" s="55"/>
      <c r="S95" s="55"/>
      <c r="T95" s="55"/>
    </row>
    <row r="96" spans="2:21" s="227" customFormat="1" x14ac:dyDescent="0.25">
      <c r="B96" s="237" t="s">
        <v>159</v>
      </c>
      <c r="C96" s="26" t="s">
        <v>160</v>
      </c>
      <c r="D96" s="26" t="s">
        <v>71</v>
      </c>
      <c r="E96" s="213"/>
      <c r="F96" s="213"/>
      <c r="G96" s="213"/>
      <c r="H96" s="213"/>
      <c r="I96" s="213"/>
      <c r="J96" s="213"/>
      <c r="K96" s="213"/>
      <c r="L96" s="213"/>
      <c r="M96" s="213"/>
      <c r="N96" s="213"/>
      <c r="O96" s="213"/>
      <c r="P96" s="213"/>
      <c r="Q96" s="213"/>
      <c r="R96" s="213"/>
      <c r="S96" s="213"/>
      <c r="T96" s="213"/>
    </row>
    <row r="97" spans="2:20" s="227" customFormat="1" x14ac:dyDescent="0.25">
      <c r="B97" s="238"/>
      <c r="C97" s="26"/>
      <c r="D97" s="26"/>
      <c r="E97" s="54"/>
      <c r="F97" s="54"/>
      <c r="G97" s="54"/>
      <c r="H97" s="54"/>
      <c r="I97" s="54"/>
      <c r="J97" s="54"/>
      <c r="K97" s="54"/>
      <c r="L97" s="54"/>
      <c r="M97" s="54"/>
      <c r="N97" s="54"/>
      <c r="O97" s="54"/>
      <c r="P97" s="54"/>
      <c r="Q97" s="54"/>
      <c r="R97" s="54"/>
      <c r="S97" s="54"/>
      <c r="T97" s="54"/>
    </row>
    <row r="98" spans="2:20" s="227" customFormat="1" x14ac:dyDescent="0.25">
      <c r="B98" s="238"/>
      <c r="C98" s="227" t="s">
        <v>161</v>
      </c>
      <c r="D98" s="227" t="s">
        <v>36</v>
      </c>
      <c r="E98" s="54"/>
      <c r="F98" s="54"/>
      <c r="G98" s="54"/>
      <c r="H98" s="54"/>
      <c r="I98" s="54"/>
      <c r="J98" s="54"/>
      <c r="K98" s="54"/>
      <c r="L98" s="54"/>
      <c r="M98" s="54"/>
      <c r="N98" s="54"/>
      <c r="O98" s="54"/>
      <c r="P98" s="54"/>
      <c r="Q98" s="54"/>
      <c r="R98" s="54"/>
      <c r="S98" s="54"/>
      <c r="T98" s="54"/>
    </row>
    <row r="99" spans="2:20" s="227" customFormat="1" x14ac:dyDescent="0.25">
      <c r="B99" s="237">
        <v>9.1</v>
      </c>
      <c r="C99" s="26" t="s">
        <v>162</v>
      </c>
      <c r="D99" s="26" t="s">
        <v>71</v>
      </c>
      <c r="E99" s="213"/>
      <c r="F99" s="213"/>
      <c r="G99" s="213"/>
      <c r="H99" s="213"/>
      <c r="I99" s="213"/>
      <c r="J99" s="213"/>
      <c r="K99" s="213"/>
      <c r="L99" s="213"/>
      <c r="M99" s="213"/>
      <c r="N99" s="213"/>
      <c r="O99" s="213"/>
      <c r="P99" s="213"/>
      <c r="Q99" s="213"/>
      <c r="R99" s="213"/>
      <c r="S99" s="213"/>
      <c r="T99" s="213"/>
    </row>
    <row r="100" spans="2:20" s="227" customFormat="1" x14ac:dyDescent="0.25">
      <c r="B100" s="237">
        <v>9.1999999999999993</v>
      </c>
      <c r="C100" s="26" t="s">
        <v>163</v>
      </c>
      <c r="D100" s="26" t="s">
        <v>71</v>
      </c>
      <c r="E100" s="213"/>
      <c r="F100" s="213"/>
      <c r="G100" s="213"/>
      <c r="H100" s="213"/>
      <c r="I100" s="213"/>
      <c r="J100" s="213"/>
      <c r="K100" s="213"/>
      <c r="L100" s="213"/>
      <c r="M100" s="213"/>
      <c r="N100" s="213"/>
      <c r="O100" s="213"/>
      <c r="P100" s="213"/>
      <c r="Q100" s="213"/>
      <c r="R100" s="213"/>
      <c r="S100" s="213"/>
      <c r="T100" s="213"/>
    </row>
    <row r="101" spans="2:20" s="227" customFormat="1" x14ac:dyDescent="0.25">
      <c r="B101" s="237"/>
      <c r="C101" s="26"/>
      <c r="D101" s="26"/>
      <c r="E101" s="54"/>
      <c r="F101" s="54"/>
      <c r="G101" s="54"/>
      <c r="H101" s="54"/>
      <c r="I101" s="54"/>
      <c r="J101" s="54"/>
      <c r="K101" s="54"/>
      <c r="L101" s="54"/>
      <c r="M101" s="54"/>
      <c r="N101" s="54"/>
      <c r="O101" s="54"/>
      <c r="P101" s="54"/>
      <c r="Q101" s="54"/>
      <c r="R101" s="54"/>
      <c r="S101" s="54"/>
      <c r="T101" s="54"/>
    </row>
    <row r="102" spans="2:20" s="227" customFormat="1" x14ac:dyDescent="0.25">
      <c r="B102" s="237"/>
      <c r="C102" s="227" t="s">
        <v>164</v>
      </c>
      <c r="D102" s="227" t="s">
        <v>36</v>
      </c>
      <c r="E102" s="54"/>
      <c r="F102" s="54"/>
      <c r="G102" s="54"/>
      <c r="H102" s="54"/>
      <c r="I102" s="54"/>
      <c r="J102" s="54"/>
      <c r="K102" s="54"/>
      <c r="L102" s="54"/>
      <c r="M102" s="54"/>
      <c r="N102" s="54"/>
      <c r="O102" s="54"/>
      <c r="P102" s="54"/>
      <c r="Q102" s="54"/>
      <c r="R102" s="54"/>
      <c r="S102" s="54"/>
      <c r="T102" s="54"/>
    </row>
    <row r="103" spans="2:20" s="227" customFormat="1" x14ac:dyDescent="0.25">
      <c r="B103" s="237">
        <v>10.1</v>
      </c>
      <c r="C103" s="26" t="s">
        <v>165</v>
      </c>
      <c r="D103" s="26" t="s">
        <v>166</v>
      </c>
      <c r="E103" s="55"/>
      <c r="F103" s="55"/>
      <c r="G103" s="55"/>
      <c r="H103" s="55"/>
      <c r="I103" s="55"/>
      <c r="J103" s="55"/>
      <c r="K103" s="55"/>
      <c r="L103" s="55"/>
      <c r="M103" s="55"/>
      <c r="N103" s="55"/>
      <c r="O103" s="55"/>
      <c r="P103" s="55"/>
      <c r="Q103" s="55"/>
      <c r="R103" s="55"/>
      <c r="S103" s="55"/>
      <c r="T103" s="55"/>
    </row>
    <row r="104" spans="2:20" s="227" customFormat="1" x14ac:dyDescent="0.25">
      <c r="B104" s="237">
        <v>10.199999999999999</v>
      </c>
      <c r="C104" s="26" t="s">
        <v>167</v>
      </c>
      <c r="D104" s="26" t="s">
        <v>168</v>
      </c>
      <c r="E104" s="55"/>
      <c r="F104" s="55"/>
      <c r="G104" s="55"/>
      <c r="H104" s="55"/>
      <c r="I104" s="55"/>
      <c r="J104" s="55"/>
      <c r="K104" s="55"/>
      <c r="L104" s="55"/>
      <c r="M104" s="55"/>
      <c r="N104" s="55"/>
      <c r="O104" s="55"/>
      <c r="P104" s="55"/>
      <c r="Q104" s="55"/>
      <c r="R104" s="55"/>
      <c r="S104" s="55"/>
      <c r="T104" s="55"/>
    </row>
    <row r="105" spans="2:20" s="227" customFormat="1" x14ac:dyDescent="0.25">
      <c r="B105" s="237" t="s">
        <v>169</v>
      </c>
      <c r="C105" s="26" t="s">
        <v>170</v>
      </c>
      <c r="D105" s="26" t="s">
        <v>171</v>
      </c>
      <c r="E105" s="55"/>
      <c r="F105" s="55"/>
      <c r="G105" s="55"/>
      <c r="H105" s="55"/>
      <c r="I105" s="55"/>
      <c r="J105" s="55"/>
      <c r="K105" s="55"/>
      <c r="L105" s="55"/>
      <c r="M105" s="55"/>
      <c r="N105" s="55"/>
      <c r="O105" s="55"/>
      <c r="P105" s="55"/>
      <c r="Q105" s="55"/>
      <c r="R105" s="55"/>
      <c r="S105" s="55"/>
      <c r="T105" s="55"/>
    </row>
    <row r="106" spans="2:20" s="227" customFormat="1" x14ac:dyDescent="0.25">
      <c r="B106" s="237" t="s">
        <v>172</v>
      </c>
      <c r="C106" s="26" t="s">
        <v>173</v>
      </c>
      <c r="D106" s="26" t="s">
        <v>171</v>
      </c>
      <c r="E106" s="55"/>
      <c r="F106" s="55"/>
      <c r="G106" s="55"/>
      <c r="H106" s="55"/>
      <c r="I106" s="55"/>
      <c r="J106" s="55"/>
      <c r="K106" s="55"/>
      <c r="L106" s="55"/>
      <c r="M106" s="55"/>
      <c r="N106" s="55"/>
      <c r="O106" s="55"/>
      <c r="P106" s="55"/>
      <c r="Q106" s="55"/>
      <c r="R106" s="55"/>
      <c r="S106" s="55"/>
      <c r="T106" s="55"/>
    </row>
    <row r="107" spans="2:20" s="227" customFormat="1" x14ac:dyDescent="0.25">
      <c r="B107" s="237">
        <v>10.4</v>
      </c>
      <c r="C107" s="26" t="s">
        <v>174</v>
      </c>
      <c r="D107" s="26" t="s">
        <v>175</v>
      </c>
      <c r="E107" s="55"/>
      <c r="F107" s="55"/>
      <c r="G107" s="55"/>
      <c r="H107" s="55"/>
      <c r="I107" s="55"/>
      <c r="J107" s="55"/>
      <c r="K107" s="55"/>
      <c r="L107" s="55"/>
      <c r="M107" s="55"/>
      <c r="N107" s="55"/>
      <c r="O107" s="55"/>
      <c r="P107" s="55"/>
      <c r="Q107" s="55"/>
      <c r="R107" s="55"/>
      <c r="S107" s="55"/>
      <c r="T107" s="55"/>
    </row>
    <row r="108" spans="2:20" s="227" customFormat="1" x14ac:dyDescent="0.25">
      <c r="B108" s="237">
        <v>10.5</v>
      </c>
      <c r="C108" s="26" t="s">
        <v>176</v>
      </c>
      <c r="D108" s="26" t="s">
        <v>177</v>
      </c>
      <c r="E108" s="55"/>
      <c r="F108" s="55"/>
      <c r="G108" s="55"/>
      <c r="H108" s="55"/>
      <c r="I108" s="55"/>
      <c r="J108" s="55"/>
      <c r="K108" s="55"/>
      <c r="L108" s="55"/>
      <c r="M108" s="55"/>
      <c r="N108" s="55"/>
      <c r="O108" s="55"/>
      <c r="P108" s="55"/>
      <c r="Q108" s="55"/>
      <c r="R108" s="55"/>
      <c r="S108" s="55"/>
      <c r="T108" s="55"/>
    </row>
    <row r="109" spans="2:20" s="227" customFormat="1" x14ac:dyDescent="0.25">
      <c r="B109" s="237">
        <v>10.6</v>
      </c>
      <c r="C109" s="26" t="s">
        <v>178</v>
      </c>
      <c r="D109" s="26" t="s">
        <v>179</v>
      </c>
      <c r="E109" s="55"/>
      <c r="F109" s="55"/>
      <c r="G109" s="55"/>
      <c r="H109" s="55"/>
      <c r="I109" s="55"/>
      <c r="J109" s="55"/>
      <c r="K109" s="55"/>
      <c r="L109" s="55"/>
      <c r="M109" s="55"/>
      <c r="N109" s="55"/>
      <c r="O109" s="55"/>
      <c r="P109" s="55"/>
      <c r="Q109" s="55"/>
      <c r="R109" s="55"/>
      <c r="S109" s="55"/>
      <c r="T109" s="55"/>
    </row>
    <row r="110" spans="2:20" s="227" customFormat="1" x14ac:dyDescent="0.25">
      <c r="B110" s="237">
        <v>10.7</v>
      </c>
      <c r="C110" s="26" t="s">
        <v>180</v>
      </c>
      <c r="D110" s="26" t="s">
        <v>71</v>
      </c>
      <c r="E110" s="213"/>
      <c r="F110" s="213"/>
      <c r="G110" s="213"/>
      <c r="H110" s="213"/>
      <c r="I110" s="213"/>
      <c r="J110" s="213"/>
      <c r="K110" s="213"/>
      <c r="L110" s="213"/>
      <c r="M110" s="213"/>
      <c r="N110" s="213"/>
      <c r="O110" s="213"/>
      <c r="P110" s="213"/>
      <c r="Q110" s="213"/>
      <c r="R110" s="213"/>
      <c r="S110" s="213"/>
      <c r="T110" s="213"/>
    </row>
    <row r="111" spans="2:20" s="227" customFormat="1" x14ac:dyDescent="0.25">
      <c r="B111" s="237">
        <v>10.8</v>
      </c>
      <c r="C111" s="26" t="s">
        <v>181</v>
      </c>
      <c r="D111" s="26" t="s">
        <v>182</v>
      </c>
      <c r="E111" s="55"/>
      <c r="F111" s="55"/>
      <c r="G111" s="55"/>
      <c r="H111" s="55"/>
      <c r="I111" s="55"/>
      <c r="J111" s="55"/>
      <c r="K111" s="55"/>
      <c r="L111" s="55"/>
      <c r="M111" s="55"/>
      <c r="N111" s="55"/>
      <c r="O111" s="55"/>
      <c r="P111" s="55"/>
      <c r="Q111" s="55"/>
      <c r="R111" s="55"/>
      <c r="S111" s="55"/>
      <c r="T111" s="55"/>
    </row>
    <row r="112" spans="2:20" s="227" customFormat="1" x14ac:dyDescent="0.25">
      <c r="B112" s="367" t="s">
        <v>183</v>
      </c>
      <c r="C112" s="366" t="s">
        <v>184</v>
      </c>
      <c r="D112" s="366" t="s">
        <v>185</v>
      </c>
      <c r="E112" s="55"/>
      <c r="F112" s="55"/>
      <c r="G112" s="55"/>
      <c r="H112" s="55"/>
      <c r="I112" s="55"/>
      <c r="J112" s="55"/>
      <c r="K112" s="55"/>
      <c r="L112" s="55"/>
      <c r="M112" s="55"/>
      <c r="N112" s="55"/>
      <c r="O112" s="55"/>
      <c r="P112" s="55"/>
      <c r="Q112" s="55"/>
      <c r="R112" s="55"/>
      <c r="S112" s="55"/>
      <c r="T112" s="55"/>
    </row>
    <row r="113" spans="2:21" s="227" customFormat="1" x14ac:dyDescent="0.25">
      <c r="B113" s="367" t="s">
        <v>186</v>
      </c>
      <c r="C113" s="366" t="s">
        <v>187</v>
      </c>
      <c r="D113" s="366" t="s">
        <v>49</v>
      </c>
      <c r="E113" s="55"/>
      <c r="F113" s="55"/>
      <c r="G113" s="55"/>
      <c r="H113" s="55"/>
      <c r="I113" s="55"/>
      <c r="J113" s="55"/>
      <c r="K113" s="55"/>
      <c r="L113" s="55"/>
      <c r="M113" s="55"/>
      <c r="N113" s="55"/>
      <c r="O113" s="55"/>
      <c r="P113" s="55"/>
      <c r="Q113" s="55"/>
      <c r="R113" s="55"/>
      <c r="S113" s="55"/>
      <c r="T113" s="55"/>
    </row>
    <row r="114" spans="2:21" s="227" customFormat="1" x14ac:dyDescent="0.25">
      <c r="B114" s="240"/>
      <c r="E114" s="54"/>
      <c r="F114" s="54"/>
      <c r="G114" s="54"/>
      <c r="H114" s="54"/>
      <c r="I114" s="54"/>
      <c r="J114" s="54"/>
      <c r="K114" s="54"/>
      <c r="L114" s="54"/>
      <c r="M114" s="54"/>
      <c r="N114" s="54"/>
      <c r="O114" s="54"/>
      <c r="P114" s="54"/>
      <c r="Q114" s="54"/>
      <c r="R114" s="54"/>
      <c r="S114" s="54"/>
      <c r="T114" s="54"/>
    </row>
    <row r="115" spans="2:21" s="227" customFormat="1" x14ac:dyDescent="0.25">
      <c r="B115" s="240"/>
      <c r="C115" s="227" t="s">
        <v>188</v>
      </c>
      <c r="D115" s="227" t="s">
        <v>36</v>
      </c>
    </row>
    <row r="116" spans="2:21" s="227" customFormat="1" x14ac:dyDescent="0.25">
      <c r="B116" s="237">
        <v>11.1</v>
      </c>
      <c r="C116" s="26" t="s">
        <v>189</v>
      </c>
      <c r="D116" s="26" t="s">
        <v>190</v>
      </c>
      <c r="E116" s="55"/>
      <c r="F116" s="55"/>
      <c r="G116" s="55"/>
      <c r="H116" s="55"/>
      <c r="I116" s="55"/>
      <c r="J116" s="55"/>
      <c r="K116" s="55"/>
      <c r="L116" s="55"/>
      <c r="M116" s="55"/>
      <c r="N116" s="55"/>
      <c r="O116" s="55"/>
      <c r="P116" s="55"/>
      <c r="Q116" s="55"/>
      <c r="R116" s="55"/>
      <c r="S116" s="55"/>
      <c r="T116" s="55"/>
      <c r="U116" s="476"/>
    </row>
    <row r="117" spans="2:21" s="227" customFormat="1" x14ac:dyDescent="0.25">
      <c r="B117" s="237">
        <v>11.2</v>
      </c>
      <c r="C117" s="26" t="s">
        <v>191</v>
      </c>
      <c r="D117" s="26" t="s">
        <v>192</v>
      </c>
      <c r="E117" s="55"/>
      <c r="F117" s="55"/>
      <c r="G117" s="55"/>
      <c r="H117" s="55"/>
      <c r="I117" s="55"/>
      <c r="J117" s="55"/>
      <c r="K117" s="55"/>
      <c r="L117" s="55"/>
      <c r="M117" s="55"/>
      <c r="N117" s="55"/>
      <c r="O117" s="55"/>
      <c r="P117" s="55"/>
      <c r="Q117" s="55"/>
      <c r="R117" s="55"/>
      <c r="S117" s="55"/>
      <c r="T117" s="55"/>
      <c r="U117" s="477"/>
    </row>
    <row r="118" spans="2:21" s="227" customFormat="1" x14ac:dyDescent="0.25">
      <c r="B118" s="237">
        <v>11.3</v>
      </c>
      <c r="C118" s="26" t="s">
        <v>193</v>
      </c>
      <c r="D118" s="26" t="s">
        <v>194</v>
      </c>
      <c r="E118" s="55"/>
      <c r="F118" s="55"/>
      <c r="G118" s="55"/>
      <c r="H118" s="55"/>
      <c r="I118" s="55"/>
      <c r="J118" s="55"/>
      <c r="K118" s="55"/>
      <c r="L118" s="55"/>
      <c r="M118" s="55"/>
      <c r="N118" s="55"/>
      <c r="O118" s="55"/>
      <c r="P118" s="55"/>
      <c r="Q118" s="55"/>
      <c r="R118" s="55"/>
      <c r="S118" s="55"/>
      <c r="T118" s="55"/>
      <c r="U118" s="477"/>
    </row>
    <row r="119" spans="2:21" s="227" customFormat="1" x14ac:dyDescent="0.25">
      <c r="B119" s="237">
        <v>11.4</v>
      </c>
      <c r="C119" s="26" t="s">
        <v>195</v>
      </c>
      <c r="D119" s="26" t="s">
        <v>196</v>
      </c>
      <c r="E119" s="55"/>
      <c r="F119" s="55"/>
      <c r="G119" s="55"/>
      <c r="H119" s="55"/>
      <c r="I119" s="55"/>
      <c r="J119" s="55"/>
      <c r="K119" s="55"/>
      <c r="L119" s="55"/>
      <c r="M119" s="55"/>
      <c r="N119" s="55"/>
      <c r="O119" s="55"/>
      <c r="P119" s="55"/>
      <c r="Q119" s="55"/>
      <c r="R119" s="55"/>
      <c r="S119" s="55"/>
      <c r="T119" s="55"/>
      <c r="U119" s="477"/>
    </row>
    <row r="120" spans="2:21" s="227" customFormat="1" x14ac:dyDescent="0.25">
      <c r="B120" s="237">
        <v>11.5</v>
      </c>
      <c r="C120" s="26" t="s">
        <v>197</v>
      </c>
      <c r="D120" s="26" t="s">
        <v>198</v>
      </c>
      <c r="E120" s="55"/>
      <c r="F120" s="55"/>
      <c r="G120" s="55"/>
      <c r="H120" s="55"/>
      <c r="I120" s="55"/>
      <c r="J120" s="55"/>
      <c r="K120" s="55"/>
      <c r="L120" s="55"/>
      <c r="M120" s="55"/>
      <c r="N120" s="55"/>
      <c r="O120" s="55"/>
      <c r="P120" s="55"/>
      <c r="Q120" s="55"/>
      <c r="R120" s="55"/>
      <c r="S120" s="55"/>
      <c r="T120" s="55"/>
      <c r="U120" s="477"/>
    </row>
    <row r="121" spans="2:21" s="227" customFormat="1" x14ac:dyDescent="0.25">
      <c r="B121" s="367" t="s">
        <v>199</v>
      </c>
      <c r="C121" s="366" t="s">
        <v>200</v>
      </c>
      <c r="D121" s="366" t="s">
        <v>185</v>
      </c>
      <c r="E121" s="55"/>
      <c r="F121" s="55"/>
      <c r="G121" s="55"/>
      <c r="H121" s="55"/>
      <c r="I121" s="55"/>
      <c r="J121" s="55"/>
      <c r="K121" s="55"/>
      <c r="L121" s="55"/>
      <c r="M121" s="55"/>
      <c r="N121" s="55"/>
      <c r="O121" s="55"/>
      <c r="P121" s="55"/>
      <c r="Q121" s="55"/>
      <c r="R121" s="55"/>
      <c r="S121" s="55"/>
      <c r="T121" s="55"/>
      <c r="U121" s="477"/>
    </row>
    <row r="122" spans="2:21" s="227" customFormat="1" x14ac:dyDescent="0.25">
      <c r="B122" s="367" t="s">
        <v>201</v>
      </c>
      <c r="C122" s="366" t="s">
        <v>202</v>
      </c>
      <c r="D122" s="366" t="s">
        <v>49</v>
      </c>
      <c r="E122" s="55"/>
      <c r="F122" s="55"/>
      <c r="G122" s="55"/>
      <c r="H122" s="55"/>
      <c r="I122" s="55"/>
      <c r="J122" s="55"/>
      <c r="K122" s="55"/>
      <c r="L122" s="55"/>
      <c r="M122" s="55"/>
      <c r="N122" s="55"/>
      <c r="O122" s="55"/>
      <c r="P122" s="55"/>
      <c r="Q122" s="55"/>
      <c r="R122" s="55"/>
      <c r="S122" s="55"/>
      <c r="T122" s="55"/>
      <c r="U122" s="478"/>
    </row>
    <row r="123" spans="2:21" s="227" customFormat="1" x14ac:dyDescent="0.25">
      <c r="B123" s="240"/>
      <c r="E123" s="54"/>
      <c r="F123" s="54"/>
      <c r="G123" s="54"/>
      <c r="H123" s="54"/>
      <c r="I123" s="54"/>
      <c r="J123" s="54"/>
      <c r="K123" s="54"/>
      <c r="L123" s="54"/>
      <c r="M123" s="54"/>
      <c r="N123" s="54"/>
      <c r="O123" s="54"/>
      <c r="P123" s="54"/>
      <c r="Q123" s="54"/>
      <c r="R123" s="54"/>
      <c r="S123" s="54"/>
      <c r="T123" s="54"/>
    </row>
    <row r="124" spans="2:21" s="227" customFormat="1" x14ac:dyDescent="0.25">
      <c r="B124" s="240"/>
      <c r="C124" s="227" t="s">
        <v>203</v>
      </c>
      <c r="D124" s="227" t="s">
        <v>36</v>
      </c>
      <c r="E124" s="54"/>
      <c r="F124" s="54"/>
      <c r="G124" s="54"/>
      <c r="H124" s="54"/>
      <c r="I124" s="54"/>
      <c r="J124" s="54"/>
      <c r="K124" s="54"/>
      <c r="L124" s="54"/>
      <c r="M124" s="54"/>
      <c r="N124" s="54"/>
      <c r="O124" s="54"/>
      <c r="P124" s="54"/>
      <c r="Q124" s="54"/>
      <c r="R124" s="54"/>
      <c r="S124" s="54"/>
      <c r="T124" s="54"/>
    </row>
    <row r="125" spans="2:21" s="227" customFormat="1" x14ac:dyDescent="0.25">
      <c r="B125" s="237">
        <v>12.1</v>
      </c>
      <c r="C125" s="26" t="s">
        <v>204</v>
      </c>
      <c r="D125" s="26" t="s">
        <v>71</v>
      </c>
      <c r="E125" s="213"/>
      <c r="F125" s="213"/>
      <c r="G125" s="213"/>
      <c r="H125" s="213"/>
      <c r="I125" s="213"/>
      <c r="J125" s="213"/>
      <c r="K125" s="213"/>
      <c r="L125" s="213"/>
      <c r="M125" s="213"/>
      <c r="N125" s="213"/>
      <c r="O125" s="213"/>
      <c r="P125" s="213"/>
      <c r="Q125" s="213"/>
      <c r="R125" s="213"/>
      <c r="S125" s="213"/>
      <c r="T125" s="213"/>
      <c r="U125" s="476"/>
    </row>
    <row r="126" spans="2:21" s="227" customFormat="1" x14ac:dyDescent="0.25">
      <c r="B126" s="237" t="s">
        <v>205</v>
      </c>
      <c r="C126" s="26" t="s">
        <v>206</v>
      </c>
      <c r="D126" s="26" t="s">
        <v>71</v>
      </c>
      <c r="E126" s="213"/>
      <c r="F126" s="213"/>
      <c r="G126" s="213"/>
      <c r="H126" s="213"/>
      <c r="I126" s="213"/>
      <c r="J126" s="213"/>
      <c r="K126" s="213"/>
      <c r="L126" s="213"/>
      <c r="M126" s="213"/>
      <c r="N126" s="213"/>
      <c r="O126" s="213"/>
      <c r="P126" s="213"/>
      <c r="Q126" s="213"/>
      <c r="R126" s="213"/>
      <c r="S126" s="213"/>
      <c r="T126" s="213"/>
      <c r="U126" s="477"/>
    </row>
    <row r="127" spans="2:21" s="227" customFormat="1" x14ac:dyDescent="0.25">
      <c r="B127" s="237" t="s">
        <v>207</v>
      </c>
      <c r="C127" s="26" t="s">
        <v>208</v>
      </c>
      <c r="D127" s="26" t="s">
        <v>209</v>
      </c>
      <c r="E127" s="55"/>
      <c r="F127" s="55"/>
      <c r="G127" s="55"/>
      <c r="H127" s="55"/>
      <c r="I127" s="55"/>
      <c r="J127" s="55"/>
      <c r="K127" s="55"/>
      <c r="L127" s="55"/>
      <c r="M127" s="55"/>
      <c r="N127" s="55"/>
      <c r="O127" s="55"/>
      <c r="P127" s="55"/>
      <c r="Q127" s="55"/>
      <c r="R127" s="55"/>
      <c r="S127" s="55"/>
      <c r="T127" s="55"/>
      <c r="U127" s="477"/>
    </row>
    <row r="128" spans="2:21" s="227" customFormat="1" x14ac:dyDescent="0.25">
      <c r="B128" s="237">
        <v>12.3</v>
      </c>
      <c r="C128" s="26" t="s">
        <v>210</v>
      </c>
      <c r="D128" s="26" t="s">
        <v>35</v>
      </c>
      <c r="E128" s="55"/>
      <c r="F128" s="55"/>
      <c r="G128" s="55"/>
      <c r="H128" s="55"/>
      <c r="I128" s="55"/>
      <c r="J128" s="55"/>
      <c r="K128" s="55"/>
      <c r="L128" s="55"/>
      <c r="M128" s="55"/>
      <c r="N128" s="55"/>
      <c r="O128" s="55"/>
      <c r="P128" s="55"/>
      <c r="Q128" s="55"/>
      <c r="R128" s="55"/>
      <c r="S128" s="55"/>
      <c r="T128" s="55"/>
      <c r="U128" s="478"/>
    </row>
    <row r="129" spans="2:21" s="227" customFormat="1" x14ac:dyDescent="0.25">
      <c r="B129" s="240"/>
      <c r="E129" s="54"/>
      <c r="F129" s="54"/>
      <c r="G129" s="54"/>
      <c r="H129" s="54"/>
      <c r="I129" s="54"/>
      <c r="J129" s="54"/>
      <c r="K129" s="54"/>
      <c r="L129" s="54"/>
      <c r="M129" s="54"/>
      <c r="N129" s="54"/>
      <c r="O129" s="54"/>
      <c r="P129" s="54"/>
      <c r="Q129" s="54"/>
      <c r="R129" s="54"/>
      <c r="S129" s="54"/>
      <c r="T129" s="54"/>
    </row>
    <row r="130" spans="2:21" s="227" customFormat="1" x14ac:dyDescent="0.25">
      <c r="B130" s="240"/>
      <c r="C130" s="227" t="s">
        <v>211</v>
      </c>
      <c r="D130" s="227" t="s">
        <v>36</v>
      </c>
      <c r="E130" s="54"/>
      <c r="F130" s="54"/>
      <c r="G130" s="54"/>
      <c r="H130" s="54"/>
      <c r="I130" s="54"/>
      <c r="J130" s="54"/>
      <c r="K130" s="54"/>
      <c r="L130" s="54"/>
      <c r="M130" s="54"/>
      <c r="N130" s="54"/>
      <c r="O130" s="54"/>
      <c r="P130" s="54"/>
      <c r="Q130" s="54"/>
      <c r="R130" s="54"/>
      <c r="S130" s="54"/>
      <c r="T130" s="54"/>
    </row>
    <row r="131" spans="2:21" s="227" customFormat="1" x14ac:dyDescent="0.25">
      <c r="B131" s="237">
        <v>13.1</v>
      </c>
      <c r="C131" s="26" t="s">
        <v>212</v>
      </c>
      <c r="D131" s="26" t="s">
        <v>213</v>
      </c>
      <c r="E131" s="55"/>
      <c r="F131" s="55"/>
      <c r="G131" s="55"/>
      <c r="H131" s="55"/>
      <c r="I131" s="55"/>
      <c r="J131" s="55"/>
      <c r="K131" s="55"/>
      <c r="L131" s="55"/>
      <c r="M131" s="55"/>
      <c r="N131" s="55"/>
      <c r="O131" s="55"/>
      <c r="P131" s="55"/>
      <c r="Q131" s="55"/>
      <c r="R131" s="55"/>
      <c r="S131" s="55"/>
      <c r="T131" s="55"/>
      <c r="U131" s="476"/>
    </row>
    <row r="132" spans="2:21" s="227" customFormat="1" x14ac:dyDescent="0.25">
      <c r="B132" s="237">
        <v>13.2</v>
      </c>
      <c r="C132" s="26" t="s">
        <v>214</v>
      </c>
      <c r="D132" s="26" t="s">
        <v>213</v>
      </c>
      <c r="E132" s="55"/>
      <c r="F132" s="55"/>
      <c r="G132" s="55"/>
      <c r="H132" s="55"/>
      <c r="I132" s="55"/>
      <c r="J132" s="55"/>
      <c r="K132" s="55"/>
      <c r="L132" s="55"/>
      <c r="M132" s="55"/>
      <c r="N132" s="55"/>
      <c r="O132" s="55"/>
      <c r="P132" s="55"/>
      <c r="Q132" s="55"/>
      <c r="R132" s="55"/>
      <c r="S132" s="55"/>
      <c r="T132" s="55"/>
      <c r="U132" s="479"/>
    </row>
    <row r="133" spans="2:21" s="227" customFormat="1" x14ac:dyDescent="0.25">
      <c r="B133" s="237">
        <v>13.3</v>
      </c>
      <c r="C133" s="26" t="s">
        <v>215</v>
      </c>
      <c r="D133" s="26" t="s">
        <v>71</v>
      </c>
      <c r="E133" s="213"/>
      <c r="F133" s="213"/>
      <c r="G133" s="213"/>
      <c r="H133" s="213"/>
      <c r="I133" s="213"/>
      <c r="J133" s="213"/>
      <c r="K133" s="213"/>
      <c r="L133" s="213"/>
      <c r="M133" s="213"/>
      <c r="N133" s="213"/>
      <c r="O133" s="213"/>
      <c r="P133" s="213"/>
      <c r="Q133" s="213"/>
      <c r="R133" s="213"/>
      <c r="S133" s="213"/>
      <c r="T133" s="213"/>
      <c r="U133" s="479"/>
    </row>
    <row r="134" spans="2:21" s="227" customFormat="1" x14ac:dyDescent="0.25">
      <c r="B134" s="237">
        <v>13.4</v>
      </c>
      <c r="C134" s="26" t="s">
        <v>216</v>
      </c>
      <c r="D134" s="26" t="s">
        <v>71</v>
      </c>
      <c r="E134" s="213"/>
      <c r="F134" s="213"/>
      <c r="G134" s="213"/>
      <c r="H134" s="213"/>
      <c r="I134" s="213"/>
      <c r="J134" s="213"/>
      <c r="K134" s="213"/>
      <c r="L134" s="213"/>
      <c r="M134" s="213"/>
      <c r="N134" s="213"/>
      <c r="O134" s="213"/>
      <c r="P134" s="213"/>
      <c r="Q134" s="213"/>
      <c r="R134" s="213"/>
      <c r="S134" s="213"/>
      <c r="T134" s="213"/>
      <c r="U134" s="479"/>
    </row>
    <row r="135" spans="2:21" s="227" customFormat="1" x14ac:dyDescent="0.25">
      <c r="B135" s="237">
        <v>13.5</v>
      </c>
      <c r="C135" s="26" t="s">
        <v>217</v>
      </c>
      <c r="D135" s="26" t="s">
        <v>218</v>
      </c>
      <c r="E135" s="55"/>
      <c r="F135" s="55"/>
      <c r="G135" s="55"/>
      <c r="H135" s="55"/>
      <c r="I135" s="55"/>
      <c r="J135" s="55"/>
      <c r="K135" s="55"/>
      <c r="L135" s="55"/>
      <c r="M135" s="55"/>
      <c r="N135" s="55"/>
      <c r="O135" s="55"/>
      <c r="P135" s="55"/>
      <c r="Q135" s="55"/>
      <c r="R135" s="55"/>
      <c r="S135" s="55"/>
      <c r="T135" s="55"/>
      <c r="U135" s="479"/>
    </row>
    <row r="136" spans="2:21" s="227" customFormat="1" x14ac:dyDescent="0.25">
      <c r="B136" s="237">
        <v>13.6</v>
      </c>
      <c r="C136" s="26" t="s">
        <v>219</v>
      </c>
      <c r="D136" s="26" t="s">
        <v>218</v>
      </c>
      <c r="E136" s="55"/>
      <c r="F136" s="55"/>
      <c r="G136" s="55"/>
      <c r="H136" s="55"/>
      <c r="I136" s="55"/>
      <c r="J136" s="55"/>
      <c r="K136" s="55"/>
      <c r="L136" s="55"/>
      <c r="M136" s="55"/>
      <c r="N136" s="55"/>
      <c r="O136" s="55"/>
      <c r="P136" s="55"/>
      <c r="Q136" s="55"/>
      <c r="R136" s="55"/>
      <c r="S136" s="55"/>
      <c r="T136" s="55"/>
      <c r="U136" s="479"/>
    </row>
    <row r="137" spans="2:21" s="227" customFormat="1" x14ac:dyDescent="0.25">
      <c r="B137" s="237" t="s">
        <v>220</v>
      </c>
      <c r="C137" s="26" t="s">
        <v>221</v>
      </c>
      <c r="D137" s="26" t="s">
        <v>71</v>
      </c>
      <c r="E137" s="213"/>
      <c r="F137" s="213"/>
      <c r="G137" s="213"/>
      <c r="H137" s="213"/>
      <c r="I137" s="213"/>
      <c r="J137" s="213"/>
      <c r="K137" s="213"/>
      <c r="L137" s="213"/>
      <c r="M137" s="213"/>
      <c r="N137" s="213"/>
      <c r="O137" s="213"/>
      <c r="P137" s="213"/>
      <c r="Q137" s="213"/>
      <c r="R137" s="213"/>
      <c r="S137" s="213"/>
      <c r="T137" s="213"/>
      <c r="U137" s="479"/>
    </row>
    <row r="138" spans="2:21" s="227" customFormat="1" x14ac:dyDescent="0.25">
      <c r="B138" s="237" t="s">
        <v>222</v>
      </c>
      <c r="C138" s="26" t="s">
        <v>223</v>
      </c>
      <c r="D138" s="26" t="s">
        <v>71</v>
      </c>
      <c r="E138" s="213"/>
      <c r="F138" s="213"/>
      <c r="G138" s="213"/>
      <c r="H138" s="213"/>
      <c r="I138" s="213"/>
      <c r="J138" s="213"/>
      <c r="K138" s="213"/>
      <c r="L138" s="213"/>
      <c r="M138" s="213"/>
      <c r="N138" s="213"/>
      <c r="O138" s="213"/>
      <c r="P138" s="213"/>
      <c r="Q138" s="213"/>
      <c r="R138" s="213"/>
      <c r="S138" s="213"/>
      <c r="T138" s="213"/>
      <c r="U138" s="479"/>
    </row>
    <row r="139" spans="2:21" s="227" customFormat="1" x14ac:dyDescent="0.25">
      <c r="B139" s="237" t="s">
        <v>224</v>
      </c>
      <c r="C139" s="26" t="s">
        <v>225</v>
      </c>
      <c r="D139" s="26" t="s">
        <v>71</v>
      </c>
      <c r="E139" s="213"/>
      <c r="F139" s="213"/>
      <c r="G139" s="213"/>
      <c r="H139" s="213"/>
      <c r="I139" s="213"/>
      <c r="J139" s="213"/>
      <c r="K139" s="213"/>
      <c r="L139" s="213"/>
      <c r="M139" s="213"/>
      <c r="N139" s="213"/>
      <c r="O139" s="213"/>
      <c r="P139" s="213"/>
      <c r="Q139" s="213"/>
      <c r="R139" s="213"/>
      <c r="S139" s="213"/>
      <c r="T139" s="213"/>
      <c r="U139" s="479"/>
    </row>
    <row r="140" spans="2:21" s="227" customFormat="1" x14ac:dyDescent="0.25">
      <c r="B140" s="367" t="s">
        <v>226</v>
      </c>
      <c r="C140" s="366" t="s">
        <v>227</v>
      </c>
      <c r="D140" s="366" t="s">
        <v>218</v>
      </c>
      <c r="E140" s="55"/>
      <c r="F140" s="55"/>
      <c r="G140" s="55"/>
      <c r="H140" s="55"/>
      <c r="I140" s="55"/>
      <c r="J140" s="55"/>
      <c r="K140" s="55"/>
      <c r="L140" s="55"/>
      <c r="M140" s="55"/>
      <c r="N140" s="55"/>
      <c r="O140" s="55"/>
      <c r="P140" s="55"/>
      <c r="Q140" s="55"/>
      <c r="R140" s="55"/>
      <c r="S140" s="55"/>
      <c r="T140" s="55"/>
      <c r="U140" s="479"/>
    </row>
    <row r="141" spans="2:21" s="227" customFormat="1" x14ac:dyDescent="0.25">
      <c r="B141" s="367" t="s">
        <v>228</v>
      </c>
      <c r="C141" s="366" t="s">
        <v>229</v>
      </c>
      <c r="D141" s="366" t="s">
        <v>218</v>
      </c>
      <c r="E141" s="55"/>
      <c r="F141" s="55"/>
      <c r="G141" s="55"/>
      <c r="H141" s="55"/>
      <c r="I141" s="55"/>
      <c r="J141" s="55"/>
      <c r="K141" s="55"/>
      <c r="L141" s="55"/>
      <c r="M141" s="55"/>
      <c r="N141" s="55"/>
      <c r="O141" s="55"/>
      <c r="P141" s="55"/>
      <c r="Q141" s="55"/>
      <c r="R141" s="55"/>
      <c r="S141" s="55"/>
      <c r="T141" s="55"/>
      <c r="U141" s="480"/>
    </row>
    <row r="142" spans="2:21" s="227" customFormat="1" x14ac:dyDescent="0.25">
      <c r="B142" s="240"/>
      <c r="E142" s="54"/>
      <c r="F142" s="54"/>
      <c r="G142" s="54"/>
      <c r="H142" s="54"/>
      <c r="I142" s="54"/>
      <c r="J142" s="54"/>
      <c r="K142" s="54"/>
      <c r="L142" s="54"/>
      <c r="M142" s="54"/>
      <c r="N142" s="54"/>
      <c r="O142" s="54"/>
      <c r="P142" s="54"/>
      <c r="Q142" s="54"/>
      <c r="R142" s="54"/>
      <c r="S142" s="54"/>
      <c r="T142" s="54"/>
    </row>
    <row r="143" spans="2:21" s="227" customFormat="1" ht="18" x14ac:dyDescent="0.25">
      <c r="B143" s="241" t="s">
        <v>32</v>
      </c>
      <c r="C143" s="242" t="s">
        <v>230</v>
      </c>
      <c r="D143" s="243"/>
      <c r="E143" s="244"/>
      <c r="F143" s="244"/>
      <c r="G143" s="244"/>
      <c r="H143" s="244"/>
      <c r="I143" s="244"/>
      <c r="J143" s="244"/>
      <c r="K143" s="244"/>
      <c r="L143" s="244"/>
      <c r="M143" s="244"/>
      <c r="N143" s="244"/>
      <c r="O143" s="244"/>
      <c r="P143" s="244"/>
      <c r="Q143" s="244"/>
      <c r="R143" s="244"/>
      <c r="S143" s="244"/>
      <c r="T143" s="245"/>
      <c r="U143" s="264" t="s">
        <v>34</v>
      </c>
    </row>
    <row r="144" spans="2:21" s="227" customFormat="1" x14ac:dyDescent="0.25">
      <c r="B144" s="240"/>
      <c r="C144" s="221" t="s">
        <v>35</v>
      </c>
      <c r="D144" s="221" t="s">
        <v>36</v>
      </c>
      <c r="E144" s="29" t="s">
        <v>37</v>
      </c>
      <c r="F144" s="29">
        <v>2016</v>
      </c>
      <c r="G144" s="29">
        <f>F144+1</f>
        <v>2017</v>
      </c>
      <c r="H144" s="29">
        <f t="shared" ref="H144:R144" si="9">G144+1</f>
        <v>2018</v>
      </c>
      <c r="I144" s="29">
        <f t="shared" si="9"/>
        <v>2019</v>
      </c>
      <c r="J144" s="29">
        <f t="shared" si="9"/>
        <v>2020</v>
      </c>
      <c r="K144" s="29">
        <f t="shared" si="9"/>
        <v>2021</v>
      </c>
      <c r="L144" s="29">
        <f t="shared" si="9"/>
        <v>2022</v>
      </c>
      <c r="M144" s="29">
        <f t="shared" si="9"/>
        <v>2023</v>
      </c>
      <c r="N144" s="29">
        <f t="shared" si="9"/>
        <v>2024</v>
      </c>
      <c r="O144" s="29">
        <f t="shared" si="9"/>
        <v>2025</v>
      </c>
      <c r="P144" s="29">
        <f t="shared" si="9"/>
        <v>2026</v>
      </c>
      <c r="Q144" s="29">
        <f t="shared" si="9"/>
        <v>2027</v>
      </c>
      <c r="R144" s="29">
        <f t="shared" si="9"/>
        <v>2028</v>
      </c>
      <c r="S144" s="29">
        <f>R144+1</f>
        <v>2029</v>
      </c>
      <c r="T144" s="29">
        <f t="shared" ref="T144" si="10">S144+1</f>
        <v>2030</v>
      </c>
    </row>
    <row r="145" spans="1:73" s="227" customFormat="1" x14ac:dyDescent="0.25">
      <c r="B145" s="237">
        <v>14.1</v>
      </c>
      <c r="C145" s="26" t="s">
        <v>231</v>
      </c>
      <c r="D145" s="26" t="s">
        <v>232</v>
      </c>
      <c r="E145" s="55"/>
      <c r="F145" s="55"/>
      <c r="G145" s="55"/>
      <c r="H145" s="55"/>
      <c r="I145" s="55"/>
      <c r="J145" s="55"/>
      <c r="K145" s="55"/>
      <c r="L145" s="55"/>
      <c r="M145" s="55"/>
      <c r="N145" s="55"/>
      <c r="O145" s="55"/>
      <c r="P145" s="55"/>
      <c r="Q145" s="55"/>
      <c r="R145" s="55"/>
      <c r="S145" s="55"/>
      <c r="T145" s="55"/>
      <c r="U145" s="476"/>
    </row>
    <row r="146" spans="1:73" s="227" customFormat="1" x14ac:dyDescent="0.25">
      <c r="B146" s="237">
        <v>14.2</v>
      </c>
      <c r="C146" s="26" t="s">
        <v>233</v>
      </c>
      <c r="D146" s="26" t="s">
        <v>234</v>
      </c>
      <c r="E146" s="55"/>
      <c r="F146" s="55"/>
      <c r="G146" s="55"/>
      <c r="H146" s="55"/>
      <c r="I146" s="55"/>
      <c r="J146" s="55"/>
      <c r="K146" s="55"/>
      <c r="L146" s="55"/>
      <c r="M146" s="55"/>
      <c r="N146" s="55"/>
      <c r="O146" s="55"/>
      <c r="P146" s="55"/>
      <c r="Q146" s="55"/>
      <c r="R146" s="55"/>
      <c r="S146" s="55"/>
      <c r="T146" s="55"/>
      <c r="U146" s="477"/>
    </row>
    <row r="147" spans="1:73" s="227" customFormat="1" x14ac:dyDescent="0.25">
      <c r="B147" s="237" t="s">
        <v>235</v>
      </c>
      <c r="C147" s="26" t="s">
        <v>236</v>
      </c>
      <c r="D147" s="26" t="s">
        <v>234</v>
      </c>
      <c r="E147" s="55"/>
      <c r="F147" s="55"/>
      <c r="G147" s="55"/>
      <c r="H147" s="55"/>
      <c r="I147" s="55"/>
      <c r="J147" s="55"/>
      <c r="K147" s="55"/>
      <c r="L147" s="55"/>
      <c r="M147" s="55"/>
      <c r="N147" s="55"/>
      <c r="O147" s="55"/>
      <c r="P147" s="55"/>
      <c r="Q147" s="55"/>
      <c r="R147" s="55"/>
      <c r="S147" s="55"/>
      <c r="T147" s="55"/>
      <c r="U147" s="477"/>
    </row>
    <row r="148" spans="1:73" s="227" customFormat="1" x14ac:dyDescent="0.25">
      <c r="B148" s="237" t="s">
        <v>237</v>
      </c>
      <c r="C148" s="26" t="s">
        <v>238</v>
      </c>
      <c r="D148" s="26" t="s">
        <v>239</v>
      </c>
      <c r="E148" s="55"/>
      <c r="F148" s="55"/>
      <c r="G148" s="55"/>
      <c r="H148" s="55"/>
      <c r="I148" s="55"/>
      <c r="J148" s="55"/>
      <c r="K148" s="55"/>
      <c r="L148" s="55"/>
      <c r="M148" s="55"/>
      <c r="N148" s="55"/>
      <c r="O148" s="55"/>
      <c r="P148" s="55"/>
      <c r="Q148" s="55"/>
      <c r="R148" s="55"/>
      <c r="S148" s="55"/>
      <c r="T148" s="55"/>
      <c r="U148" s="477"/>
    </row>
    <row r="149" spans="1:73" s="227" customFormat="1" x14ac:dyDescent="0.25">
      <c r="B149" s="237">
        <v>14.4</v>
      </c>
      <c r="C149" s="26" t="s">
        <v>240</v>
      </c>
      <c r="D149" s="26" t="s">
        <v>239</v>
      </c>
      <c r="E149" s="55"/>
      <c r="F149" s="55"/>
      <c r="G149" s="55"/>
      <c r="H149" s="55"/>
      <c r="I149" s="55"/>
      <c r="J149" s="55"/>
      <c r="K149" s="55"/>
      <c r="L149" s="55"/>
      <c r="M149" s="55"/>
      <c r="N149" s="55"/>
      <c r="O149" s="55"/>
      <c r="P149" s="55"/>
      <c r="Q149" s="55"/>
      <c r="R149" s="55"/>
      <c r="S149" s="55"/>
      <c r="T149" s="55"/>
      <c r="U149" s="477"/>
    </row>
    <row r="150" spans="1:73" s="227" customFormat="1" x14ac:dyDescent="0.25">
      <c r="B150" s="237">
        <v>14.5</v>
      </c>
      <c r="C150" s="26" t="s">
        <v>241</v>
      </c>
      <c r="D150" s="26" t="s">
        <v>242</v>
      </c>
      <c r="E150" s="55"/>
      <c r="F150" s="55"/>
      <c r="G150" s="55"/>
      <c r="H150" s="55"/>
      <c r="I150" s="55"/>
      <c r="J150" s="55"/>
      <c r="K150" s="55"/>
      <c r="L150" s="55"/>
      <c r="M150" s="55"/>
      <c r="N150" s="55"/>
      <c r="O150" s="55"/>
      <c r="P150" s="55"/>
      <c r="Q150" s="55"/>
      <c r="R150" s="55"/>
      <c r="S150" s="55"/>
      <c r="T150" s="55"/>
      <c r="U150" s="477"/>
    </row>
    <row r="151" spans="1:73" s="227" customFormat="1" x14ac:dyDescent="0.25">
      <c r="B151" s="237">
        <v>14.6</v>
      </c>
      <c r="C151" s="26" t="s">
        <v>243</v>
      </c>
      <c r="D151" s="26" t="s">
        <v>71</v>
      </c>
      <c r="E151" s="213"/>
      <c r="F151" s="213"/>
      <c r="G151" s="213"/>
      <c r="H151" s="213"/>
      <c r="I151" s="213"/>
      <c r="J151" s="213"/>
      <c r="K151" s="213"/>
      <c r="L151" s="213"/>
      <c r="M151" s="213"/>
      <c r="N151" s="213"/>
      <c r="O151" s="213"/>
      <c r="P151" s="213"/>
      <c r="Q151" s="213"/>
      <c r="R151" s="213"/>
      <c r="S151" s="213"/>
      <c r="T151" s="213"/>
      <c r="U151" s="477"/>
    </row>
    <row r="152" spans="1:73" s="227" customFormat="1" x14ac:dyDescent="0.25">
      <c r="B152" s="237">
        <v>14.7</v>
      </c>
      <c r="C152" s="26" t="s">
        <v>244</v>
      </c>
      <c r="D152" s="26" t="s">
        <v>71</v>
      </c>
      <c r="E152" s="213"/>
      <c r="F152" s="213"/>
      <c r="G152" s="213"/>
      <c r="H152" s="213"/>
      <c r="I152" s="213"/>
      <c r="J152" s="213"/>
      <c r="K152" s="213"/>
      <c r="L152" s="213"/>
      <c r="M152" s="213"/>
      <c r="N152" s="213"/>
      <c r="O152" s="213"/>
      <c r="P152" s="213"/>
      <c r="Q152" s="213"/>
      <c r="R152" s="213"/>
      <c r="S152" s="213"/>
      <c r="T152" s="213"/>
      <c r="U152" s="478"/>
    </row>
    <row r="153" spans="1:73" s="227" customFormat="1" x14ac:dyDescent="0.25">
      <c r="B153" s="240"/>
      <c r="E153" s="54"/>
      <c r="F153" s="54"/>
      <c r="G153" s="54"/>
      <c r="H153" s="54"/>
      <c r="I153" s="54"/>
      <c r="J153" s="54"/>
      <c r="K153" s="54"/>
      <c r="L153" s="54"/>
      <c r="M153" s="54"/>
      <c r="N153" s="54"/>
      <c r="O153" s="54"/>
      <c r="P153" s="54"/>
      <c r="Q153" s="54"/>
      <c r="R153" s="54"/>
      <c r="S153" s="54"/>
      <c r="T153" s="54"/>
    </row>
    <row r="154" spans="1:73" s="227" customFormat="1" x14ac:dyDescent="0.25">
      <c r="B154" s="240"/>
      <c r="C154" s="227" t="s">
        <v>245</v>
      </c>
      <c r="D154" s="227" t="s">
        <v>36</v>
      </c>
      <c r="E154" s="54"/>
      <c r="F154" s="54"/>
      <c r="G154" s="54"/>
      <c r="H154" s="54"/>
      <c r="I154" s="54"/>
      <c r="J154" s="54"/>
      <c r="K154" s="54"/>
      <c r="L154" s="54"/>
      <c r="M154" s="54"/>
      <c r="N154" s="54"/>
      <c r="O154" s="54"/>
      <c r="P154" s="54"/>
      <c r="Q154" s="54"/>
      <c r="R154" s="54"/>
      <c r="S154" s="54"/>
      <c r="T154" s="54"/>
    </row>
    <row r="155" spans="1:73" s="227" customFormat="1" x14ac:dyDescent="0.25">
      <c r="B155" s="238">
        <v>15.1</v>
      </c>
      <c r="C155" s="26" t="s">
        <v>246</v>
      </c>
      <c r="D155" s="26" t="s">
        <v>247</v>
      </c>
      <c r="E155" s="55"/>
      <c r="F155" s="55"/>
      <c r="G155" s="55"/>
      <c r="H155" s="55"/>
      <c r="I155" s="55"/>
      <c r="J155" s="55"/>
      <c r="K155" s="55"/>
      <c r="L155" s="55"/>
      <c r="M155" s="55"/>
      <c r="N155" s="55"/>
      <c r="O155" s="55"/>
      <c r="P155" s="55"/>
      <c r="Q155" s="55"/>
      <c r="R155" s="55"/>
      <c r="S155" s="55"/>
      <c r="T155" s="55"/>
    </row>
    <row r="156" spans="1:73" s="227" customFormat="1" x14ac:dyDescent="0.25">
      <c r="B156" s="238">
        <v>15.2</v>
      </c>
      <c r="C156" s="26" t="s">
        <v>248</v>
      </c>
      <c r="D156" s="26" t="s">
        <v>71</v>
      </c>
      <c r="E156" s="213"/>
      <c r="F156" s="213"/>
      <c r="G156" s="213"/>
      <c r="H156" s="213"/>
      <c r="I156" s="213"/>
      <c r="J156" s="213"/>
      <c r="K156" s="213"/>
      <c r="L156" s="213"/>
      <c r="M156" s="213"/>
      <c r="N156" s="213"/>
      <c r="O156" s="213"/>
      <c r="P156" s="213"/>
      <c r="Q156" s="213"/>
      <c r="R156" s="213"/>
      <c r="S156" s="213"/>
      <c r="T156" s="213"/>
    </row>
    <row r="157" spans="1:73" s="227" customFormat="1" x14ac:dyDescent="0.25">
      <c r="B157" s="238">
        <v>15.3</v>
      </c>
      <c r="C157" s="26" t="s">
        <v>249</v>
      </c>
      <c r="D157" s="26" t="s">
        <v>71</v>
      </c>
      <c r="E157" s="213"/>
      <c r="F157" s="213"/>
      <c r="G157" s="213"/>
      <c r="H157" s="213"/>
      <c r="I157" s="213"/>
      <c r="J157" s="213"/>
      <c r="K157" s="213"/>
      <c r="L157" s="213"/>
      <c r="M157" s="213"/>
      <c r="N157" s="213"/>
      <c r="O157" s="213"/>
      <c r="P157" s="213"/>
      <c r="Q157" s="213"/>
      <c r="R157" s="213"/>
      <c r="S157" s="213"/>
      <c r="T157" s="213"/>
    </row>
    <row r="158" spans="1:73" s="227" customFormat="1" x14ac:dyDescent="0.25">
      <c r="B158" s="240"/>
      <c r="E158" s="54"/>
      <c r="F158" s="54"/>
      <c r="G158" s="54"/>
      <c r="H158" s="54"/>
      <c r="I158" s="54"/>
      <c r="J158" s="54"/>
      <c r="K158" s="54"/>
      <c r="L158" s="54"/>
      <c r="M158" s="54"/>
      <c r="N158" s="54"/>
      <c r="O158" s="54"/>
      <c r="P158" s="54"/>
      <c r="Q158" s="54"/>
      <c r="R158" s="54"/>
      <c r="S158" s="54"/>
      <c r="T158" s="54"/>
    </row>
    <row r="159" spans="1:73" s="227" customFormat="1" x14ac:dyDescent="0.25">
      <c r="C159" s="227" t="s">
        <v>250</v>
      </c>
      <c r="D159" s="227" t="s">
        <v>36</v>
      </c>
      <c r="E159" s="54"/>
      <c r="F159" s="54"/>
      <c r="G159" s="54"/>
      <c r="H159" s="54"/>
      <c r="I159" s="54"/>
      <c r="J159" s="54"/>
      <c r="K159" s="54"/>
      <c r="L159" s="54"/>
      <c r="M159" s="54"/>
      <c r="N159" s="54"/>
      <c r="O159" s="54"/>
      <c r="P159" s="54"/>
      <c r="Q159" s="54"/>
      <c r="R159" s="54"/>
      <c r="S159" s="54"/>
      <c r="T159" s="54"/>
    </row>
    <row r="160" spans="1:73" x14ac:dyDescent="0.25">
      <c r="A160" s="227"/>
      <c r="B160" s="26">
        <v>16.100000000000001</v>
      </c>
      <c r="C160" s="26" t="s">
        <v>250</v>
      </c>
      <c r="D160" s="26" t="s">
        <v>251</v>
      </c>
      <c r="E160" s="55"/>
      <c r="F160" s="55"/>
      <c r="G160" s="55"/>
      <c r="H160" s="55"/>
      <c r="I160" s="55"/>
      <c r="J160" s="55"/>
      <c r="K160" s="55"/>
      <c r="L160" s="55"/>
      <c r="M160" s="55"/>
      <c r="N160" s="55"/>
      <c r="O160" s="55"/>
      <c r="P160" s="55"/>
      <c r="Q160" s="55"/>
      <c r="R160" s="55"/>
      <c r="S160" s="55"/>
      <c r="T160" s="55"/>
      <c r="U160" s="227"/>
      <c r="V160" s="227"/>
      <c r="W160" s="227"/>
      <c r="X160" s="227"/>
      <c r="Y160" s="227"/>
      <c r="Z160" s="227"/>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7"/>
      <c r="BL160" s="227"/>
      <c r="BM160" s="227"/>
      <c r="BN160" s="227"/>
      <c r="BO160" s="227"/>
      <c r="BP160" s="227"/>
      <c r="BQ160" s="227"/>
      <c r="BR160" s="227"/>
      <c r="BS160" s="227"/>
      <c r="BT160" s="227"/>
      <c r="BU160" s="227"/>
    </row>
    <row r="161" spans="1:73" x14ac:dyDescent="0.25">
      <c r="A161" s="227"/>
      <c r="B161" s="26">
        <v>16.2</v>
      </c>
      <c r="C161" s="26" t="s">
        <v>252</v>
      </c>
      <c r="D161" s="26" t="s">
        <v>251</v>
      </c>
      <c r="E161" s="55"/>
      <c r="F161" s="55"/>
      <c r="G161" s="55"/>
      <c r="H161" s="55"/>
      <c r="I161" s="55"/>
      <c r="J161" s="55"/>
      <c r="K161" s="55"/>
      <c r="L161" s="55"/>
      <c r="M161" s="55"/>
      <c r="N161" s="55"/>
      <c r="O161" s="55"/>
      <c r="P161" s="55"/>
      <c r="Q161" s="55"/>
      <c r="R161" s="55"/>
      <c r="S161" s="55"/>
      <c r="T161" s="55"/>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T161" s="227"/>
      <c r="BU161" s="227"/>
    </row>
    <row r="162" spans="1:73" x14ac:dyDescent="0.25">
      <c r="A162" s="227"/>
      <c r="B162" s="26">
        <v>16.3</v>
      </c>
      <c r="C162" s="26" t="s">
        <v>253</v>
      </c>
      <c r="D162" s="26" t="s">
        <v>251</v>
      </c>
      <c r="E162" s="55"/>
      <c r="F162" s="55"/>
      <c r="G162" s="55"/>
      <c r="H162" s="55"/>
      <c r="I162" s="55"/>
      <c r="J162" s="55"/>
      <c r="K162" s="55"/>
      <c r="L162" s="55"/>
      <c r="M162" s="55"/>
      <c r="N162" s="55"/>
      <c r="O162" s="55"/>
      <c r="P162" s="55"/>
      <c r="Q162" s="55"/>
      <c r="R162" s="55"/>
      <c r="S162" s="55"/>
      <c r="T162" s="55"/>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row>
    <row r="163" spans="1:73" x14ac:dyDescent="0.25">
      <c r="A163" s="227"/>
      <c r="B163" s="26">
        <v>16.399999999999999</v>
      </c>
      <c r="C163" s="26" t="s">
        <v>254</v>
      </c>
      <c r="D163" s="26" t="s">
        <v>251</v>
      </c>
      <c r="E163" s="55"/>
      <c r="F163" s="55"/>
      <c r="G163" s="55"/>
      <c r="H163" s="55"/>
      <c r="I163" s="55"/>
      <c r="J163" s="55"/>
      <c r="K163" s="55"/>
      <c r="L163" s="55"/>
      <c r="M163" s="55"/>
      <c r="N163" s="55"/>
      <c r="O163" s="55"/>
      <c r="P163" s="55"/>
      <c r="Q163" s="55"/>
      <c r="R163" s="55"/>
      <c r="S163" s="55"/>
      <c r="T163" s="55"/>
      <c r="U163" s="227"/>
      <c r="V163" s="227"/>
      <c r="W163" s="227"/>
      <c r="X163" s="227"/>
      <c r="Y163" s="227"/>
      <c r="Z163" s="227"/>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7"/>
      <c r="BL163" s="227"/>
      <c r="BM163" s="227"/>
      <c r="BN163" s="227"/>
      <c r="BO163" s="227"/>
      <c r="BP163" s="227"/>
      <c r="BQ163" s="227"/>
    </row>
    <row r="164" spans="1:73" x14ac:dyDescent="0.25">
      <c r="A164" s="227"/>
      <c r="B164" s="227"/>
      <c r="C164" s="227"/>
      <c r="D164" s="227"/>
      <c r="E164" s="54"/>
      <c r="F164" s="54"/>
      <c r="G164" s="54"/>
      <c r="H164" s="54"/>
      <c r="I164" s="54"/>
      <c r="J164" s="54"/>
      <c r="K164" s="54"/>
      <c r="L164" s="54"/>
      <c r="M164" s="54"/>
      <c r="N164" s="54"/>
      <c r="O164" s="54"/>
      <c r="P164" s="54"/>
      <c r="Q164" s="54"/>
      <c r="R164" s="54"/>
      <c r="S164" s="54"/>
      <c r="T164" s="54"/>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7"/>
      <c r="BL164" s="227"/>
      <c r="BM164" s="227"/>
      <c r="BN164" s="227"/>
      <c r="BO164" s="227"/>
      <c r="BP164" s="227"/>
      <c r="BQ164" s="227"/>
    </row>
    <row r="165" spans="1:73" x14ac:dyDescent="0.25">
      <c r="A165" s="227"/>
      <c r="B165" s="227"/>
      <c r="C165" s="227" t="s">
        <v>255</v>
      </c>
      <c r="D165" s="227" t="s">
        <v>36</v>
      </c>
      <c r="E165" s="54"/>
      <c r="F165" s="54"/>
      <c r="G165" s="54"/>
      <c r="H165" s="54"/>
      <c r="I165" s="54"/>
      <c r="J165" s="54"/>
      <c r="K165" s="54"/>
      <c r="L165" s="54"/>
      <c r="M165" s="54"/>
      <c r="N165" s="54"/>
      <c r="O165" s="54"/>
      <c r="P165" s="54"/>
      <c r="Q165" s="54"/>
      <c r="R165" s="54"/>
      <c r="S165" s="54"/>
      <c r="T165" s="54"/>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7"/>
      <c r="BL165" s="227"/>
      <c r="BM165" s="227"/>
      <c r="BN165" s="227"/>
      <c r="BO165" s="227"/>
      <c r="BP165" s="227"/>
      <c r="BQ165" s="227"/>
    </row>
    <row r="166" spans="1:73" x14ac:dyDescent="0.25">
      <c r="A166" s="227"/>
      <c r="B166" s="357">
        <v>17.100000000000001</v>
      </c>
      <c r="C166" s="357" t="s">
        <v>256</v>
      </c>
      <c r="D166" s="357" t="s">
        <v>257</v>
      </c>
      <c r="E166" s="55"/>
      <c r="F166" s="55"/>
      <c r="G166" s="55"/>
      <c r="H166" s="55"/>
      <c r="I166" s="55"/>
      <c r="J166" s="55"/>
      <c r="K166" s="55"/>
      <c r="L166" s="55"/>
      <c r="M166" s="55"/>
      <c r="N166" s="55"/>
      <c r="O166" s="55"/>
      <c r="P166" s="55"/>
      <c r="Q166" s="55"/>
      <c r="R166" s="55"/>
      <c r="S166" s="55"/>
      <c r="T166" s="55"/>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7"/>
      <c r="BL166" s="227"/>
      <c r="BM166" s="227"/>
      <c r="BN166" s="227"/>
      <c r="BO166" s="227"/>
      <c r="BP166" s="227"/>
      <c r="BQ166" s="227"/>
    </row>
    <row r="167" spans="1:73" x14ac:dyDescent="0.25">
      <c r="A167" s="227"/>
      <c r="B167" s="357">
        <v>17.2</v>
      </c>
      <c r="C167" s="357" t="s">
        <v>258</v>
      </c>
      <c r="D167" s="357" t="s">
        <v>257</v>
      </c>
      <c r="E167" s="55"/>
      <c r="F167" s="55"/>
      <c r="G167" s="55"/>
      <c r="H167" s="55"/>
      <c r="I167" s="55"/>
      <c r="J167" s="55"/>
      <c r="K167" s="55"/>
      <c r="L167" s="55"/>
      <c r="M167" s="55"/>
      <c r="N167" s="55"/>
      <c r="O167" s="55"/>
      <c r="P167" s="55"/>
      <c r="Q167" s="55"/>
      <c r="R167" s="55"/>
      <c r="S167" s="55"/>
      <c r="T167" s="55"/>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7"/>
      <c r="BL167" s="227"/>
      <c r="BM167" s="227"/>
      <c r="BN167" s="227"/>
      <c r="BO167" s="227"/>
      <c r="BP167" s="227"/>
      <c r="BQ167" s="227"/>
    </row>
    <row r="168" spans="1:73" x14ac:dyDescent="0.25">
      <c r="A168" s="227"/>
      <c r="B168" s="26">
        <v>17.3</v>
      </c>
      <c r="C168" s="26" t="s">
        <v>259</v>
      </c>
      <c r="D168" s="26" t="s">
        <v>257</v>
      </c>
      <c r="E168" s="55"/>
      <c r="F168" s="55"/>
      <c r="G168" s="55"/>
      <c r="H168" s="55"/>
      <c r="I168" s="55"/>
      <c r="J168" s="55"/>
      <c r="K168" s="55"/>
      <c r="L168" s="55"/>
      <c r="M168" s="55"/>
      <c r="N168" s="55"/>
      <c r="O168" s="55"/>
      <c r="P168" s="55"/>
      <c r="Q168" s="55"/>
      <c r="R168" s="55"/>
      <c r="S168" s="55"/>
      <c r="T168" s="55"/>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7"/>
      <c r="BL168" s="227"/>
      <c r="BM168" s="227"/>
      <c r="BN168" s="227"/>
      <c r="BO168" s="227"/>
      <c r="BP168" s="227"/>
      <c r="BQ168" s="227"/>
    </row>
    <row r="169" spans="1:73" x14ac:dyDescent="0.25">
      <c r="A169" s="227"/>
      <c r="B169" s="26">
        <v>17.399999999999999</v>
      </c>
      <c r="C169" s="26" t="s">
        <v>260</v>
      </c>
      <c r="D169" s="26" t="s">
        <v>257</v>
      </c>
      <c r="E169" s="55"/>
      <c r="F169" s="55"/>
      <c r="G169" s="55"/>
      <c r="H169" s="55"/>
      <c r="I169" s="55"/>
      <c r="J169" s="55"/>
      <c r="K169" s="55"/>
      <c r="L169" s="55"/>
      <c r="M169" s="55"/>
      <c r="N169" s="55"/>
      <c r="O169" s="55"/>
      <c r="P169" s="55"/>
      <c r="Q169" s="55"/>
      <c r="R169" s="55"/>
      <c r="S169" s="55"/>
      <c r="T169" s="55"/>
      <c r="U169" s="227"/>
      <c r="V169" s="227"/>
      <c r="W169" s="227"/>
      <c r="X169" s="227"/>
      <c r="Y169" s="227"/>
      <c r="Z169" s="227"/>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7"/>
      <c r="BL169" s="227"/>
      <c r="BM169" s="227"/>
      <c r="BN169" s="227"/>
      <c r="BO169" s="227"/>
      <c r="BP169" s="227"/>
      <c r="BQ169" s="227"/>
    </row>
    <row r="170" spans="1:73" x14ac:dyDescent="0.25">
      <c r="A170" s="227"/>
      <c r="B170" s="26">
        <v>17.5</v>
      </c>
      <c r="C170" s="26" t="s">
        <v>261</v>
      </c>
      <c r="D170" s="26" t="s">
        <v>257</v>
      </c>
      <c r="E170" s="55"/>
      <c r="F170" s="55"/>
      <c r="G170" s="55"/>
      <c r="H170" s="55"/>
      <c r="I170" s="55"/>
      <c r="J170" s="55"/>
      <c r="K170" s="55"/>
      <c r="L170" s="55"/>
      <c r="M170" s="55"/>
      <c r="N170" s="55"/>
      <c r="O170" s="55"/>
      <c r="P170" s="55"/>
      <c r="Q170" s="55"/>
      <c r="R170" s="55"/>
      <c r="S170" s="55"/>
      <c r="T170" s="55"/>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7"/>
      <c r="BL170" s="227"/>
      <c r="BM170" s="227"/>
      <c r="BN170" s="227"/>
      <c r="BO170" s="227"/>
      <c r="BP170" s="227"/>
      <c r="BQ170" s="227"/>
    </row>
    <row r="171" spans="1:73" x14ac:dyDescent="0.25">
      <c r="A171" s="227"/>
      <c r="B171" s="227"/>
      <c r="C171" s="227"/>
      <c r="D171" s="227"/>
      <c r="E171" s="54"/>
      <c r="F171" s="54"/>
      <c r="G171" s="54"/>
      <c r="H171" s="54"/>
      <c r="I171" s="54"/>
      <c r="J171" s="54"/>
      <c r="K171" s="54"/>
      <c r="L171" s="54"/>
      <c r="M171" s="54"/>
      <c r="N171" s="54"/>
      <c r="O171" s="54"/>
      <c r="P171" s="54"/>
      <c r="Q171" s="54"/>
      <c r="R171" s="54"/>
      <c r="S171" s="54"/>
      <c r="T171" s="54"/>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227"/>
      <c r="BP171" s="227"/>
      <c r="BQ171" s="227"/>
    </row>
    <row r="172" spans="1:73" x14ac:dyDescent="0.25">
      <c r="A172" s="227"/>
      <c r="B172" s="227"/>
      <c r="C172" s="227" t="s">
        <v>262</v>
      </c>
      <c r="D172" s="227" t="s">
        <v>36</v>
      </c>
      <c r="E172" s="54"/>
      <c r="F172" s="54"/>
      <c r="G172" s="54"/>
      <c r="H172" s="54"/>
      <c r="I172" s="54"/>
      <c r="J172" s="54"/>
      <c r="K172" s="54"/>
      <c r="L172" s="54"/>
      <c r="M172" s="54"/>
      <c r="N172" s="54"/>
      <c r="O172" s="54"/>
      <c r="P172" s="54"/>
      <c r="Q172" s="54"/>
      <c r="R172" s="54"/>
      <c r="S172" s="54"/>
      <c r="T172" s="54"/>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row>
    <row r="173" spans="1:73" x14ac:dyDescent="0.25">
      <c r="A173" s="227"/>
      <c r="B173" s="26">
        <v>18.100000000000001</v>
      </c>
      <c r="C173" s="26" t="s">
        <v>263</v>
      </c>
      <c r="D173" s="26" t="s">
        <v>264</v>
      </c>
      <c r="E173" s="55"/>
      <c r="F173" s="55"/>
      <c r="G173" s="55"/>
      <c r="H173" s="55"/>
      <c r="I173" s="55"/>
      <c r="J173" s="55"/>
      <c r="K173" s="55"/>
      <c r="L173" s="55"/>
      <c r="M173" s="55"/>
      <c r="N173" s="55"/>
      <c r="O173" s="55"/>
      <c r="P173" s="55"/>
      <c r="Q173" s="55"/>
      <c r="R173" s="55"/>
      <c r="S173" s="55"/>
      <c r="T173" s="55"/>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row>
    <row r="174" spans="1:73" x14ac:dyDescent="0.25">
      <c r="A174" s="227"/>
      <c r="B174" s="26">
        <v>18.2</v>
      </c>
      <c r="C174" s="26" t="s">
        <v>265</v>
      </c>
      <c r="D174" s="26" t="s">
        <v>266</v>
      </c>
      <c r="E174" s="55"/>
      <c r="F174" s="55"/>
      <c r="G174" s="55"/>
      <c r="H174" s="55"/>
      <c r="I174" s="55"/>
      <c r="J174" s="55"/>
      <c r="K174" s="55"/>
      <c r="L174" s="55"/>
      <c r="M174" s="55"/>
      <c r="N174" s="55"/>
      <c r="O174" s="55"/>
      <c r="P174" s="55"/>
      <c r="Q174" s="55"/>
      <c r="R174" s="55"/>
      <c r="S174" s="55"/>
      <c r="T174" s="55"/>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row>
    <row r="175" spans="1:73" x14ac:dyDescent="0.25">
      <c r="A175" s="227"/>
      <c r="B175" s="26">
        <v>18.3</v>
      </c>
      <c r="C175" s="26" t="s">
        <v>267</v>
      </c>
      <c r="D175" s="26" t="s">
        <v>251</v>
      </c>
      <c r="E175" s="55"/>
      <c r="F175" s="55"/>
      <c r="G175" s="55"/>
      <c r="H175" s="55"/>
      <c r="I175" s="55"/>
      <c r="J175" s="55"/>
      <c r="K175" s="55"/>
      <c r="L175" s="55"/>
      <c r="M175" s="55"/>
      <c r="N175" s="55"/>
      <c r="O175" s="55"/>
      <c r="P175" s="55"/>
      <c r="Q175" s="55"/>
      <c r="R175" s="55"/>
      <c r="S175" s="55"/>
      <c r="T175" s="55"/>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7"/>
      <c r="BL175" s="227"/>
      <c r="BM175" s="227"/>
      <c r="BN175" s="227"/>
      <c r="BO175" s="227"/>
      <c r="BP175" s="227"/>
      <c r="BQ175" s="227"/>
    </row>
    <row r="176" spans="1:73" x14ac:dyDescent="0.25">
      <c r="A176" s="227"/>
      <c r="B176" s="227"/>
      <c r="C176" s="227"/>
      <c r="D176" s="227"/>
      <c r="E176" s="54"/>
      <c r="F176" s="54"/>
      <c r="G176" s="54"/>
      <c r="H176" s="54"/>
      <c r="I176" s="54"/>
      <c r="J176" s="54"/>
      <c r="K176" s="54"/>
      <c r="L176" s="54"/>
      <c r="M176" s="54"/>
      <c r="N176" s="54"/>
      <c r="O176" s="54"/>
      <c r="P176" s="54"/>
      <c r="Q176" s="54"/>
      <c r="R176" s="54"/>
      <c r="S176" s="54"/>
      <c r="T176" s="54"/>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7"/>
      <c r="BL176" s="227"/>
      <c r="BM176" s="227"/>
      <c r="BN176" s="227"/>
      <c r="BO176" s="227"/>
      <c r="BP176" s="227"/>
      <c r="BQ176" s="227"/>
    </row>
    <row r="177" spans="1:69" x14ac:dyDescent="0.25">
      <c r="A177" s="227"/>
      <c r="B177" s="227"/>
      <c r="C177" s="227"/>
      <c r="D177" s="227"/>
      <c r="E177" s="54"/>
      <c r="F177" s="54"/>
      <c r="G177" s="54"/>
      <c r="H177" s="54"/>
      <c r="I177" s="54"/>
      <c r="J177" s="54"/>
      <c r="K177" s="54"/>
      <c r="L177" s="54"/>
      <c r="M177" s="54"/>
      <c r="N177" s="54"/>
      <c r="O177" s="54"/>
      <c r="P177" s="54"/>
      <c r="Q177" s="54"/>
      <c r="R177" s="54"/>
      <c r="S177" s="54"/>
      <c r="T177" s="54"/>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7"/>
      <c r="BL177" s="227"/>
      <c r="BM177" s="227"/>
      <c r="BN177" s="227"/>
      <c r="BO177" s="227"/>
      <c r="BP177" s="227"/>
      <c r="BQ177" s="227"/>
    </row>
    <row r="178" spans="1:69" x14ac:dyDescent="0.25">
      <c r="A178" s="227"/>
      <c r="B178" s="227"/>
      <c r="C178" s="227"/>
      <c r="D178" s="227"/>
      <c r="E178" s="54"/>
      <c r="F178" s="54"/>
      <c r="G178" s="54"/>
      <c r="H178" s="54"/>
      <c r="I178" s="54"/>
      <c r="J178" s="54"/>
      <c r="K178" s="54"/>
      <c r="L178" s="54"/>
      <c r="M178" s="54"/>
      <c r="N178" s="54"/>
      <c r="O178" s="54"/>
      <c r="P178" s="54"/>
      <c r="Q178" s="54"/>
      <c r="R178" s="54"/>
      <c r="S178" s="54"/>
      <c r="T178" s="54"/>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7"/>
      <c r="BL178" s="227"/>
      <c r="BM178" s="227"/>
      <c r="BN178" s="227"/>
      <c r="BO178" s="227"/>
      <c r="BP178" s="227"/>
      <c r="BQ178" s="227"/>
    </row>
    <row r="179" spans="1:69" x14ac:dyDescent="0.25">
      <c r="A179" s="227"/>
      <c r="B179" s="227"/>
      <c r="C179" s="227"/>
      <c r="D179" s="227"/>
      <c r="E179" s="54"/>
      <c r="F179" s="54"/>
      <c r="G179" s="54"/>
      <c r="H179" s="54"/>
      <c r="I179" s="54"/>
      <c r="J179" s="54"/>
      <c r="K179" s="54"/>
      <c r="L179" s="54"/>
      <c r="M179" s="54"/>
      <c r="N179" s="54"/>
      <c r="O179" s="54"/>
      <c r="P179" s="54"/>
      <c r="Q179" s="54"/>
      <c r="R179" s="54"/>
      <c r="S179" s="54"/>
      <c r="T179" s="54"/>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c r="BP179" s="227"/>
      <c r="BQ179" s="227"/>
    </row>
    <row r="180" spans="1:69" x14ac:dyDescent="0.25">
      <c r="A180" s="227"/>
      <c r="B180" s="227"/>
      <c r="C180" s="227"/>
      <c r="D180" s="227"/>
      <c r="E180" s="54"/>
      <c r="F180" s="54"/>
      <c r="G180" s="54"/>
      <c r="H180" s="54"/>
      <c r="I180" s="54"/>
      <c r="J180" s="54"/>
      <c r="K180" s="54"/>
      <c r="L180" s="54"/>
      <c r="M180" s="54"/>
      <c r="N180" s="54"/>
      <c r="O180" s="54"/>
      <c r="P180" s="54"/>
      <c r="Q180" s="54"/>
      <c r="R180" s="54"/>
      <c r="S180" s="54"/>
      <c r="T180" s="54"/>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7"/>
      <c r="BL180" s="227"/>
      <c r="BM180" s="227"/>
      <c r="BN180" s="227"/>
      <c r="BO180" s="227"/>
      <c r="BP180" s="227"/>
      <c r="BQ180" s="227"/>
    </row>
    <row r="181" spans="1:69" x14ac:dyDescent="0.25">
      <c r="A181" s="227"/>
      <c r="B181" s="227"/>
      <c r="C181" s="227"/>
      <c r="D181" s="227"/>
      <c r="E181" s="54"/>
      <c r="F181" s="54"/>
      <c r="G181" s="54"/>
      <c r="H181" s="54"/>
      <c r="I181" s="54"/>
      <c r="J181" s="54"/>
      <c r="K181" s="54"/>
      <c r="L181" s="54"/>
      <c r="M181" s="54"/>
      <c r="N181" s="54"/>
      <c r="O181" s="54"/>
      <c r="P181" s="54"/>
      <c r="Q181" s="54"/>
      <c r="R181" s="54"/>
      <c r="S181" s="54"/>
      <c r="T181" s="54"/>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7"/>
      <c r="BL181" s="227"/>
      <c r="BM181" s="227"/>
      <c r="BN181" s="227"/>
      <c r="BO181" s="227"/>
      <c r="BP181" s="227"/>
      <c r="BQ181" s="227"/>
    </row>
    <row r="182" spans="1:69" x14ac:dyDescent="0.25">
      <c r="A182" s="227"/>
      <c r="B182" s="227"/>
      <c r="C182" s="227"/>
      <c r="D182" s="227"/>
      <c r="E182" s="54"/>
      <c r="F182" s="54"/>
      <c r="G182" s="54"/>
      <c r="H182" s="54"/>
      <c r="I182" s="54"/>
      <c r="J182" s="54"/>
      <c r="K182" s="54"/>
      <c r="L182" s="54"/>
      <c r="M182" s="54"/>
      <c r="N182" s="54"/>
      <c r="O182" s="54"/>
      <c r="P182" s="54"/>
      <c r="Q182" s="54"/>
      <c r="R182" s="54"/>
      <c r="S182" s="54"/>
      <c r="T182" s="54"/>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row>
    <row r="183" spans="1:69" x14ac:dyDescent="0.25">
      <c r="A183" s="227"/>
      <c r="B183" s="227"/>
      <c r="C183" s="227"/>
      <c r="D183" s="227"/>
      <c r="E183" s="54"/>
      <c r="F183" s="54"/>
      <c r="G183" s="54"/>
      <c r="H183" s="54"/>
      <c r="I183" s="54"/>
      <c r="J183" s="54"/>
      <c r="K183" s="54"/>
      <c r="L183" s="54"/>
      <c r="M183" s="54"/>
      <c r="N183" s="54"/>
      <c r="O183" s="54"/>
      <c r="P183" s="54"/>
      <c r="Q183" s="54"/>
      <c r="R183" s="54"/>
      <c r="S183" s="54"/>
      <c r="T183" s="54"/>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row>
    <row r="184" spans="1:69" x14ac:dyDescent="0.25">
      <c r="A184" s="227"/>
      <c r="B184" s="227"/>
      <c r="C184" s="227"/>
      <c r="D184" s="227"/>
      <c r="E184" s="54"/>
      <c r="F184" s="54"/>
      <c r="G184" s="54"/>
      <c r="H184" s="54"/>
      <c r="I184" s="54"/>
      <c r="J184" s="54"/>
      <c r="K184" s="54"/>
      <c r="L184" s="54"/>
      <c r="M184" s="54"/>
      <c r="N184" s="54"/>
      <c r="O184" s="54"/>
      <c r="P184" s="54"/>
      <c r="Q184" s="54"/>
      <c r="R184" s="54"/>
      <c r="S184" s="54"/>
      <c r="T184" s="54"/>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row>
    <row r="185" spans="1:69" x14ac:dyDescent="0.25">
      <c r="A185" s="227"/>
      <c r="B185" s="227"/>
      <c r="C185" s="227"/>
      <c r="D185" s="227"/>
      <c r="E185" s="54"/>
      <c r="F185" s="54"/>
      <c r="G185" s="54"/>
      <c r="H185" s="54"/>
      <c r="I185" s="54"/>
      <c r="J185" s="54"/>
      <c r="K185" s="54"/>
      <c r="L185" s="54"/>
      <c r="M185" s="54"/>
      <c r="N185" s="54"/>
      <c r="O185" s="54"/>
      <c r="P185" s="54"/>
      <c r="Q185" s="54"/>
      <c r="R185" s="54"/>
      <c r="S185" s="54"/>
      <c r="T185" s="54"/>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row>
    <row r="186" spans="1:69" x14ac:dyDescent="0.25">
      <c r="A186" s="227"/>
      <c r="B186" s="227"/>
      <c r="C186" s="227"/>
      <c r="D186" s="227"/>
      <c r="E186" s="54"/>
      <c r="F186" s="54"/>
      <c r="G186" s="54"/>
      <c r="H186" s="54"/>
      <c r="I186" s="54"/>
      <c r="J186" s="54"/>
      <c r="K186" s="54"/>
      <c r="L186" s="54"/>
      <c r="M186" s="54"/>
      <c r="N186" s="54"/>
      <c r="O186" s="54"/>
      <c r="P186" s="54"/>
      <c r="Q186" s="54"/>
      <c r="R186" s="54"/>
      <c r="S186" s="54"/>
      <c r="T186" s="54"/>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row>
    <row r="187" spans="1:69" x14ac:dyDescent="0.25">
      <c r="A187" s="227"/>
      <c r="B187" s="227"/>
      <c r="C187" s="227"/>
      <c r="D187" s="227"/>
      <c r="E187" s="54"/>
      <c r="F187" s="54"/>
      <c r="G187" s="54"/>
      <c r="H187" s="54"/>
      <c r="I187" s="54"/>
      <c r="J187" s="54"/>
      <c r="K187" s="54"/>
      <c r="L187" s="54"/>
      <c r="M187" s="54"/>
      <c r="N187" s="54"/>
      <c r="O187" s="54"/>
      <c r="P187" s="54"/>
      <c r="Q187" s="54"/>
      <c r="R187" s="54"/>
      <c r="S187" s="54"/>
      <c r="T187" s="54"/>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row>
    <row r="188" spans="1:69" x14ac:dyDescent="0.25">
      <c r="A188" s="227"/>
      <c r="B188" s="227"/>
      <c r="C188" s="227"/>
      <c r="D188" s="227"/>
      <c r="E188" s="54"/>
      <c r="F188" s="54"/>
      <c r="G188" s="54"/>
      <c r="H188" s="54"/>
      <c r="I188" s="54"/>
      <c r="J188" s="54"/>
      <c r="K188" s="54"/>
      <c r="L188" s="54"/>
      <c r="M188" s="54"/>
      <c r="N188" s="54"/>
      <c r="O188" s="54"/>
      <c r="P188" s="54"/>
      <c r="Q188" s="54"/>
      <c r="R188" s="54"/>
      <c r="S188" s="54"/>
      <c r="T188" s="54"/>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row>
    <row r="189" spans="1:69" x14ac:dyDescent="0.25">
      <c r="A189" s="227"/>
      <c r="B189" s="227"/>
      <c r="C189" s="227"/>
      <c r="D189" s="227"/>
      <c r="E189" s="54"/>
      <c r="F189" s="54"/>
      <c r="G189" s="54"/>
      <c r="H189" s="54"/>
      <c r="I189" s="54"/>
      <c r="J189" s="54"/>
      <c r="K189" s="54"/>
      <c r="L189" s="54"/>
      <c r="M189" s="54"/>
      <c r="N189" s="54"/>
      <c r="O189" s="54"/>
      <c r="P189" s="54"/>
      <c r="Q189" s="54"/>
      <c r="R189" s="54"/>
      <c r="S189" s="54"/>
      <c r="T189" s="54"/>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row>
    <row r="190" spans="1:69" x14ac:dyDescent="0.25">
      <c r="A190" s="227"/>
      <c r="B190" s="227"/>
      <c r="C190" s="227"/>
      <c r="D190" s="227"/>
      <c r="E190" s="54"/>
      <c r="F190" s="54"/>
      <c r="G190" s="54"/>
      <c r="H190" s="54"/>
      <c r="I190" s="54"/>
      <c r="J190" s="54"/>
      <c r="K190" s="54"/>
      <c r="L190" s="54"/>
      <c r="M190" s="54"/>
      <c r="N190" s="54"/>
      <c r="O190" s="54"/>
      <c r="P190" s="54"/>
      <c r="Q190" s="54"/>
      <c r="R190" s="54"/>
      <c r="S190" s="54"/>
      <c r="T190" s="54"/>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row>
    <row r="191" spans="1:69" x14ac:dyDescent="0.25">
      <c r="A191" s="227"/>
      <c r="B191" s="227"/>
      <c r="C191" s="227"/>
      <c r="D191" s="227"/>
      <c r="E191" s="54"/>
      <c r="F191" s="54"/>
      <c r="G191" s="54"/>
      <c r="H191" s="54"/>
      <c r="I191" s="54"/>
      <c r="J191" s="54"/>
      <c r="K191" s="54"/>
      <c r="L191" s="54"/>
      <c r="M191" s="54"/>
      <c r="N191" s="54"/>
      <c r="O191" s="54"/>
      <c r="P191" s="54"/>
      <c r="Q191" s="54"/>
      <c r="R191" s="54"/>
      <c r="S191" s="54"/>
      <c r="T191" s="54"/>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row>
    <row r="192" spans="1:69" x14ac:dyDescent="0.25">
      <c r="A192" s="227"/>
      <c r="B192" s="227"/>
      <c r="C192" s="227"/>
      <c r="D192" s="227"/>
      <c r="E192" s="54"/>
      <c r="F192" s="54"/>
      <c r="G192" s="54"/>
      <c r="H192" s="54"/>
      <c r="I192" s="54"/>
      <c r="J192" s="54"/>
      <c r="K192" s="54"/>
      <c r="L192" s="54"/>
      <c r="M192" s="54"/>
      <c r="N192" s="54"/>
      <c r="O192" s="54"/>
      <c r="P192" s="54"/>
      <c r="Q192" s="54"/>
      <c r="R192" s="54"/>
      <c r="S192" s="54"/>
      <c r="T192" s="54"/>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row>
    <row r="193" spans="1:69" x14ac:dyDescent="0.25">
      <c r="A193" s="227"/>
      <c r="B193" s="227"/>
      <c r="C193" s="227"/>
      <c r="D193" s="227"/>
      <c r="E193" s="54"/>
      <c r="F193" s="54"/>
      <c r="G193" s="54"/>
      <c r="H193" s="54"/>
      <c r="I193" s="54"/>
      <c r="J193" s="54"/>
      <c r="K193" s="54"/>
      <c r="L193" s="54"/>
      <c r="M193" s="54"/>
      <c r="N193" s="54"/>
      <c r="O193" s="54"/>
      <c r="P193" s="54"/>
      <c r="Q193" s="54"/>
      <c r="R193" s="54"/>
      <c r="S193" s="54"/>
      <c r="T193" s="54"/>
      <c r="U193" s="227"/>
      <c r="V193" s="227"/>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row>
    <row r="194" spans="1:69" x14ac:dyDescent="0.25">
      <c r="A194" s="227"/>
      <c r="B194" s="227"/>
      <c r="C194" s="227"/>
      <c r="D194" s="227"/>
      <c r="E194" s="54"/>
      <c r="F194" s="54"/>
      <c r="G194" s="54"/>
      <c r="H194" s="54"/>
      <c r="I194" s="54"/>
      <c r="J194" s="54"/>
      <c r="K194" s="54"/>
      <c r="L194" s="54"/>
      <c r="M194" s="54"/>
      <c r="N194" s="54"/>
      <c r="O194" s="54"/>
      <c r="P194" s="54"/>
      <c r="Q194" s="54"/>
      <c r="R194" s="54"/>
      <c r="S194" s="54"/>
      <c r="T194" s="54"/>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row>
    <row r="195" spans="1:69" x14ac:dyDescent="0.25">
      <c r="A195" s="227"/>
      <c r="B195" s="227"/>
      <c r="C195" s="227"/>
      <c r="D195" s="227"/>
      <c r="E195" s="54"/>
      <c r="F195" s="54"/>
      <c r="G195" s="54"/>
      <c r="H195" s="54"/>
      <c r="I195" s="54"/>
      <c r="J195" s="54"/>
      <c r="K195" s="54"/>
      <c r="L195" s="54"/>
      <c r="M195" s="54"/>
      <c r="N195" s="54"/>
      <c r="O195" s="54"/>
      <c r="P195" s="54"/>
      <c r="Q195" s="54"/>
      <c r="R195" s="54"/>
      <c r="S195" s="54"/>
      <c r="T195" s="54"/>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row>
    <row r="196" spans="1:69" x14ac:dyDescent="0.25">
      <c r="A196" s="227"/>
      <c r="B196" s="227"/>
      <c r="C196" s="227"/>
      <c r="D196" s="227"/>
      <c r="E196" s="54"/>
      <c r="F196" s="54"/>
      <c r="G196" s="54"/>
      <c r="H196" s="54"/>
      <c r="I196" s="54"/>
      <c r="J196" s="54"/>
      <c r="K196" s="54"/>
      <c r="L196" s="54"/>
      <c r="M196" s="54"/>
      <c r="N196" s="54"/>
      <c r="O196" s="54"/>
      <c r="P196" s="54"/>
      <c r="Q196" s="54"/>
      <c r="R196" s="54"/>
      <c r="S196" s="54"/>
      <c r="T196" s="54"/>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row>
    <row r="197" spans="1:69" x14ac:dyDescent="0.25">
      <c r="A197" s="227"/>
      <c r="B197" s="227"/>
      <c r="C197" s="227"/>
      <c r="D197" s="227"/>
      <c r="E197" s="54"/>
      <c r="F197" s="54"/>
      <c r="G197" s="54"/>
      <c r="H197" s="54"/>
      <c r="I197" s="54"/>
      <c r="J197" s="54"/>
      <c r="K197" s="54"/>
      <c r="L197" s="54"/>
      <c r="M197" s="54"/>
      <c r="N197" s="54"/>
      <c r="O197" s="54"/>
      <c r="P197" s="54"/>
      <c r="Q197" s="54"/>
      <c r="R197" s="54"/>
      <c r="S197" s="54"/>
      <c r="T197" s="54"/>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row>
    <row r="198" spans="1:69" x14ac:dyDescent="0.25">
      <c r="A198" s="227"/>
      <c r="B198" s="227"/>
      <c r="C198" s="227"/>
      <c r="D198" s="227"/>
      <c r="E198" s="54"/>
      <c r="F198" s="54"/>
      <c r="G198" s="54"/>
      <c r="H198" s="54"/>
      <c r="I198" s="54"/>
      <c r="J198" s="54"/>
      <c r="K198" s="54"/>
      <c r="L198" s="54"/>
      <c r="M198" s="54"/>
      <c r="N198" s="54"/>
      <c r="O198" s="54"/>
      <c r="P198" s="54"/>
      <c r="Q198" s="54"/>
      <c r="R198" s="54"/>
      <c r="S198" s="54"/>
      <c r="T198" s="54"/>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row>
    <row r="199" spans="1:69" x14ac:dyDescent="0.25">
      <c r="A199" s="227"/>
      <c r="B199" s="227"/>
      <c r="C199" s="227"/>
      <c r="D199" s="227"/>
      <c r="E199" s="54"/>
      <c r="F199" s="54"/>
      <c r="G199" s="54"/>
      <c r="H199" s="54"/>
      <c r="I199" s="54"/>
      <c r="J199" s="54"/>
      <c r="K199" s="54"/>
      <c r="L199" s="54"/>
      <c r="M199" s="54"/>
      <c r="N199" s="54"/>
      <c r="O199" s="54"/>
      <c r="P199" s="54"/>
      <c r="Q199" s="54"/>
      <c r="R199" s="54"/>
      <c r="S199" s="54"/>
      <c r="T199" s="54"/>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row>
    <row r="200" spans="1:69" x14ac:dyDescent="0.25">
      <c r="A200" s="227"/>
      <c r="B200" s="227"/>
      <c r="C200" s="227"/>
      <c r="D200" s="227"/>
      <c r="E200" s="54"/>
      <c r="F200" s="54"/>
      <c r="G200" s="54"/>
      <c r="H200" s="54"/>
      <c r="I200" s="54"/>
      <c r="J200" s="54"/>
      <c r="K200" s="54"/>
      <c r="L200" s="54"/>
      <c r="M200" s="54"/>
      <c r="N200" s="54"/>
      <c r="O200" s="54"/>
      <c r="P200" s="54"/>
      <c r="Q200" s="54"/>
      <c r="R200" s="54"/>
      <c r="S200" s="54"/>
      <c r="T200" s="54"/>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row>
    <row r="201" spans="1:69" x14ac:dyDescent="0.25">
      <c r="A201" s="227"/>
      <c r="B201" s="227"/>
      <c r="C201" s="227"/>
      <c r="D201" s="227"/>
      <c r="E201" s="54"/>
      <c r="F201" s="54"/>
      <c r="G201" s="54"/>
      <c r="H201" s="54"/>
      <c r="I201" s="54"/>
      <c r="J201" s="54"/>
      <c r="K201" s="54"/>
      <c r="L201" s="54"/>
      <c r="M201" s="54"/>
      <c r="N201" s="54"/>
      <c r="O201" s="54"/>
      <c r="P201" s="54"/>
      <c r="Q201" s="54"/>
      <c r="R201" s="54"/>
      <c r="S201" s="54"/>
      <c r="T201" s="54"/>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row>
    <row r="202" spans="1:69" x14ac:dyDescent="0.25">
      <c r="A202" s="227"/>
      <c r="B202" s="227"/>
      <c r="C202" s="227"/>
      <c r="D202" s="227"/>
      <c r="E202" s="54"/>
      <c r="F202" s="54"/>
      <c r="G202" s="54"/>
      <c r="H202" s="54"/>
      <c r="I202" s="54"/>
      <c r="J202" s="54"/>
      <c r="K202" s="54"/>
      <c r="L202" s="54"/>
      <c r="M202" s="54"/>
      <c r="N202" s="54"/>
      <c r="O202" s="54"/>
      <c r="P202" s="54"/>
      <c r="Q202" s="54"/>
      <c r="R202" s="54"/>
      <c r="S202" s="54"/>
      <c r="T202" s="54"/>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row>
    <row r="203" spans="1:69" x14ac:dyDescent="0.25">
      <c r="A203" s="227"/>
      <c r="B203" s="227"/>
      <c r="C203" s="227"/>
      <c r="D203" s="227"/>
      <c r="E203" s="54"/>
      <c r="F203" s="54"/>
      <c r="G203" s="54"/>
      <c r="H203" s="54"/>
      <c r="I203" s="54"/>
      <c r="J203" s="54"/>
      <c r="K203" s="54"/>
      <c r="L203" s="54"/>
      <c r="M203" s="54"/>
      <c r="N203" s="54"/>
      <c r="O203" s="54"/>
      <c r="P203" s="54"/>
      <c r="Q203" s="54"/>
      <c r="R203" s="54"/>
      <c r="S203" s="54"/>
      <c r="T203" s="54"/>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row>
    <row r="204" spans="1:69" x14ac:dyDescent="0.25">
      <c r="A204" s="227"/>
      <c r="B204" s="227"/>
      <c r="C204" s="227"/>
      <c r="D204" s="227"/>
      <c r="E204" s="54"/>
      <c r="F204" s="54"/>
      <c r="G204" s="54"/>
      <c r="H204" s="54"/>
      <c r="I204" s="54"/>
      <c r="J204" s="54"/>
      <c r="K204" s="54"/>
      <c r="L204" s="54"/>
      <c r="M204" s="54"/>
      <c r="N204" s="54"/>
      <c r="O204" s="54"/>
      <c r="P204" s="54"/>
      <c r="Q204" s="54"/>
      <c r="R204" s="54"/>
      <c r="S204" s="54"/>
      <c r="T204" s="54"/>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row>
    <row r="205" spans="1:69" x14ac:dyDescent="0.25">
      <c r="A205" s="227"/>
      <c r="B205" s="227"/>
      <c r="C205" s="227"/>
      <c r="D205" s="227"/>
      <c r="E205" s="54"/>
      <c r="F205" s="54"/>
      <c r="G205" s="54"/>
      <c r="H205" s="54"/>
      <c r="I205" s="54"/>
      <c r="J205" s="54"/>
      <c r="K205" s="54"/>
      <c r="L205" s="54"/>
      <c r="M205" s="54"/>
      <c r="N205" s="54"/>
      <c r="O205" s="54"/>
      <c r="P205" s="54"/>
      <c r="Q205" s="54"/>
      <c r="R205" s="54"/>
      <c r="S205" s="54"/>
      <c r="T205" s="54"/>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row>
    <row r="206" spans="1:69" x14ac:dyDescent="0.25">
      <c r="A206" s="227"/>
      <c r="B206" s="227"/>
      <c r="C206" s="227"/>
      <c r="D206" s="227"/>
      <c r="E206" s="54"/>
      <c r="F206" s="54"/>
      <c r="G206" s="54"/>
      <c r="H206" s="54"/>
      <c r="I206" s="54"/>
      <c r="J206" s="54"/>
      <c r="K206" s="54"/>
      <c r="L206" s="54"/>
      <c r="M206" s="54"/>
      <c r="N206" s="54"/>
      <c r="O206" s="54"/>
      <c r="P206" s="54"/>
      <c r="Q206" s="54"/>
      <c r="R206" s="54"/>
      <c r="S206" s="54"/>
      <c r="T206" s="54"/>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row>
    <row r="207" spans="1:69" x14ac:dyDescent="0.25">
      <c r="A207" s="227"/>
      <c r="B207" s="227"/>
      <c r="C207" s="227"/>
      <c r="D207" s="227"/>
      <c r="E207" s="54"/>
      <c r="F207" s="54"/>
      <c r="G207" s="54"/>
      <c r="H207" s="54"/>
      <c r="I207" s="54"/>
      <c r="J207" s="54"/>
      <c r="K207" s="54"/>
      <c r="L207" s="54"/>
      <c r="M207" s="54"/>
      <c r="N207" s="54"/>
      <c r="O207" s="54"/>
      <c r="P207" s="54"/>
      <c r="Q207" s="54"/>
      <c r="R207" s="54"/>
      <c r="S207" s="54"/>
      <c r="T207" s="54"/>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row>
    <row r="208" spans="1:69" x14ac:dyDescent="0.25">
      <c r="A208" s="227"/>
      <c r="B208" s="227"/>
      <c r="C208" s="227"/>
      <c r="D208" s="227"/>
      <c r="E208" s="54"/>
      <c r="F208" s="54"/>
      <c r="G208" s="54"/>
      <c r="H208" s="54"/>
      <c r="I208" s="54"/>
      <c r="J208" s="54"/>
      <c r="K208" s="54"/>
      <c r="L208" s="54"/>
      <c r="M208" s="54"/>
      <c r="N208" s="54"/>
      <c r="O208" s="54"/>
      <c r="P208" s="54"/>
      <c r="Q208" s="54"/>
      <c r="R208" s="54"/>
      <c r="S208" s="54"/>
      <c r="T208" s="54"/>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row>
    <row r="209" spans="1:69" x14ac:dyDescent="0.25">
      <c r="A209" s="227"/>
      <c r="B209" s="227"/>
      <c r="C209" s="227"/>
      <c r="D209" s="227"/>
      <c r="E209" s="54"/>
      <c r="F209" s="54"/>
      <c r="G209" s="54"/>
      <c r="H209" s="54"/>
      <c r="I209" s="54"/>
      <c r="J209" s="54"/>
      <c r="K209" s="54"/>
      <c r="L209" s="54"/>
      <c r="M209" s="54"/>
      <c r="N209" s="54"/>
      <c r="O209" s="54"/>
      <c r="P209" s="54"/>
      <c r="Q209" s="54"/>
      <c r="R209" s="54"/>
      <c r="S209" s="54"/>
      <c r="T209" s="54"/>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row>
    <row r="210" spans="1:69" x14ac:dyDescent="0.25">
      <c r="A210" s="227"/>
      <c r="B210" s="227"/>
      <c r="C210" s="227"/>
      <c r="D210" s="227"/>
      <c r="E210" s="54"/>
      <c r="F210" s="54"/>
      <c r="G210" s="54"/>
      <c r="H210" s="54"/>
      <c r="I210" s="54"/>
      <c r="J210" s="54"/>
      <c r="K210" s="54"/>
      <c r="L210" s="54"/>
      <c r="M210" s="54"/>
      <c r="N210" s="54"/>
      <c r="O210" s="54"/>
      <c r="P210" s="54"/>
      <c r="Q210" s="54"/>
      <c r="R210" s="54"/>
      <c r="S210" s="54"/>
      <c r="T210" s="54"/>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7"/>
      <c r="BL210" s="227"/>
      <c r="BM210" s="227"/>
      <c r="BN210" s="227"/>
      <c r="BO210" s="227"/>
      <c r="BP210" s="227"/>
      <c r="BQ210" s="227"/>
    </row>
    <row r="211" spans="1:69" x14ac:dyDescent="0.25">
      <c r="A211" s="227"/>
      <c r="B211" s="227"/>
      <c r="C211" s="227"/>
      <c r="D211" s="227"/>
      <c r="E211" s="54"/>
      <c r="F211" s="54"/>
      <c r="G211" s="54"/>
      <c r="H211" s="54"/>
      <c r="I211" s="54"/>
      <c r="J211" s="54"/>
      <c r="K211" s="54"/>
      <c r="L211" s="54"/>
      <c r="M211" s="54"/>
      <c r="N211" s="54"/>
      <c r="O211" s="54"/>
      <c r="P211" s="54"/>
      <c r="Q211" s="54"/>
      <c r="R211" s="54"/>
      <c r="S211" s="54"/>
      <c r="T211" s="54"/>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7"/>
      <c r="BL211" s="227"/>
      <c r="BM211" s="227"/>
      <c r="BN211" s="227"/>
      <c r="BO211" s="227"/>
      <c r="BP211" s="227"/>
      <c r="BQ211" s="227"/>
    </row>
    <row r="212" spans="1:69" x14ac:dyDescent="0.25">
      <c r="A212" s="227"/>
      <c r="B212" s="227"/>
      <c r="C212" s="227"/>
      <c r="D212" s="227"/>
      <c r="E212" s="54"/>
      <c r="F212" s="54"/>
      <c r="G212" s="54"/>
      <c r="H212" s="54"/>
      <c r="I212" s="54"/>
      <c r="J212" s="54"/>
      <c r="K212" s="54"/>
      <c r="L212" s="54"/>
      <c r="M212" s="54"/>
      <c r="N212" s="54"/>
      <c r="O212" s="54"/>
      <c r="P212" s="54"/>
      <c r="Q212" s="54"/>
      <c r="R212" s="54"/>
      <c r="S212" s="54"/>
      <c r="T212" s="54"/>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7"/>
      <c r="BL212" s="227"/>
      <c r="BM212" s="227"/>
      <c r="BN212" s="227"/>
      <c r="BO212" s="227"/>
      <c r="BP212" s="227"/>
      <c r="BQ212" s="227"/>
    </row>
    <row r="213" spans="1:69" x14ac:dyDescent="0.25">
      <c r="A213" s="227"/>
      <c r="B213" s="227"/>
      <c r="C213" s="227"/>
      <c r="D213" s="227"/>
      <c r="E213" s="54"/>
      <c r="F213" s="54"/>
      <c r="G213" s="54"/>
      <c r="H213" s="54"/>
      <c r="I213" s="54"/>
      <c r="J213" s="54"/>
      <c r="K213" s="54"/>
      <c r="L213" s="54"/>
      <c r="M213" s="54"/>
      <c r="N213" s="54"/>
      <c r="O213" s="54"/>
      <c r="P213" s="54"/>
      <c r="Q213" s="54"/>
      <c r="R213" s="54"/>
      <c r="S213" s="54"/>
      <c r="T213" s="54"/>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7"/>
      <c r="BL213" s="227"/>
      <c r="BM213" s="227"/>
      <c r="BN213" s="227"/>
      <c r="BO213" s="227"/>
      <c r="BP213" s="227"/>
      <c r="BQ213" s="227"/>
    </row>
    <row r="214" spans="1:69" x14ac:dyDescent="0.25">
      <c r="A214" s="227"/>
      <c r="B214" s="227"/>
      <c r="C214" s="227"/>
      <c r="D214" s="227"/>
      <c r="E214" s="54"/>
      <c r="F214" s="54"/>
      <c r="G214" s="54"/>
      <c r="H214" s="54"/>
      <c r="I214" s="54"/>
      <c r="J214" s="54"/>
      <c r="K214" s="54"/>
      <c r="L214" s="54"/>
      <c r="M214" s="54"/>
      <c r="N214" s="54"/>
      <c r="O214" s="54"/>
      <c r="P214" s="54"/>
      <c r="Q214" s="54"/>
      <c r="R214" s="54"/>
      <c r="S214" s="54"/>
      <c r="T214" s="54"/>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7"/>
      <c r="BL214" s="227"/>
      <c r="BM214" s="227"/>
      <c r="BN214" s="227"/>
      <c r="BO214" s="227"/>
      <c r="BP214" s="227"/>
      <c r="BQ214" s="227"/>
    </row>
    <row r="215" spans="1:69" x14ac:dyDescent="0.25">
      <c r="A215" s="227"/>
      <c r="B215" s="227"/>
      <c r="C215" s="227"/>
      <c r="D215" s="227"/>
      <c r="E215" s="54"/>
      <c r="F215" s="54"/>
      <c r="G215" s="54"/>
      <c r="H215" s="54"/>
      <c r="I215" s="54"/>
      <c r="J215" s="54"/>
      <c r="K215" s="54"/>
      <c r="L215" s="54"/>
      <c r="M215" s="54"/>
      <c r="N215" s="54"/>
      <c r="O215" s="54"/>
      <c r="P215" s="54"/>
      <c r="Q215" s="54"/>
      <c r="R215" s="54"/>
      <c r="S215" s="54"/>
      <c r="T215" s="54"/>
      <c r="U215" s="227"/>
      <c r="V215" s="227"/>
      <c r="W215" s="227"/>
      <c r="X215" s="227"/>
      <c r="Y215" s="227"/>
      <c r="Z215" s="227"/>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7"/>
      <c r="BL215" s="227"/>
      <c r="BM215" s="227"/>
      <c r="BN215" s="227"/>
      <c r="BO215" s="227"/>
      <c r="BP215" s="227"/>
      <c r="BQ215" s="227"/>
    </row>
    <row r="216" spans="1:69" x14ac:dyDescent="0.25">
      <c r="A216" s="227"/>
      <c r="B216" s="227"/>
      <c r="C216" s="227"/>
      <c r="D216" s="227"/>
      <c r="E216" s="54"/>
      <c r="F216" s="54"/>
      <c r="G216" s="54"/>
      <c r="H216" s="54"/>
      <c r="I216" s="54"/>
      <c r="J216" s="54"/>
      <c r="K216" s="54"/>
      <c r="L216" s="54"/>
      <c r="M216" s="54"/>
      <c r="N216" s="54"/>
      <c r="O216" s="54"/>
      <c r="P216" s="54"/>
      <c r="Q216" s="54"/>
      <c r="R216" s="54"/>
      <c r="S216" s="54"/>
      <c r="T216" s="54"/>
      <c r="U216" s="227"/>
      <c r="V216" s="227"/>
      <c r="W216" s="227"/>
      <c r="X216" s="227"/>
      <c r="Y216" s="227"/>
      <c r="Z216" s="227"/>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7"/>
      <c r="BL216" s="227"/>
      <c r="BM216" s="227"/>
      <c r="BN216" s="227"/>
      <c r="BO216" s="227"/>
      <c r="BP216" s="227"/>
      <c r="BQ216" s="227"/>
    </row>
    <row r="217" spans="1:69" x14ac:dyDescent="0.25">
      <c r="A217" s="227"/>
      <c r="B217" s="227"/>
      <c r="C217" s="227"/>
      <c r="D217" s="227"/>
      <c r="E217" s="54"/>
      <c r="F217" s="54"/>
      <c r="G217" s="54"/>
      <c r="H217" s="54"/>
      <c r="I217" s="54"/>
      <c r="J217" s="54"/>
      <c r="K217" s="54"/>
      <c r="L217" s="54"/>
      <c r="M217" s="54"/>
      <c r="N217" s="54"/>
      <c r="O217" s="54"/>
      <c r="P217" s="54"/>
      <c r="Q217" s="54"/>
      <c r="R217" s="54"/>
      <c r="S217" s="54"/>
      <c r="T217" s="54"/>
      <c r="U217" s="227"/>
      <c r="V217" s="227"/>
      <c r="W217" s="227"/>
      <c r="X217" s="227"/>
      <c r="Y217" s="227"/>
      <c r="Z217" s="227"/>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7"/>
      <c r="BL217" s="227"/>
      <c r="BM217" s="227"/>
      <c r="BN217" s="227"/>
      <c r="BO217" s="227"/>
      <c r="BP217" s="227"/>
      <c r="BQ217" s="227"/>
    </row>
    <row r="218" spans="1:69" x14ac:dyDescent="0.25">
      <c r="A218" s="227"/>
      <c r="B218" s="227"/>
      <c r="C218" s="227"/>
      <c r="D218" s="227"/>
      <c r="E218" s="54"/>
      <c r="F218" s="54"/>
      <c r="G218" s="54"/>
      <c r="H218" s="54"/>
      <c r="I218" s="54"/>
      <c r="J218" s="54"/>
      <c r="K218" s="54"/>
      <c r="L218" s="54"/>
      <c r="M218" s="54"/>
      <c r="N218" s="54"/>
      <c r="O218" s="54"/>
      <c r="P218" s="54"/>
      <c r="Q218" s="54"/>
      <c r="R218" s="54"/>
      <c r="S218" s="54"/>
      <c r="T218" s="54"/>
      <c r="U218" s="227"/>
      <c r="V218" s="227"/>
      <c r="W218" s="227"/>
      <c r="X218" s="227"/>
      <c r="Y218" s="227"/>
      <c r="Z218" s="227"/>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7"/>
      <c r="BL218" s="227"/>
      <c r="BM218" s="227"/>
      <c r="BN218" s="227"/>
      <c r="BO218" s="227"/>
      <c r="BP218" s="227"/>
      <c r="BQ218" s="227"/>
    </row>
    <row r="219" spans="1:69" x14ac:dyDescent="0.25">
      <c r="A219" s="227"/>
      <c r="B219" s="227"/>
      <c r="C219" s="227"/>
      <c r="D219" s="227"/>
      <c r="E219" s="54"/>
      <c r="F219" s="54"/>
      <c r="G219" s="54"/>
      <c r="H219" s="54"/>
      <c r="I219" s="54"/>
      <c r="J219" s="54"/>
      <c r="K219" s="54"/>
      <c r="L219" s="54"/>
      <c r="M219" s="54"/>
      <c r="N219" s="54"/>
      <c r="O219" s="54"/>
      <c r="P219" s="54"/>
      <c r="Q219" s="54"/>
      <c r="R219" s="54"/>
      <c r="S219" s="54"/>
      <c r="T219" s="54"/>
      <c r="U219" s="227"/>
      <c r="V219" s="227"/>
      <c r="W219" s="227"/>
      <c r="X219" s="227"/>
      <c r="Y219" s="227"/>
      <c r="Z219" s="227"/>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7"/>
      <c r="BL219" s="227"/>
      <c r="BM219" s="227"/>
      <c r="BN219" s="227"/>
      <c r="BO219" s="227"/>
      <c r="BP219" s="227"/>
      <c r="BQ219" s="227"/>
    </row>
    <row r="220" spans="1:69" x14ac:dyDescent="0.25">
      <c r="A220" s="227"/>
      <c r="B220" s="227"/>
      <c r="C220" s="227"/>
      <c r="D220" s="227"/>
      <c r="E220" s="54"/>
      <c r="F220" s="54"/>
      <c r="G220" s="54"/>
      <c r="H220" s="54"/>
      <c r="I220" s="54"/>
      <c r="J220" s="54"/>
      <c r="K220" s="54"/>
      <c r="L220" s="54"/>
      <c r="M220" s="54"/>
      <c r="N220" s="54"/>
      <c r="O220" s="54"/>
      <c r="P220" s="54"/>
      <c r="Q220" s="54"/>
      <c r="R220" s="54"/>
      <c r="S220" s="54"/>
      <c r="T220" s="54"/>
      <c r="U220" s="227"/>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7"/>
      <c r="BL220" s="227"/>
      <c r="BM220" s="227"/>
      <c r="BN220" s="227"/>
      <c r="BO220" s="227"/>
      <c r="BP220" s="227"/>
      <c r="BQ220" s="227"/>
    </row>
    <row r="221" spans="1:69" x14ac:dyDescent="0.25">
      <c r="A221" s="227"/>
      <c r="B221" s="227"/>
      <c r="C221" s="227"/>
      <c r="D221" s="227"/>
      <c r="E221" s="54"/>
      <c r="F221" s="54"/>
      <c r="G221" s="54"/>
      <c r="H221" s="54"/>
      <c r="I221" s="54"/>
      <c r="J221" s="54"/>
      <c r="K221" s="54"/>
      <c r="L221" s="54"/>
      <c r="M221" s="54"/>
      <c r="N221" s="54"/>
      <c r="O221" s="54"/>
      <c r="P221" s="54"/>
      <c r="Q221" s="54"/>
      <c r="R221" s="54"/>
      <c r="S221" s="54"/>
      <c r="T221" s="54"/>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7"/>
      <c r="BL221" s="227"/>
      <c r="BM221" s="227"/>
      <c r="BN221" s="227"/>
      <c r="BO221" s="227"/>
      <c r="BP221" s="227"/>
      <c r="BQ221" s="227"/>
    </row>
    <row r="222" spans="1:69" x14ac:dyDescent="0.25">
      <c r="A222" s="227"/>
      <c r="B222" s="227"/>
      <c r="C222" s="227"/>
      <c r="D222" s="227"/>
      <c r="E222" s="54"/>
      <c r="F222" s="54"/>
      <c r="G222" s="54"/>
      <c r="H222" s="54"/>
      <c r="I222" s="54"/>
      <c r="J222" s="54"/>
      <c r="K222" s="54"/>
      <c r="L222" s="54"/>
      <c r="M222" s="54"/>
      <c r="N222" s="54"/>
      <c r="O222" s="54"/>
      <c r="P222" s="54"/>
      <c r="Q222" s="54"/>
      <c r="R222" s="54"/>
      <c r="S222" s="54"/>
      <c r="T222" s="54"/>
      <c r="U222" s="227"/>
      <c r="V222" s="227"/>
      <c r="W222" s="227"/>
      <c r="X222" s="227"/>
      <c r="Y222" s="227"/>
      <c r="Z222" s="227"/>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7"/>
      <c r="BL222" s="227"/>
      <c r="BM222" s="227"/>
      <c r="BN222" s="227"/>
      <c r="BO222" s="227"/>
      <c r="BP222" s="227"/>
      <c r="BQ222" s="227"/>
    </row>
    <row r="223" spans="1:69" x14ac:dyDescent="0.25">
      <c r="A223" s="227"/>
      <c r="B223" s="227"/>
      <c r="C223" s="227"/>
      <c r="D223" s="227"/>
      <c r="E223" s="54"/>
      <c r="F223" s="54"/>
      <c r="G223" s="54"/>
      <c r="H223" s="54"/>
      <c r="I223" s="54"/>
      <c r="J223" s="54"/>
      <c r="K223" s="54"/>
      <c r="L223" s="54"/>
      <c r="M223" s="54"/>
      <c r="N223" s="54"/>
      <c r="O223" s="54"/>
      <c r="P223" s="54"/>
      <c r="Q223" s="54"/>
      <c r="R223" s="54"/>
      <c r="S223" s="54"/>
      <c r="T223" s="54"/>
      <c r="U223" s="227"/>
      <c r="V223" s="227"/>
      <c r="W223" s="227"/>
      <c r="X223" s="227"/>
      <c r="Y223" s="227"/>
      <c r="Z223" s="227"/>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7"/>
      <c r="BL223" s="227"/>
      <c r="BM223" s="227"/>
      <c r="BN223" s="227"/>
      <c r="BO223" s="227"/>
      <c r="BP223" s="227"/>
      <c r="BQ223" s="227"/>
    </row>
    <row r="224" spans="1:69" x14ac:dyDescent="0.25">
      <c r="A224" s="227"/>
      <c r="B224" s="227"/>
      <c r="C224" s="227"/>
      <c r="D224" s="227"/>
      <c r="E224" s="54"/>
      <c r="F224" s="54"/>
      <c r="G224" s="54"/>
      <c r="H224" s="54"/>
      <c r="I224" s="54"/>
      <c r="J224" s="54"/>
      <c r="K224" s="54"/>
      <c r="L224" s="54"/>
      <c r="M224" s="54"/>
      <c r="N224" s="54"/>
      <c r="O224" s="54"/>
      <c r="P224" s="54"/>
      <c r="Q224" s="54"/>
      <c r="R224" s="54"/>
      <c r="S224" s="54"/>
      <c r="T224" s="54"/>
      <c r="U224" s="227"/>
      <c r="V224" s="227"/>
      <c r="W224" s="227"/>
      <c r="X224" s="227"/>
      <c r="Y224" s="227"/>
      <c r="Z224" s="227"/>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7"/>
    </row>
    <row r="225" spans="1:69" x14ac:dyDescent="0.25">
      <c r="A225" s="227"/>
      <c r="B225" s="227"/>
      <c r="C225" s="227"/>
      <c r="D225" s="227"/>
      <c r="E225" s="54"/>
      <c r="F225" s="54"/>
      <c r="G225" s="54"/>
      <c r="H225" s="54"/>
      <c r="I225" s="54"/>
      <c r="J225" s="54"/>
      <c r="K225" s="54"/>
      <c r="L225" s="54"/>
      <c r="M225" s="54"/>
      <c r="N225" s="54"/>
      <c r="O225" s="54"/>
      <c r="P225" s="54"/>
      <c r="Q225" s="54"/>
      <c r="R225" s="54"/>
      <c r="S225" s="54"/>
      <c r="T225" s="54"/>
      <c r="U225" s="227"/>
      <c r="V225" s="227"/>
      <c r="W225" s="227"/>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7"/>
      <c r="BL225" s="227"/>
      <c r="BM225" s="227"/>
      <c r="BN225" s="227"/>
      <c r="BO225" s="227"/>
      <c r="BP225" s="227"/>
      <c r="BQ225" s="227"/>
    </row>
    <row r="226" spans="1:69" x14ac:dyDescent="0.25">
      <c r="A226" s="227"/>
      <c r="B226" s="227"/>
      <c r="C226" s="227"/>
      <c r="D226" s="227"/>
      <c r="E226" s="54"/>
      <c r="F226" s="54"/>
      <c r="G226" s="54"/>
      <c r="H226" s="54"/>
      <c r="I226" s="54"/>
      <c r="J226" s="54"/>
      <c r="K226" s="54"/>
      <c r="L226" s="54"/>
      <c r="M226" s="54"/>
      <c r="N226" s="54"/>
      <c r="O226" s="54"/>
      <c r="P226" s="54"/>
      <c r="Q226" s="54"/>
      <c r="R226" s="54"/>
      <c r="S226" s="54"/>
      <c r="T226" s="54"/>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7"/>
      <c r="BL226" s="227"/>
      <c r="BM226" s="227"/>
      <c r="BN226" s="227"/>
      <c r="BO226" s="227"/>
      <c r="BP226" s="227"/>
      <c r="BQ226" s="227"/>
    </row>
    <row r="227" spans="1:69" x14ac:dyDescent="0.25">
      <c r="A227" s="227"/>
      <c r="B227" s="227"/>
      <c r="C227" s="227"/>
      <c r="D227" s="227"/>
      <c r="E227" s="54"/>
      <c r="F227" s="54"/>
      <c r="G227" s="54"/>
      <c r="H227" s="54"/>
      <c r="I227" s="54"/>
      <c r="J227" s="54"/>
      <c r="K227" s="54"/>
      <c r="L227" s="54"/>
      <c r="M227" s="54"/>
      <c r="N227" s="54"/>
      <c r="O227" s="54"/>
      <c r="P227" s="54"/>
      <c r="Q227" s="54"/>
      <c r="R227" s="54"/>
      <c r="S227" s="54"/>
      <c r="T227" s="54"/>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7"/>
      <c r="BL227" s="227"/>
      <c r="BM227" s="227"/>
      <c r="BN227" s="227"/>
      <c r="BO227" s="227"/>
      <c r="BP227" s="227"/>
      <c r="BQ227" s="227"/>
    </row>
    <row r="228" spans="1:69" x14ac:dyDescent="0.25">
      <c r="A228" s="227"/>
      <c r="B228" s="227"/>
      <c r="C228" s="227"/>
      <c r="D228" s="227"/>
      <c r="E228" s="54"/>
      <c r="F228" s="54"/>
      <c r="G228" s="54"/>
      <c r="H228" s="54"/>
      <c r="I228" s="54"/>
      <c r="J228" s="54"/>
      <c r="K228" s="54"/>
      <c r="L228" s="54"/>
      <c r="M228" s="54"/>
      <c r="N228" s="54"/>
      <c r="O228" s="54"/>
      <c r="P228" s="54"/>
      <c r="Q228" s="54"/>
      <c r="R228" s="54"/>
      <c r="S228" s="54"/>
      <c r="T228" s="54"/>
      <c r="U228" s="227"/>
      <c r="V228" s="227"/>
      <c r="W228" s="227"/>
      <c r="X228" s="227"/>
      <c r="Y228" s="227"/>
      <c r="Z228" s="227"/>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7"/>
      <c r="BL228" s="227"/>
      <c r="BM228" s="227"/>
      <c r="BN228" s="227"/>
      <c r="BO228" s="227"/>
      <c r="BP228" s="227"/>
      <c r="BQ228" s="227"/>
    </row>
    <row r="229" spans="1:69" x14ac:dyDescent="0.25">
      <c r="A229" s="227"/>
      <c r="B229" s="227"/>
      <c r="C229" s="227"/>
      <c r="D229" s="227"/>
      <c r="E229" s="54"/>
      <c r="F229" s="54"/>
      <c r="G229" s="54"/>
      <c r="H229" s="54"/>
      <c r="I229" s="54"/>
      <c r="J229" s="54"/>
      <c r="K229" s="54"/>
      <c r="L229" s="54"/>
      <c r="M229" s="54"/>
      <c r="N229" s="54"/>
      <c r="O229" s="54"/>
      <c r="P229" s="54"/>
      <c r="Q229" s="54"/>
      <c r="R229" s="54"/>
      <c r="S229" s="54"/>
      <c r="T229" s="54"/>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7"/>
    </row>
    <row r="230" spans="1:69" x14ac:dyDescent="0.25">
      <c r="A230" s="227"/>
      <c r="B230" s="227"/>
      <c r="C230" s="227"/>
      <c r="D230" s="227"/>
      <c r="E230" s="54"/>
      <c r="F230" s="54"/>
      <c r="G230" s="54"/>
      <c r="H230" s="54"/>
      <c r="I230" s="54"/>
      <c r="J230" s="54"/>
      <c r="K230" s="54"/>
      <c r="L230" s="54"/>
      <c r="M230" s="54"/>
      <c r="N230" s="54"/>
      <c r="O230" s="54"/>
      <c r="P230" s="54"/>
      <c r="Q230" s="54"/>
      <c r="R230" s="54"/>
      <c r="S230" s="54"/>
      <c r="T230" s="54"/>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7"/>
    </row>
    <row r="231" spans="1:69" x14ac:dyDescent="0.25">
      <c r="A231" s="227"/>
      <c r="B231" s="227"/>
      <c r="C231" s="227"/>
      <c r="D231" s="227"/>
      <c r="E231" s="54"/>
      <c r="F231" s="54"/>
      <c r="G231" s="54"/>
      <c r="H231" s="54"/>
      <c r="I231" s="54"/>
      <c r="J231" s="54"/>
      <c r="K231" s="54"/>
      <c r="L231" s="54"/>
      <c r="M231" s="54"/>
      <c r="N231" s="54"/>
      <c r="O231" s="54"/>
      <c r="P231" s="54"/>
      <c r="Q231" s="54"/>
      <c r="R231" s="54"/>
      <c r="S231" s="54"/>
      <c r="T231" s="54"/>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c r="BM231" s="227"/>
      <c r="BN231" s="227"/>
      <c r="BO231" s="227"/>
      <c r="BP231" s="227"/>
      <c r="BQ231" s="227"/>
    </row>
    <row r="232" spans="1:69" x14ac:dyDescent="0.25">
      <c r="A232" s="227"/>
      <c r="B232" s="227"/>
      <c r="C232" s="227"/>
      <c r="D232" s="227"/>
      <c r="E232" s="54"/>
      <c r="F232" s="54"/>
      <c r="G232" s="54"/>
      <c r="H232" s="54"/>
      <c r="I232" s="54"/>
      <c r="J232" s="54"/>
      <c r="K232" s="54"/>
      <c r="L232" s="54"/>
      <c r="M232" s="54"/>
      <c r="N232" s="54"/>
      <c r="O232" s="54"/>
      <c r="P232" s="54"/>
      <c r="Q232" s="54"/>
      <c r="R232" s="54"/>
      <c r="S232" s="54"/>
      <c r="T232" s="54"/>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27"/>
      <c r="BO232" s="227"/>
      <c r="BP232" s="227"/>
      <c r="BQ232" s="227"/>
    </row>
    <row r="233" spans="1:69" x14ac:dyDescent="0.25">
      <c r="A233" s="227"/>
      <c r="B233" s="227"/>
      <c r="C233" s="227"/>
      <c r="D233" s="227"/>
      <c r="E233" s="54"/>
      <c r="F233" s="54"/>
      <c r="G233" s="54"/>
      <c r="H233" s="54"/>
      <c r="I233" s="54"/>
      <c r="J233" s="54"/>
      <c r="K233" s="54"/>
      <c r="L233" s="54"/>
      <c r="M233" s="54"/>
      <c r="N233" s="54"/>
      <c r="O233" s="54"/>
      <c r="P233" s="54"/>
      <c r="Q233" s="54"/>
      <c r="R233" s="54"/>
      <c r="S233" s="54"/>
      <c r="T233" s="54"/>
      <c r="U233" s="227"/>
      <c r="V233" s="227"/>
      <c r="W233" s="227"/>
      <c r="X233" s="227"/>
      <c r="Y233" s="227"/>
      <c r="Z233" s="227"/>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7"/>
      <c r="BL233" s="227"/>
      <c r="BM233" s="227"/>
      <c r="BN233" s="227"/>
      <c r="BO233" s="227"/>
      <c r="BP233" s="227"/>
      <c r="BQ233" s="227"/>
    </row>
    <row r="234" spans="1:69" x14ac:dyDescent="0.25">
      <c r="A234" s="227"/>
      <c r="B234" s="227"/>
      <c r="C234" s="227"/>
      <c r="D234" s="227"/>
      <c r="E234" s="54"/>
      <c r="F234" s="54"/>
      <c r="G234" s="54"/>
      <c r="H234" s="54"/>
      <c r="I234" s="54"/>
      <c r="J234" s="54"/>
      <c r="K234" s="54"/>
      <c r="L234" s="54"/>
      <c r="M234" s="54"/>
      <c r="N234" s="54"/>
      <c r="O234" s="54"/>
      <c r="P234" s="54"/>
      <c r="Q234" s="54"/>
      <c r="R234" s="54"/>
      <c r="S234" s="54"/>
      <c r="T234" s="54"/>
      <c r="U234" s="227"/>
      <c r="V234" s="227"/>
      <c r="W234" s="227"/>
      <c r="X234" s="227"/>
      <c r="Y234" s="227"/>
      <c r="Z234" s="227"/>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c r="BM234" s="227"/>
      <c r="BN234" s="227"/>
      <c r="BO234" s="227"/>
      <c r="BP234" s="227"/>
      <c r="BQ234" s="227"/>
    </row>
    <row r="235" spans="1:69" x14ac:dyDescent="0.25">
      <c r="A235" s="227"/>
      <c r="B235" s="227"/>
      <c r="C235" s="227"/>
      <c r="D235" s="227"/>
      <c r="E235" s="54"/>
      <c r="F235" s="54"/>
      <c r="G235" s="54"/>
      <c r="H235" s="54"/>
      <c r="I235" s="54"/>
      <c r="J235" s="54"/>
      <c r="K235" s="54"/>
      <c r="L235" s="54"/>
      <c r="M235" s="54"/>
      <c r="N235" s="54"/>
      <c r="O235" s="54"/>
      <c r="P235" s="54"/>
      <c r="Q235" s="54"/>
      <c r="R235" s="54"/>
      <c r="S235" s="54"/>
      <c r="T235" s="54"/>
      <c r="U235" s="227"/>
      <c r="V235" s="227"/>
      <c r="W235" s="227"/>
      <c r="X235" s="227"/>
      <c r="Y235" s="227"/>
      <c r="Z235" s="227"/>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c r="BM235" s="227"/>
      <c r="BN235" s="227"/>
      <c r="BO235" s="227"/>
      <c r="BP235" s="227"/>
      <c r="BQ235" s="227"/>
    </row>
    <row r="236" spans="1:69" x14ac:dyDescent="0.25">
      <c r="A236" s="227"/>
      <c r="B236" s="227"/>
      <c r="C236" s="227"/>
      <c r="D236" s="227"/>
      <c r="E236" s="54"/>
      <c r="F236" s="54"/>
      <c r="G236" s="54"/>
      <c r="H236" s="54"/>
      <c r="I236" s="54"/>
      <c r="J236" s="54"/>
      <c r="K236" s="54"/>
      <c r="L236" s="54"/>
      <c r="M236" s="54"/>
      <c r="N236" s="54"/>
      <c r="O236" s="54"/>
      <c r="P236" s="54"/>
      <c r="Q236" s="54"/>
      <c r="R236" s="54"/>
      <c r="S236" s="54"/>
      <c r="T236" s="54"/>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c r="BM236" s="227"/>
      <c r="BN236" s="227"/>
      <c r="BO236" s="227"/>
      <c r="BP236" s="227"/>
      <c r="BQ236" s="227"/>
    </row>
    <row r="237" spans="1:69" x14ac:dyDescent="0.25">
      <c r="A237" s="227"/>
      <c r="B237" s="227"/>
      <c r="C237" s="227"/>
      <c r="D237" s="227"/>
      <c r="E237" s="54"/>
      <c r="F237" s="54"/>
      <c r="G237" s="54"/>
      <c r="H237" s="54"/>
      <c r="I237" s="54"/>
      <c r="J237" s="54"/>
      <c r="K237" s="54"/>
      <c r="L237" s="54"/>
      <c r="M237" s="54"/>
      <c r="N237" s="54"/>
      <c r="O237" s="54"/>
      <c r="P237" s="54"/>
      <c r="Q237" s="54"/>
      <c r="R237" s="54"/>
      <c r="S237" s="54"/>
      <c r="T237" s="54"/>
      <c r="U237" s="227"/>
      <c r="V237" s="227"/>
      <c r="W237" s="227"/>
      <c r="X237" s="227"/>
      <c r="Y237" s="227"/>
      <c r="Z237" s="227"/>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c r="BM237" s="227"/>
      <c r="BN237" s="227"/>
      <c r="BO237" s="227"/>
      <c r="BP237" s="227"/>
      <c r="BQ237" s="227"/>
    </row>
    <row r="238" spans="1:69" x14ac:dyDescent="0.25">
      <c r="A238" s="227"/>
      <c r="B238" s="227"/>
      <c r="C238" s="227"/>
      <c r="D238" s="227"/>
      <c r="E238" s="54"/>
      <c r="F238" s="54"/>
      <c r="G238" s="54"/>
      <c r="H238" s="54"/>
      <c r="I238" s="54"/>
      <c r="J238" s="54"/>
      <c r="K238" s="54"/>
      <c r="L238" s="54"/>
      <c r="M238" s="54"/>
      <c r="N238" s="54"/>
      <c r="O238" s="54"/>
      <c r="P238" s="54"/>
      <c r="Q238" s="54"/>
      <c r="R238" s="54"/>
      <c r="S238" s="54"/>
      <c r="T238" s="54"/>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7"/>
    </row>
    <row r="239" spans="1:69" x14ac:dyDescent="0.25">
      <c r="A239" s="227"/>
      <c r="B239" s="227"/>
      <c r="C239" s="227"/>
      <c r="D239" s="227"/>
      <c r="E239" s="54"/>
      <c r="F239" s="54"/>
      <c r="G239" s="54"/>
      <c r="H239" s="54"/>
      <c r="I239" s="54"/>
      <c r="J239" s="54"/>
      <c r="K239" s="54"/>
      <c r="L239" s="54"/>
      <c r="M239" s="54"/>
      <c r="N239" s="54"/>
      <c r="O239" s="54"/>
      <c r="P239" s="54"/>
      <c r="Q239" s="54"/>
      <c r="R239" s="54"/>
      <c r="S239" s="54"/>
      <c r="T239" s="54"/>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row>
    <row r="240" spans="1:69" x14ac:dyDescent="0.25">
      <c r="A240" s="227"/>
      <c r="B240" s="227"/>
      <c r="C240" s="227"/>
      <c r="D240" s="227"/>
      <c r="E240" s="54"/>
      <c r="F240" s="54"/>
      <c r="G240" s="54"/>
      <c r="H240" s="54"/>
      <c r="I240" s="54"/>
      <c r="J240" s="54"/>
      <c r="K240" s="54"/>
      <c r="L240" s="54"/>
      <c r="M240" s="54"/>
      <c r="N240" s="54"/>
      <c r="O240" s="54"/>
      <c r="P240" s="54"/>
      <c r="Q240" s="54"/>
      <c r="R240" s="54"/>
      <c r="S240" s="54"/>
      <c r="T240" s="54"/>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c r="BM240" s="227"/>
      <c r="BN240" s="227"/>
      <c r="BO240" s="227"/>
      <c r="BP240" s="227"/>
      <c r="BQ240" s="227"/>
    </row>
    <row r="241" spans="1:69" x14ac:dyDescent="0.25">
      <c r="A241" s="227"/>
      <c r="B241" s="227"/>
      <c r="C241" s="227"/>
      <c r="D241" s="227"/>
      <c r="E241" s="54"/>
      <c r="F241" s="54"/>
      <c r="G241" s="54"/>
      <c r="H241" s="54"/>
      <c r="I241" s="54"/>
      <c r="J241" s="54"/>
      <c r="K241" s="54"/>
      <c r="L241" s="54"/>
      <c r="M241" s="54"/>
      <c r="N241" s="54"/>
      <c r="O241" s="54"/>
      <c r="P241" s="54"/>
      <c r="Q241" s="54"/>
      <c r="R241" s="54"/>
      <c r="S241" s="54"/>
      <c r="T241" s="54"/>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c r="BM241" s="227"/>
      <c r="BN241" s="227"/>
      <c r="BO241" s="227"/>
      <c r="BP241" s="227"/>
      <c r="BQ241" s="227"/>
    </row>
    <row r="242" spans="1:69" x14ac:dyDescent="0.25">
      <c r="A242" s="227"/>
      <c r="B242" s="227"/>
      <c r="C242" s="227"/>
      <c r="D242" s="227"/>
      <c r="E242" s="54"/>
      <c r="F242" s="54"/>
      <c r="G242" s="54"/>
      <c r="H242" s="54"/>
      <c r="I242" s="54"/>
      <c r="J242" s="54"/>
      <c r="K242" s="54"/>
      <c r="L242" s="54"/>
      <c r="M242" s="54"/>
      <c r="N242" s="54"/>
      <c r="O242" s="54"/>
      <c r="P242" s="54"/>
      <c r="Q242" s="54"/>
      <c r="R242" s="54"/>
      <c r="S242" s="54"/>
      <c r="T242" s="54"/>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c r="BM242" s="227"/>
      <c r="BN242" s="227"/>
      <c r="BO242" s="227"/>
      <c r="BP242" s="227"/>
      <c r="BQ242" s="227"/>
    </row>
    <row r="243" spans="1:69" x14ac:dyDescent="0.25">
      <c r="A243" s="227"/>
      <c r="B243" s="227"/>
      <c r="C243" s="227"/>
      <c r="D243" s="227"/>
      <c r="E243" s="54"/>
      <c r="F243" s="54"/>
      <c r="G243" s="54"/>
      <c r="H243" s="54"/>
      <c r="I243" s="54"/>
      <c r="J243" s="54"/>
      <c r="K243" s="54"/>
      <c r="L243" s="54"/>
      <c r="M243" s="54"/>
      <c r="N243" s="54"/>
      <c r="O243" s="54"/>
      <c r="P243" s="54"/>
      <c r="Q243" s="54"/>
      <c r="R243" s="54"/>
      <c r="S243" s="54"/>
      <c r="T243" s="54"/>
      <c r="U243" s="227"/>
      <c r="V243" s="227"/>
      <c r="W243" s="227"/>
      <c r="X243" s="227"/>
      <c r="Y243" s="227"/>
      <c r="Z243" s="227"/>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c r="BM243" s="227"/>
      <c r="BN243" s="227"/>
      <c r="BO243" s="227"/>
      <c r="BP243" s="227"/>
      <c r="BQ243" s="227"/>
    </row>
    <row r="244" spans="1:69" x14ac:dyDescent="0.25">
      <c r="A244" s="227"/>
      <c r="B244" s="227"/>
      <c r="C244" s="227"/>
      <c r="D244" s="227"/>
      <c r="E244" s="54"/>
      <c r="F244" s="54"/>
      <c r="G244" s="54"/>
      <c r="H244" s="54"/>
      <c r="I244" s="54"/>
      <c r="J244" s="54"/>
      <c r="K244" s="54"/>
      <c r="L244" s="54"/>
      <c r="M244" s="54"/>
      <c r="N244" s="54"/>
      <c r="O244" s="54"/>
      <c r="P244" s="54"/>
      <c r="Q244" s="54"/>
      <c r="R244" s="54"/>
      <c r="S244" s="54"/>
      <c r="T244" s="54"/>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c r="BM244" s="227"/>
      <c r="BN244" s="227"/>
      <c r="BO244" s="227"/>
      <c r="BP244" s="227"/>
      <c r="BQ244" s="227"/>
    </row>
    <row r="245" spans="1:69" x14ac:dyDescent="0.25">
      <c r="A245" s="227"/>
      <c r="B245" s="227"/>
      <c r="C245" s="227"/>
      <c r="D245" s="227"/>
      <c r="E245" s="54"/>
      <c r="F245" s="54"/>
      <c r="G245" s="54"/>
      <c r="H245" s="54"/>
      <c r="I245" s="54"/>
      <c r="J245" s="54"/>
      <c r="K245" s="54"/>
      <c r="L245" s="54"/>
      <c r="M245" s="54"/>
      <c r="N245" s="54"/>
      <c r="O245" s="54"/>
      <c r="P245" s="54"/>
      <c r="Q245" s="54"/>
      <c r="R245" s="54"/>
      <c r="S245" s="54"/>
      <c r="T245" s="54"/>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c r="BM245" s="227"/>
      <c r="BN245" s="227"/>
      <c r="BO245" s="227"/>
      <c r="BP245" s="227"/>
      <c r="BQ245" s="227"/>
    </row>
    <row r="246" spans="1:69" x14ac:dyDescent="0.25">
      <c r="A246" s="227"/>
      <c r="B246" s="227"/>
      <c r="C246" s="227"/>
      <c r="D246" s="227"/>
      <c r="E246" s="54"/>
      <c r="F246" s="54"/>
      <c r="G246" s="54"/>
      <c r="H246" s="54"/>
      <c r="I246" s="54"/>
      <c r="J246" s="54"/>
      <c r="K246" s="54"/>
      <c r="L246" s="54"/>
      <c r="M246" s="54"/>
      <c r="N246" s="54"/>
      <c r="O246" s="54"/>
      <c r="P246" s="54"/>
      <c r="Q246" s="54"/>
      <c r="R246" s="54"/>
      <c r="S246" s="54"/>
      <c r="T246" s="54"/>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227"/>
      <c r="BN246" s="227"/>
      <c r="BO246" s="227"/>
      <c r="BP246" s="227"/>
      <c r="BQ246" s="227"/>
    </row>
    <row r="247" spans="1:69" x14ac:dyDescent="0.25">
      <c r="A247" s="227"/>
      <c r="B247" s="227"/>
      <c r="C247" s="227"/>
      <c r="D247" s="227"/>
      <c r="E247" s="54"/>
      <c r="F247" s="54"/>
      <c r="G247" s="54"/>
      <c r="H247" s="54"/>
      <c r="I247" s="54"/>
      <c r="J247" s="54"/>
      <c r="K247" s="54"/>
      <c r="L247" s="54"/>
      <c r="M247" s="54"/>
      <c r="N247" s="54"/>
      <c r="O247" s="54"/>
      <c r="P247" s="54"/>
      <c r="Q247" s="54"/>
      <c r="R247" s="54"/>
      <c r="S247" s="54"/>
      <c r="T247" s="54"/>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c r="BM247" s="227"/>
      <c r="BN247" s="227"/>
      <c r="BO247" s="227"/>
      <c r="BP247" s="227"/>
      <c r="BQ247" s="227"/>
    </row>
    <row r="248" spans="1:69" x14ac:dyDescent="0.25">
      <c r="A248" s="227"/>
      <c r="B248" s="227"/>
      <c r="C248" s="227"/>
      <c r="D248" s="227"/>
      <c r="E248" s="54"/>
      <c r="F248" s="54"/>
      <c r="G248" s="54"/>
      <c r="H248" s="54"/>
      <c r="I248" s="54"/>
      <c r="J248" s="54"/>
      <c r="K248" s="54"/>
      <c r="L248" s="54"/>
      <c r="M248" s="54"/>
      <c r="N248" s="54"/>
      <c r="O248" s="54"/>
      <c r="P248" s="54"/>
      <c r="Q248" s="54"/>
      <c r="R248" s="54"/>
      <c r="S248" s="54"/>
      <c r="T248" s="54"/>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c r="BM248" s="227"/>
      <c r="BN248" s="227"/>
      <c r="BO248" s="227"/>
      <c r="BP248" s="227"/>
      <c r="BQ248" s="227"/>
    </row>
    <row r="249" spans="1:69" x14ac:dyDescent="0.25">
      <c r="A249" s="227"/>
      <c r="B249" s="227"/>
      <c r="C249" s="227"/>
      <c r="D249" s="227"/>
      <c r="E249" s="54"/>
      <c r="F249" s="54"/>
      <c r="G249" s="54"/>
      <c r="H249" s="54"/>
      <c r="I249" s="54"/>
      <c r="J249" s="54"/>
      <c r="K249" s="54"/>
      <c r="L249" s="54"/>
      <c r="M249" s="54"/>
      <c r="N249" s="54"/>
      <c r="O249" s="54"/>
      <c r="P249" s="54"/>
      <c r="Q249" s="54"/>
      <c r="R249" s="54"/>
      <c r="S249" s="54"/>
      <c r="T249" s="54"/>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c r="BM249" s="227"/>
      <c r="BN249" s="227"/>
      <c r="BO249" s="227"/>
      <c r="BP249" s="227"/>
      <c r="BQ249" s="227"/>
    </row>
    <row r="250" spans="1:69" x14ac:dyDescent="0.25">
      <c r="A250" s="227"/>
      <c r="B250" s="227"/>
      <c r="C250" s="227"/>
      <c r="D250" s="227"/>
      <c r="E250" s="54"/>
      <c r="F250" s="54"/>
      <c r="G250" s="54"/>
      <c r="H250" s="54"/>
      <c r="I250" s="54"/>
      <c r="J250" s="54"/>
      <c r="K250" s="54"/>
      <c r="L250" s="54"/>
      <c r="M250" s="54"/>
      <c r="N250" s="54"/>
      <c r="O250" s="54"/>
      <c r="P250" s="54"/>
      <c r="Q250" s="54"/>
      <c r="R250" s="54"/>
      <c r="S250" s="54"/>
      <c r="T250" s="54"/>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c r="BM250" s="227"/>
      <c r="BN250" s="227"/>
      <c r="BO250" s="227"/>
      <c r="BP250" s="227"/>
      <c r="BQ250" s="227"/>
    </row>
    <row r="251" spans="1:69" x14ac:dyDescent="0.25">
      <c r="A251" s="227"/>
      <c r="B251" s="227"/>
      <c r="C251" s="227"/>
      <c r="D251" s="227"/>
      <c r="E251" s="54"/>
      <c r="F251" s="54"/>
      <c r="G251" s="54"/>
      <c r="H251" s="54"/>
      <c r="I251" s="54"/>
      <c r="J251" s="54"/>
      <c r="K251" s="54"/>
      <c r="L251" s="54"/>
      <c r="M251" s="54"/>
      <c r="N251" s="54"/>
      <c r="O251" s="54"/>
      <c r="P251" s="54"/>
      <c r="Q251" s="54"/>
      <c r="R251" s="54"/>
      <c r="S251" s="54"/>
      <c r="T251" s="54"/>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c r="BM251" s="227"/>
      <c r="BN251" s="227"/>
      <c r="BO251" s="227"/>
      <c r="BP251" s="227"/>
      <c r="BQ251" s="227"/>
    </row>
    <row r="252" spans="1:69" x14ac:dyDescent="0.25">
      <c r="A252" s="227"/>
      <c r="B252" s="227"/>
      <c r="C252" s="227"/>
      <c r="D252" s="227"/>
      <c r="E252" s="54"/>
      <c r="F252" s="54"/>
      <c r="G252" s="54"/>
      <c r="H252" s="54"/>
      <c r="I252" s="54"/>
      <c r="J252" s="54"/>
      <c r="K252" s="54"/>
      <c r="L252" s="54"/>
      <c r="M252" s="54"/>
      <c r="N252" s="54"/>
      <c r="O252" s="54"/>
      <c r="P252" s="54"/>
      <c r="Q252" s="54"/>
      <c r="R252" s="54"/>
      <c r="S252" s="54"/>
      <c r="T252" s="54"/>
      <c r="U252" s="227"/>
      <c r="V252" s="227"/>
      <c r="W252" s="227"/>
      <c r="X252" s="227"/>
      <c r="Y252" s="227"/>
      <c r="Z252" s="227"/>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c r="BM252" s="227"/>
      <c r="BN252" s="227"/>
      <c r="BO252" s="227"/>
      <c r="BP252" s="227"/>
      <c r="BQ252" s="227"/>
    </row>
    <row r="253" spans="1:69" x14ac:dyDescent="0.25">
      <c r="A253" s="227"/>
      <c r="B253" s="227"/>
      <c r="C253" s="227"/>
      <c r="D253" s="227"/>
      <c r="E253" s="54"/>
      <c r="F253" s="54"/>
      <c r="G253" s="54"/>
      <c r="H253" s="54"/>
      <c r="I253" s="54"/>
      <c r="J253" s="54"/>
      <c r="K253" s="54"/>
      <c r="L253" s="54"/>
      <c r="M253" s="54"/>
      <c r="N253" s="54"/>
      <c r="O253" s="54"/>
      <c r="P253" s="54"/>
      <c r="Q253" s="54"/>
      <c r="R253" s="54"/>
      <c r="S253" s="54"/>
      <c r="T253" s="54"/>
      <c r="U253" s="227"/>
      <c r="V253" s="227"/>
      <c r="W253" s="227"/>
      <c r="X253" s="227"/>
      <c r="Y253" s="227"/>
      <c r="Z253" s="227"/>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7"/>
    </row>
    <row r="254" spans="1:69" x14ac:dyDescent="0.25">
      <c r="A254" s="227"/>
      <c r="B254" s="227"/>
      <c r="C254" s="227"/>
      <c r="D254" s="227"/>
      <c r="E254" s="54"/>
      <c r="F254" s="54"/>
      <c r="G254" s="54"/>
      <c r="H254" s="54"/>
      <c r="I254" s="54"/>
      <c r="J254" s="54"/>
      <c r="K254" s="54"/>
      <c r="L254" s="54"/>
      <c r="M254" s="54"/>
      <c r="N254" s="54"/>
      <c r="O254" s="54"/>
      <c r="P254" s="54"/>
      <c r="Q254" s="54"/>
      <c r="R254" s="54"/>
      <c r="S254" s="54"/>
      <c r="T254" s="54"/>
      <c r="U254" s="227"/>
      <c r="V254" s="227"/>
      <c r="W254" s="227"/>
      <c r="X254" s="227"/>
      <c r="Y254" s="227"/>
      <c r="Z254" s="227"/>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7"/>
    </row>
    <row r="255" spans="1:69" x14ac:dyDescent="0.25">
      <c r="A255" s="227"/>
      <c r="B255" s="227"/>
      <c r="C255" s="227"/>
      <c r="D255" s="227"/>
      <c r="E255" s="54"/>
      <c r="F255" s="54"/>
      <c r="G255" s="54"/>
      <c r="H255" s="54"/>
      <c r="I255" s="54"/>
      <c r="J255" s="54"/>
      <c r="K255" s="54"/>
      <c r="L255" s="54"/>
      <c r="M255" s="54"/>
      <c r="N255" s="54"/>
      <c r="O255" s="54"/>
      <c r="P255" s="54"/>
      <c r="Q255" s="54"/>
      <c r="R255" s="54"/>
      <c r="S255" s="54"/>
      <c r="T255" s="54"/>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row>
    <row r="256" spans="1:69" x14ac:dyDescent="0.25">
      <c r="A256" s="227"/>
      <c r="B256" s="227"/>
      <c r="C256" s="227"/>
      <c r="D256" s="227"/>
      <c r="E256" s="54"/>
      <c r="F256" s="54"/>
      <c r="G256" s="54"/>
      <c r="H256" s="54"/>
      <c r="I256" s="54"/>
      <c r="J256" s="54"/>
      <c r="K256" s="54"/>
      <c r="L256" s="54"/>
      <c r="M256" s="54"/>
      <c r="N256" s="54"/>
      <c r="O256" s="54"/>
      <c r="P256" s="54"/>
      <c r="Q256" s="54"/>
      <c r="R256" s="54"/>
      <c r="S256" s="54"/>
      <c r="T256" s="54"/>
      <c r="U256" s="227"/>
      <c r="V256" s="227"/>
      <c r="W256" s="227"/>
      <c r="X256" s="227"/>
      <c r="Y256" s="227"/>
      <c r="Z256" s="227"/>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c r="BM256" s="227"/>
      <c r="BN256" s="227"/>
      <c r="BO256" s="227"/>
      <c r="BP256" s="227"/>
      <c r="BQ256" s="227"/>
    </row>
    <row r="257" spans="1:69" x14ac:dyDescent="0.25">
      <c r="A257" s="227"/>
      <c r="B257" s="227"/>
      <c r="C257" s="227"/>
      <c r="D257" s="227"/>
      <c r="E257" s="54"/>
      <c r="F257" s="54"/>
      <c r="G257" s="54"/>
      <c r="H257" s="54"/>
      <c r="I257" s="54"/>
      <c r="J257" s="54"/>
      <c r="K257" s="54"/>
      <c r="L257" s="54"/>
      <c r="M257" s="54"/>
      <c r="N257" s="54"/>
      <c r="O257" s="54"/>
      <c r="P257" s="54"/>
      <c r="Q257" s="54"/>
      <c r="R257" s="54"/>
      <c r="S257" s="54"/>
      <c r="T257" s="54"/>
      <c r="U257" s="227"/>
      <c r="V257" s="227"/>
      <c r="W257" s="227"/>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7"/>
    </row>
    <row r="258" spans="1:69" x14ac:dyDescent="0.25">
      <c r="A258" s="227"/>
      <c r="B258" s="227"/>
      <c r="C258" s="227"/>
      <c r="D258" s="227"/>
      <c r="E258" s="54"/>
      <c r="F258" s="54"/>
      <c r="G258" s="54"/>
      <c r="H258" s="54"/>
      <c r="I258" s="54"/>
      <c r="J258" s="54"/>
      <c r="K258" s="54"/>
      <c r="L258" s="54"/>
      <c r="M258" s="54"/>
      <c r="N258" s="54"/>
      <c r="O258" s="54"/>
      <c r="P258" s="54"/>
      <c r="Q258" s="54"/>
      <c r="R258" s="54"/>
      <c r="S258" s="54"/>
      <c r="T258" s="54"/>
      <c r="U258" s="227"/>
      <c r="V258" s="227"/>
      <c r="W258" s="227"/>
      <c r="X258" s="227"/>
      <c r="Y258" s="227"/>
      <c r="Z258" s="227"/>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row>
    <row r="259" spans="1:69" x14ac:dyDescent="0.25">
      <c r="A259" s="227"/>
      <c r="B259" s="227"/>
      <c r="C259" s="227"/>
      <c r="D259" s="227"/>
      <c r="E259" s="54"/>
      <c r="F259" s="54"/>
      <c r="G259" s="54"/>
      <c r="H259" s="54"/>
      <c r="I259" s="54"/>
      <c r="J259" s="54"/>
      <c r="K259" s="54"/>
      <c r="L259" s="54"/>
      <c r="M259" s="54"/>
      <c r="N259" s="54"/>
      <c r="O259" s="54"/>
      <c r="P259" s="54"/>
      <c r="Q259" s="54"/>
      <c r="R259" s="54"/>
      <c r="S259" s="54"/>
      <c r="T259" s="54"/>
      <c r="U259" s="227"/>
      <c r="V259" s="227"/>
      <c r="W259" s="227"/>
      <c r="X259" s="227"/>
      <c r="Y259" s="227"/>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c r="BO259" s="227"/>
      <c r="BP259" s="227"/>
      <c r="BQ259" s="227"/>
    </row>
    <row r="260" spans="1:69" x14ac:dyDescent="0.25">
      <c r="A260" s="227"/>
      <c r="B260" s="227"/>
      <c r="C260" s="227"/>
      <c r="D260" s="227"/>
      <c r="E260" s="54"/>
      <c r="F260" s="54"/>
      <c r="G260" s="54"/>
      <c r="H260" s="54"/>
      <c r="I260" s="54"/>
      <c r="J260" s="54"/>
      <c r="K260" s="54"/>
      <c r="L260" s="54"/>
      <c r="M260" s="54"/>
      <c r="N260" s="54"/>
      <c r="O260" s="54"/>
      <c r="P260" s="54"/>
      <c r="Q260" s="54"/>
      <c r="R260" s="54"/>
      <c r="S260" s="54"/>
      <c r="T260" s="54"/>
      <c r="U260" s="227"/>
      <c r="V260" s="227"/>
      <c r="W260" s="227"/>
      <c r="X260" s="227"/>
      <c r="Y260" s="227"/>
      <c r="Z260" s="227"/>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7"/>
    </row>
    <row r="261" spans="1:69" x14ac:dyDescent="0.25">
      <c r="A261" s="227"/>
      <c r="B261" s="227"/>
      <c r="C261" s="227"/>
      <c r="D261" s="227"/>
      <c r="E261" s="54"/>
      <c r="F261" s="54"/>
      <c r="G261" s="54"/>
      <c r="H261" s="54"/>
      <c r="I261" s="54"/>
      <c r="J261" s="54"/>
      <c r="K261" s="54"/>
      <c r="L261" s="54"/>
      <c r="M261" s="54"/>
      <c r="N261" s="54"/>
      <c r="O261" s="54"/>
      <c r="P261" s="54"/>
      <c r="Q261" s="54"/>
      <c r="R261" s="54"/>
      <c r="S261" s="54"/>
      <c r="T261" s="54"/>
      <c r="U261" s="227"/>
      <c r="V261" s="227"/>
      <c r="W261" s="227"/>
      <c r="X261" s="227"/>
      <c r="Y261" s="227"/>
      <c r="Z261" s="227"/>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row>
    <row r="262" spans="1:69" x14ac:dyDescent="0.25">
      <c r="A262" s="227"/>
      <c r="B262" s="227"/>
      <c r="C262" s="227"/>
      <c r="D262" s="227"/>
      <c r="E262" s="54"/>
      <c r="F262" s="54"/>
      <c r="G262" s="54"/>
      <c r="H262" s="54"/>
      <c r="I262" s="54"/>
      <c r="J262" s="54"/>
      <c r="K262" s="54"/>
      <c r="L262" s="54"/>
      <c r="M262" s="54"/>
      <c r="N262" s="54"/>
      <c r="O262" s="54"/>
      <c r="P262" s="54"/>
      <c r="Q262" s="54"/>
      <c r="R262" s="54"/>
      <c r="S262" s="54"/>
      <c r="T262" s="54"/>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row>
    <row r="263" spans="1:69" x14ac:dyDescent="0.25">
      <c r="A263" s="227"/>
      <c r="B263" s="227"/>
      <c r="C263" s="227"/>
      <c r="D263" s="227"/>
      <c r="E263" s="54"/>
      <c r="F263" s="54"/>
      <c r="G263" s="54"/>
      <c r="H263" s="54"/>
      <c r="I263" s="54"/>
      <c r="J263" s="54"/>
      <c r="K263" s="54"/>
      <c r="L263" s="54"/>
      <c r="M263" s="54"/>
      <c r="N263" s="54"/>
      <c r="O263" s="54"/>
      <c r="P263" s="54"/>
      <c r="Q263" s="54"/>
      <c r="R263" s="54"/>
      <c r="S263" s="54"/>
      <c r="T263" s="54"/>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row>
    <row r="264" spans="1:69" x14ac:dyDescent="0.25">
      <c r="A264" s="227"/>
      <c r="B264" s="227"/>
      <c r="C264" s="227"/>
      <c r="D264" s="227"/>
      <c r="E264" s="54"/>
      <c r="F264" s="54"/>
      <c r="G264" s="54"/>
      <c r="H264" s="54"/>
      <c r="I264" s="54"/>
      <c r="J264" s="54"/>
      <c r="K264" s="54"/>
      <c r="L264" s="54"/>
      <c r="M264" s="54"/>
      <c r="N264" s="54"/>
      <c r="O264" s="54"/>
      <c r="P264" s="54"/>
      <c r="Q264" s="54"/>
      <c r="R264" s="54"/>
      <c r="S264" s="54"/>
      <c r="T264" s="54"/>
      <c r="U264" s="227"/>
      <c r="V264" s="227"/>
      <c r="W264" s="227"/>
      <c r="X264" s="227"/>
      <c r="Y264" s="227"/>
      <c r="Z264" s="227"/>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row>
    <row r="265" spans="1:69" x14ac:dyDescent="0.25">
      <c r="A265" s="227"/>
      <c r="B265" s="227"/>
      <c r="C265" s="227"/>
      <c r="D265" s="227"/>
      <c r="E265" s="54"/>
      <c r="F265" s="54"/>
      <c r="G265" s="54"/>
      <c r="H265" s="54"/>
      <c r="I265" s="54"/>
      <c r="J265" s="54"/>
      <c r="K265" s="54"/>
      <c r="L265" s="54"/>
      <c r="M265" s="54"/>
      <c r="N265" s="54"/>
      <c r="O265" s="54"/>
      <c r="P265" s="54"/>
      <c r="Q265" s="54"/>
      <c r="R265" s="54"/>
      <c r="S265" s="54"/>
      <c r="T265" s="54"/>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row>
    <row r="266" spans="1:69" x14ac:dyDescent="0.25">
      <c r="A266" s="227"/>
      <c r="B266" s="227"/>
      <c r="C266" s="227"/>
      <c r="D266" s="227"/>
      <c r="E266" s="54"/>
      <c r="F266" s="54"/>
      <c r="G266" s="54"/>
      <c r="H266" s="54"/>
      <c r="I266" s="54"/>
      <c r="J266" s="54"/>
      <c r="K266" s="54"/>
      <c r="L266" s="54"/>
      <c r="M266" s="54"/>
      <c r="N266" s="54"/>
      <c r="O266" s="54"/>
      <c r="P266" s="54"/>
      <c r="Q266" s="54"/>
      <c r="R266" s="54"/>
      <c r="S266" s="54"/>
      <c r="T266" s="54"/>
      <c r="U266" s="227"/>
      <c r="V266" s="227"/>
      <c r="W266" s="227"/>
      <c r="X266" s="227"/>
      <c r="Y266" s="227"/>
      <c r="Z266" s="227"/>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7"/>
      <c r="BQ266" s="227"/>
    </row>
    <row r="267" spans="1:69" x14ac:dyDescent="0.25">
      <c r="A267" s="227"/>
      <c r="B267" s="227"/>
      <c r="C267" s="227"/>
      <c r="D267" s="227"/>
      <c r="E267" s="54"/>
      <c r="F267" s="54"/>
      <c r="G267" s="54"/>
      <c r="H267" s="54"/>
      <c r="I267" s="54"/>
      <c r="J267" s="54"/>
      <c r="K267" s="54"/>
      <c r="L267" s="54"/>
      <c r="M267" s="54"/>
      <c r="N267" s="54"/>
      <c r="O267" s="54"/>
      <c r="P267" s="54"/>
      <c r="Q267" s="54"/>
      <c r="R267" s="54"/>
      <c r="S267" s="54"/>
      <c r="T267" s="54"/>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row>
    <row r="268" spans="1:69" x14ac:dyDescent="0.25">
      <c r="A268" s="227"/>
      <c r="B268" s="227"/>
      <c r="C268" s="227"/>
      <c r="D268" s="227"/>
      <c r="E268" s="54"/>
      <c r="F268" s="54"/>
      <c r="G268" s="54"/>
      <c r="H268" s="54"/>
      <c r="I268" s="54"/>
      <c r="J268" s="54"/>
      <c r="K268" s="54"/>
      <c r="L268" s="54"/>
      <c r="M268" s="54"/>
      <c r="N268" s="54"/>
      <c r="O268" s="54"/>
      <c r="P268" s="54"/>
      <c r="Q268" s="54"/>
      <c r="R268" s="54"/>
      <c r="S268" s="54"/>
      <c r="T268" s="54"/>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c r="BM268" s="227"/>
      <c r="BN268" s="227"/>
      <c r="BO268" s="227"/>
      <c r="BP268" s="227"/>
      <c r="BQ268" s="227"/>
    </row>
    <row r="269" spans="1:69" x14ac:dyDescent="0.25">
      <c r="A269" s="227"/>
      <c r="B269" s="227"/>
      <c r="C269" s="227"/>
      <c r="D269" s="227"/>
      <c r="E269" s="54"/>
      <c r="F269" s="54"/>
      <c r="G269" s="54"/>
      <c r="H269" s="54"/>
      <c r="I269" s="54"/>
      <c r="J269" s="54"/>
      <c r="K269" s="54"/>
      <c r="L269" s="54"/>
      <c r="M269" s="54"/>
      <c r="N269" s="54"/>
      <c r="O269" s="54"/>
      <c r="P269" s="54"/>
      <c r="Q269" s="54"/>
      <c r="R269" s="54"/>
      <c r="S269" s="54"/>
      <c r="T269" s="54"/>
      <c r="U269" s="227"/>
      <c r="V269" s="227"/>
      <c r="W269" s="227"/>
      <c r="X269" s="227"/>
      <c r="Y269" s="227"/>
      <c r="Z269" s="227"/>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7"/>
    </row>
    <row r="270" spans="1:69" x14ac:dyDescent="0.25">
      <c r="A270" s="227"/>
      <c r="B270" s="227"/>
      <c r="C270" s="227"/>
      <c r="D270" s="227"/>
      <c r="E270" s="54"/>
      <c r="F270" s="54"/>
      <c r="G270" s="54"/>
      <c r="H270" s="54"/>
      <c r="I270" s="54"/>
      <c r="J270" s="54"/>
      <c r="K270" s="54"/>
      <c r="L270" s="54"/>
      <c r="M270" s="54"/>
      <c r="N270" s="54"/>
      <c r="O270" s="54"/>
      <c r="P270" s="54"/>
      <c r="Q270" s="54"/>
      <c r="R270" s="54"/>
      <c r="S270" s="54"/>
      <c r="T270" s="54"/>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c r="BM270" s="227"/>
      <c r="BN270" s="227"/>
      <c r="BO270" s="227"/>
      <c r="BP270" s="227"/>
      <c r="BQ270" s="227"/>
    </row>
    <row r="271" spans="1:69" x14ac:dyDescent="0.25">
      <c r="A271" s="227"/>
      <c r="B271" s="227"/>
      <c r="C271" s="227"/>
      <c r="D271" s="227"/>
      <c r="E271" s="54"/>
      <c r="F271" s="54"/>
      <c r="G271" s="54"/>
      <c r="H271" s="54"/>
      <c r="I271" s="54"/>
      <c r="J271" s="54"/>
      <c r="K271" s="54"/>
      <c r="L271" s="54"/>
      <c r="M271" s="54"/>
      <c r="N271" s="54"/>
      <c r="O271" s="54"/>
      <c r="P271" s="54"/>
      <c r="Q271" s="54"/>
      <c r="R271" s="54"/>
      <c r="S271" s="54"/>
      <c r="T271" s="54"/>
      <c r="U271" s="227"/>
      <c r="V271" s="227"/>
      <c r="W271" s="227"/>
      <c r="X271" s="227"/>
      <c r="Y271" s="227"/>
      <c r="Z271" s="227"/>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c r="BM271" s="227"/>
      <c r="BN271" s="227"/>
      <c r="BO271" s="227"/>
      <c r="BP271" s="227"/>
      <c r="BQ271" s="227"/>
    </row>
    <row r="272" spans="1:69" x14ac:dyDescent="0.25">
      <c r="A272" s="227"/>
      <c r="B272" s="227"/>
      <c r="C272" s="227"/>
      <c r="D272" s="227"/>
      <c r="E272" s="54"/>
      <c r="F272" s="54"/>
      <c r="G272" s="54"/>
      <c r="H272" s="54"/>
      <c r="I272" s="54"/>
      <c r="J272" s="54"/>
      <c r="K272" s="54"/>
      <c r="L272" s="54"/>
      <c r="M272" s="54"/>
      <c r="N272" s="54"/>
      <c r="O272" s="54"/>
      <c r="P272" s="54"/>
      <c r="Q272" s="54"/>
      <c r="R272" s="54"/>
      <c r="S272" s="54"/>
      <c r="T272" s="54"/>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7"/>
      <c r="BK272" s="227"/>
      <c r="BL272" s="227"/>
      <c r="BM272" s="227"/>
      <c r="BN272" s="227"/>
      <c r="BO272" s="227"/>
      <c r="BP272" s="227"/>
      <c r="BQ272" s="227"/>
    </row>
    <row r="273" spans="1:69" x14ac:dyDescent="0.25">
      <c r="A273" s="227"/>
      <c r="B273" s="227"/>
      <c r="C273" s="227"/>
      <c r="D273" s="227"/>
      <c r="E273" s="54"/>
      <c r="F273" s="54"/>
      <c r="G273" s="54"/>
      <c r="H273" s="54"/>
      <c r="I273" s="54"/>
      <c r="J273" s="54"/>
      <c r="K273" s="54"/>
      <c r="L273" s="54"/>
      <c r="M273" s="54"/>
      <c r="N273" s="54"/>
      <c r="O273" s="54"/>
      <c r="P273" s="54"/>
      <c r="Q273" s="54"/>
      <c r="R273" s="54"/>
      <c r="S273" s="54"/>
      <c r="T273" s="54"/>
      <c r="U273" s="227"/>
      <c r="V273" s="227"/>
      <c r="W273" s="227"/>
      <c r="X273" s="227"/>
      <c r="Y273" s="227"/>
      <c r="Z273" s="227"/>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7"/>
      <c r="BK273" s="227"/>
      <c r="BL273" s="227"/>
      <c r="BM273" s="227"/>
      <c r="BN273" s="227"/>
      <c r="BO273" s="227"/>
      <c r="BP273" s="227"/>
      <c r="BQ273" s="227"/>
    </row>
    <row r="274" spans="1:69" x14ac:dyDescent="0.25">
      <c r="A274" s="227"/>
      <c r="B274" s="227"/>
      <c r="C274" s="227"/>
      <c r="D274" s="227"/>
      <c r="E274" s="54"/>
      <c r="F274" s="54"/>
      <c r="G274" s="54"/>
      <c r="H274" s="54"/>
      <c r="I274" s="54"/>
      <c r="J274" s="54"/>
      <c r="K274" s="54"/>
      <c r="L274" s="54"/>
      <c r="M274" s="54"/>
      <c r="N274" s="54"/>
      <c r="O274" s="54"/>
      <c r="P274" s="54"/>
      <c r="Q274" s="54"/>
      <c r="R274" s="54"/>
      <c r="S274" s="54"/>
      <c r="T274" s="54"/>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7"/>
      <c r="BK274" s="227"/>
      <c r="BL274" s="227"/>
      <c r="BM274" s="227"/>
      <c r="BN274" s="227"/>
      <c r="BO274" s="227"/>
      <c r="BP274" s="227"/>
      <c r="BQ274" s="227"/>
    </row>
    <row r="275" spans="1:69" x14ac:dyDescent="0.25">
      <c r="A275" s="227"/>
      <c r="B275" s="227"/>
      <c r="C275" s="227"/>
      <c r="D275" s="227"/>
      <c r="E275" s="54"/>
      <c r="F275" s="54"/>
      <c r="G275" s="54"/>
      <c r="H275" s="54"/>
      <c r="I275" s="54"/>
      <c r="J275" s="54"/>
      <c r="K275" s="54"/>
      <c r="L275" s="54"/>
      <c r="M275" s="54"/>
      <c r="N275" s="54"/>
      <c r="O275" s="54"/>
      <c r="P275" s="54"/>
      <c r="Q275" s="54"/>
      <c r="R275" s="54"/>
      <c r="S275" s="54"/>
      <c r="T275" s="54"/>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row>
    <row r="276" spans="1:69" x14ac:dyDescent="0.25">
      <c r="A276" s="227"/>
      <c r="B276" s="227"/>
      <c r="C276" s="227"/>
      <c r="D276" s="227"/>
      <c r="E276" s="54"/>
      <c r="F276" s="54"/>
      <c r="G276" s="54"/>
      <c r="H276" s="54"/>
      <c r="I276" s="54"/>
      <c r="J276" s="54"/>
      <c r="K276" s="54"/>
      <c r="L276" s="54"/>
      <c r="M276" s="54"/>
      <c r="N276" s="54"/>
      <c r="O276" s="54"/>
      <c r="P276" s="54"/>
      <c r="Q276" s="54"/>
      <c r="R276" s="54"/>
      <c r="S276" s="54"/>
      <c r="T276" s="54"/>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row>
    <row r="277" spans="1:69" x14ac:dyDescent="0.25">
      <c r="A277" s="227"/>
      <c r="B277" s="227"/>
      <c r="C277" s="227"/>
      <c r="D277" s="227"/>
      <c r="E277" s="54"/>
      <c r="F277" s="54"/>
      <c r="G277" s="54"/>
      <c r="H277" s="54"/>
      <c r="I277" s="54"/>
      <c r="J277" s="54"/>
      <c r="K277" s="54"/>
      <c r="L277" s="54"/>
      <c r="M277" s="54"/>
      <c r="N277" s="54"/>
      <c r="O277" s="54"/>
      <c r="P277" s="54"/>
      <c r="Q277" s="54"/>
      <c r="R277" s="54"/>
      <c r="S277" s="54"/>
      <c r="T277" s="54"/>
      <c r="U277" s="227"/>
      <c r="V277" s="227"/>
      <c r="W277" s="227"/>
      <c r="X277" s="227"/>
      <c r="Y277" s="227"/>
      <c r="Z277" s="227"/>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7"/>
      <c r="BK277" s="227"/>
      <c r="BL277" s="227"/>
      <c r="BM277" s="227"/>
      <c r="BN277" s="227"/>
      <c r="BO277" s="227"/>
      <c r="BP277" s="227"/>
      <c r="BQ277" s="227"/>
    </row>
    <row r="278" spans="1:69" x14ac:dyDescent="0.25">
      <c r="A278" s="227"/>
      <c r="B278" s="227"/>
      <c r="C278" s="227"/>
      <c r="D278" s="227"/>
      <c r="E278" s="54"/>
      <c r="F278" s="54"/>
      <c r="G278" s="54"/>
      <c r="H278" s="54"/>
      <c r="I278" s="54"/>
      <c r="J278" s="54"/>
      <c r="K278" s="54"/>
      <c r="L278" s="54"/>
      <c r="M278" s="54"/>
      <c r="N278" s="54"/>
      <c r="O278" s="54"/>
      <c r="P278" s="54"/>
      <c r="Q278" s="54"/>
      <c r="R278" s="54"/>
      <c r="S278" s="54"/>
      <c r="T278" s="54"/>
      <c r="U278" s="227"/>
      <c r="V278" s="227"/>
      <c r="W278" s="227"/>
      <c r="X278" s="227"/>
      <c r="Y278" s="227"/>
      <c r="Z278" s="227"/>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7"/>
      <c r="BK278" s="227"/>
      <c r="BL278" s="227"/>
      <c r="BM278" s="227"/>
      <c r="BN278" s="227"/>
      <c r="BO278" s="227"/>
      <c r="BP278" s="227"/>
      <c r="BQ278" s="227"/>
    </row>
    <row r="279" spans="1:69" x14ac:dyDescent="0.25">
      <c r="A279" s="227"/>
      <c r="B279" s="227"/>
      <c r="C279" s="227"/>
      <c r="D279" s="227"/>
      <c r="E279" s="54"/>
      <c r="F279" s="54"/>
      <c r="G279" s="54"/>
      <c r="H279" s="54"/>
      <c r="I279" s="54"/>
      <c r="J279" s="54"/>
      <c r="K279" s="54"/>
      <c r="L279" s="54"/>
      <c r="M279" s="54"/>
      <c r="N279" s="54"/>
      <c r="O279" s="54"/>
      <c r="P279" s="54"/>
      <c r="Q279" s="54"/>
      <c r="R279" s="54"/>
      <c r="S279" s="54"/>
      <c r="T279" s="54"/>
      <c r="U279" s="227"/>
      <c r="V279" s="227"/>
      <c r="W279" s="227"/>
      <c r="X279" s="227"/>
      <c r="Y279" s="227"/>
      <c r="Z279" s="227"/>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7"/>
      <c r="BK279" s="227"/>
      <c r="BL279" s="227"/>
      <c r="BM279" s="227"/>
      <c r="BN279" s="227"/>
      <c r="BO279" s="227"/>
      <c r="BP279" s="227"/>
      <c r="BQ279" s="227"/>
    </row>
    <row r="280" spans="1:69" x14ac:dyDescent="0.25">
      <c r="A280" s="227"/>
      <c r="B280" s="227"/>
      <c r="C280" s="227"/>
      <c r="D280" s="227"/>
      <c r="E280" s="54"/>
      <c r="F280" s="54"/>
      <c r="G280" s="54"/>
      <c r="H280" s="54"/>
      <c r="I280" s="54"/>
      <c r="J280" s="54"/>
      <c r="K280" s="54"/>
      <c r="L280" s="54"/>
      <c r="M280" s="54"/>
      <c r="N280" s="54"/>
      <c r="O280" s="54"/>
      <c r="P280" s="54"/>
      <c r="Q280" s="54"/>
      <c r="R280" s="54"/>
      <c r="S280" s="54"/>
      <c r="T280" s="54"/>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7"/>
      <c r="BK280" s="227"/>
      <c r="BL280" s="227"/>
      <c r="BM280" s="227"/>
      <c r="BN280" s="227"/>
      <c r="BO280" s="227"/>
      <c r="BP280" s="227"/>
      <c r="BQ280" s="227"/>
    </row>
    <row r="281" spans="1:69" x14ac:dyDescent="0.25">
      <c r="A281" s="227"/>
      <c r="B281" s="227"/>
      <c r="C281" s="227"/>
      <c r="D281" s="227"/>
      <c r="E281" s="54"/>
      <c r="F281" s="54"/>
      <c r="G281" s="54"/>
      <c r="H281" s="54"/>
      <c r="I281" s="54"/>
      <c r="J281" s="54"/>
      <c r="K281" s="54"/>
      <c r="L281" s="54"/>
      <c r="M281" s="54"/>
      <c r="N281" s="54"/>
      <c r="O281" s="54"/>
      <c r="P281" s="54"/>
      <c r="Q281" s="54"/>
      <c r="R281" s="54"/>
      <c r="S281" s="54"/>
      <c r="T281" s="54"/>
      <c r="U281" s="227"/>
      <c r="V281" s="227"/>
      <c r="W281" s="227"/>
      <c r="X281" s="227"/>
      <c r="Y281" s="227"/>
      <c r="Z281" s="227"/>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7"/>
      <c r="BK281" s="227"/>
      <c r="BL281" s="227"/>
      <c r="BM281" s="227"/>
      <c r="BN281" s="227"/>
      <c r="BO281" s="227"/>
      <c r="BP281" s="227"/>
      <c r="BQ281" s="227"/>
    </row>
    <row r="282" spans="1:69" x14ac:dyDescent="0.25">
      <c r="A282" s="227"/>
      <c r="B282" s="227"/>
      <c r="C282" s="227"/>
      <c r="D282" s="227"/>
      <c r="E282" s="54"/>
      <c r="F282" s="54"/>
      <c r="G282" s="54"/>
      <c r="H282" s="54"/>
      <c r="I282" s="54"/>
      <c r="J282" s="54"/>
      <c r="K282" s="54"/>
      <c r="L282" s="54"/>
      <c r="M282" s="54"/>
      <c r="N282" s="54"/>
      <c r="O282" s="54"/>
      <c r="P282" s="54"/>
      <c r="Q282" s="54"/>
      <c r="R282" s="54"/>
      <c r="S282" s="54"/>
      <c r="T282" s="54"/>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row>
    <row r="283" spans="1:69" x14ac:dyDescent="0.25">
      <c r="A283" s="227"/>
      <c r="B283" s="227"/>
      <c r="C283" s="227"/>
      <c r="D283" s="227"/>
      <c r="E283" s="54"/>
      <c r="F283" s="54"/>
      <c r="G283" s="54"/>
      <c r="H283" s="54"/>
      <c r="I283" s="54"/>
      <c r="J283" s="54"/>
      <c r="K283" s="54"/>
      <c r="L283" s="54"/>
      <c r="M283" s="54"/>
      <c r="N283" s="54"/>
      <c r="O283" s="54"/>
      <c r="P283" s="54"/>
      <c r="Q283" s="54"/>
      <c r="R283" s="54"/>
      <c r="S283" s="54"/>
      <c r="T283" s="54"/>
      <c r="U283" s="227"/>
      <c r="V283" s="227"/>
      <c r="W283" s="227"/>
      <c r="X283" s="227"/>
      <c r="Y283" s="227"/>
      <c r="Z283" s="227"/>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row>
    <row r="284" spans="1:69" x14ac:dyDescent="0.25">
      <c r="A284" s="227"/>
      <c r="B284" s="227"/>
      <c r="C284" s="227"/>
      <c r="D284" s="227"/>
      <c r="E284" s="54"/>
      <c r="F284" s="54"/>
      <c r="G284" s="54"/>
      <c r="H284" s="54"/>
      <c r="I284" s="54"/>
      <c r="J284" s="54"/>
      <c r="K284" s="54"/>
      <c r="L284" s="54"/>
      <c r="M284" s="54"/>
      <c r="N284" s="54"/>
      <c r="O284" s="54"/>
      <c r="P284" s="54"/>
      <c r="Q284" s="54"/>
      <c r="R284" s="54"/>
      <c r="S284" s="54"/>
      <c r="T284" s="54"/>
      <c r="U284" s="227"/>
      <c r="V284" s="227"/>
      <c r="W284" s="227"/>
      <c r="X284" s="227"/>
      <c r="Y284" s="227"/>
      <c r="Z284" s="227"/>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7"/>
    </row>
    <row r="285" spans="1:69" x14ac:dyDescent="0.25">
      <c r="A285" s="227"/>
      <c r="B285" s="227"/>
      <c r="C285" s="227"/>
      <c r="D285" s="227"/>
      <c r="E285" s="54"/>
      <c r="F285" s="54"/>
      <c r="G285" s="54"/>
      <c r="H285" s="54"/>
      <c r="I285" s="54"/>
      <c r="J285" s="54"/>
      <c r="K285" s="54"/>
      <c r="L285" s="54"/>
      <c r="M285" s="54"/>
      <c r="N285" s="54"/>
      <c r="O285" s="54"/>
      <c r="P285" s="54"/>
      <c r="Q285" s="54"/>
      <c r="R285" s="54"/>
      <c r="S285" s="54"/>
      <c r="T285" s="54"/>
      <c r="U285" s="227"/>
      <c r="V285" s="227"/>
      <c r="W285" s="227"/>
      <c r="X285" s="227"/>
      <c r="Y285" s="227"/>
      <c r="Z285" s="227"/>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7"/>
      <c r="BK285" s="227"/>
      <c r="BL285" s="227"/>
      <c r="BM285" s="227"/>
      <c r="BN285" s="227"/>
      <c r="BO285" s="227"/>
      <c r="BP285" s="227"/>
      <c r="BQ285" s="227"/>
    </row>
    <row r="286" spans="1:69" x14ac:dyDescent="0.25">
      <c r="A286" s="227"/>
      <c r="B286" s="227"/>
      <c r="C286" s="227"/>
      <c r="D286" s="227"/>
      <c r="E286" s="54"/>
      <c r="F286" s="54"/>
      <c r="G286" s="54"/>
      <c r="H286" s="54"/>
      <c r="I286" s="54"/>
      <c r="J286" s="54"/>
      <c r="K286" s="54"/>
      <c r="L286" s="54"/>
      <c r="M286" s="54"/>
      <c r="N286" s="54"/>
      <c r="O286" s="54"/>
      <c r="P286" s="54"/>
      <c r="Q286" s="54"/>
      <c r="R286" s="54"/>
      <c r="S286" s="54"/>
      <c r="T286" s="54"/>
      <c r="U286" s="227"/>
      <c r="V286" s="227"/>
      <c r="W286" s="227"/>
      <c r="X286" s="227"/>
      <c r="Y286" s="227"/>
      <c r="Z286" s="227"/>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7"/>
    </row>
    <row r="287" spans="1:69" x14ac:dyDescent="0.25">
      <c r="A287" s="227"/>
      <c r="B287" s="227"/>
      <c r="C287" s="227"/>
      <c r="D287" s="227"/>
      <c r="E287" s="54"/>
      <c r="F287" s="54"/>
      <c r="G287" s="54"/>
      <c r="H287" s="54"/>
      <c r="I287" s="54"/>
      <c r="J287" s="54"/>
      <c r="K287" s="54"/>
      <c r="L287" s="54"/>
      <c r="M287" s="54"/>
      <c r="N287" s="54"/>
      <c r="O287" s="54"/>
      <c r="P287" s="54"/>
      <c r="Q287" s="54"/>
      <c r="R287" s="54"/>
      <c r="S287" s="54"/>
      <c r="T287" s="54"/>
      <c r="U287" s="227"/>
      <c r="V287" s="227"/>
      <c r="W287" s="227"/>
      <c r="X287" s="227"/>
      <c r="Y287" s="227"/>
      <c r="Z287" s="227"/>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7"/>
      <c r="BK287" s="227"/>
      <c r="BL287" s="227"/>
      <c r="BM287" s="227"/>
      <c r="BN287" s="227"/>
      <c r="BO287" s="227"/>
      <c r="BP287" s="227"/>
      <c r="BQ287" s="227"/>
    </row>
    <row r="288" spans="1:69" x14ac:dyDescent="0.25">
      <c r="A288" s="227"/>
      <c r="B288" s="227"/>
      <c r="C288" s="227"/>
      <c r="D288" s="227"/>
      <c r="E288" s="54"/>
      <c r="F288" s="54"/>
      <c r="G288" s="54"/>
      <c r="H288" s="54"/>
      <c r="I288" s="54"/>
      <c r="J288" s="54"/>
      <c r="K288" s="54"/>
      <c r="L288" s="54"/>
      <c r="M288" s="54"/>
      <c r="N288" s="54"/>
      <c r="O288" s="54"/>
      <c r="P288" s="54"/>
      <c r="Q288" s="54"/>
      <c r="R288" s="54"/>
      <c r="S288" s="54"/>
      <c r="T288" s="54"/>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7"/>
      <c r="BK288" s="227"/>
      <c r="BL288" s="227"/>
      <c r="BM288" s="227"/>
      <c r="BN288" s="227"/>
      <c r="BO288" s="227"/>
      <c r="BP288" s="227"/>
      <c r="BQ288" s="227"/>
    </row>
    <row r="289" spans="1:69" x14ac:dyDescent="0.25">
      <c r="A289" s="227"/>
      <c r="B289" s="227"/>
      <c r="C289" s="227"/>
      <c r="D289" s="227"/>
      <c r="E289" s="54"/>
      <c r="F289" s="54"/>
      <c r="G289" s="54"/>
      <c r="H289" s="54"/>
      <c r="I289" s="54"/>
      <c r="J289" s="54"/>
      <c r="K289" s="54"/>
      <c r="L289" s="54"/>
      <c r="M289" s="54"/>
      <c r="N289" s="54"/>
      <c r="O289" s="54"/>
      <c r="P289" s="54"/>
      <c r="Q289" s="54"/>
      <c r="R289" s="54"/>
      <c r="S289" s="54"/>
      <c r="T289" s="54"/>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7"/>
      <c r="BK289" s="227"/>
      <c r="BL289" s="227"/>
      <c r="BM289" s="227"/>
      <c r="BN289" s="227"/>
      <c r="BO289" s="227"/>
      <c r="BP289" s="227"/>
      <c r="BQ289" s="227"/>
    </row>
    <row r="290" spans="1:69" x14ac:dyDescent="0.25">
      <c r="A290" s="227"/>
      <c r="B290" s="227"/>
      <c r="C290" s="227"/>
      <c r="D290" s="227"/>
      <c r="E290" s="54"/>
      <c r="F290" s="54"/>
      <c r="G290" s="54"/>
      <c r="H290" s="54"/>
      <c r="I290" s="54"/>
      <c r="J290" s="54"/>
      <c r="K290" s="54"/>
      <c r="L290" s="54"/>
      <c r="M290" s="54"/>
      <c r="N290" s="54"/>
      <c r="O290" s="54"/>
      <c r="P290" s="54"/>
      <c r="Q290" s="54"/>
      <c r="R290" s="54"/>
      <c r="S290" s="54"/>
      <c r="T290" s="54"/>
      <c r="U290" s="227"/>
      <c r="V290" s="227"/>
      <c r="W290" s="227"/>
      <c r="X290" s="227"/>
      <c r="Y290" s="227"/>
      <c r="Z290" s="227"/>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7"/>
      <c r="BK290" s="227"/>
      <c r="BL290" s="227"/>
      <c r="BM290" s="227"/>
      <c r="BN290" s="227"/>
      <c r="BO290" s="227"/>
      <c r="BP290" s="227"/>
      <c r="BQ290" s="227"/>
    </row>
    <row r="291" spans="1:69" x14ac:dyDescent="0.25">
      <c r="A291" s="227"/>
      <c r="B291" s="227"/>
      <c r="C291" s="227"/>
      <c r="D291" s="227"/>
      <c r="E291" s="54"/>
      <c r="F291" s="54"/>
      <c r="G291" s="54"/>
      <c r="H291" s="54"/>
      <c r="I291" s="54"/>
      <c r="J291" s="54"/>
      <c r="K291" s="54"/>
      <c r="L291" s="54"/>
      <c r="M291" s="54"/>
      <c r="N291" s="54"/>
      <c r="O291" s="54"/>
      <c r="P291" s="54"/>
      <c r="Q291" s="54"/>
      <c r="R291" s="54"/>
      <c r="S291" s="54"/>
      <c r="T291" s="54"/>
      <c r="U291" s="227"/>
      <c r="V291" s="227"/>
      <c r="W291" s="227"/>
      <c r="X291" s="227"/>
      <c r="Y291" s="227"/>
      <c r="Z291" s="227"/>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7"/>
      <c r="BK291" s="227"/>
      <c r="BL291" s="227"/>
      <c r="BM291" s="227"/>
      <c r="BN291" s="227"/>
      <c r="BO291" s="227"/>
      <c r="BP291" s="227"/>
      <c r="BQ291" s="227"/>
    </row>
    <row r="292" spans="1:69" x14ac:dyDescent="0.25">
      <c r="A292" s="227"/>
      <c r="B292" s="227"/>
      <c r="C292" s="227"/>
      <c r="D292" s="227"/>
      <c r="E292" s="54"/>
      <c r="F292" s="54"/>
      <c r="G292" s="54"/>
      <c r="H292" s="54"/>
      <c r="I292" s="54"/>
      <c r="J292" s="54"/>
      <c r="K292" s="54"/>
      <c r="L292" s="54"/>
      <c r="M292" s="54"/>
      <c r="N292" s="54"/>
      <c r="O292" s="54"/>
      <c r="P292" s="54"/>
      <c r="Q292" s="54"/>
      <c r="R292" s="54"/>
      <c r="S292" s="54"/>
      <c r="T292" s="54"/>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7"/>
      <c r="BK292" s="227"/>
      <c r="BL292" s="227"/>
      <c r="BM292" s="227"/>
      <c r="BN292" s="227"/>
      <c r="BO292" s="227"/>
      <c r="BP292" s="227"/>
      <c r="BQ292" s="227"/>
    </row>
    <row r="293" spans="1:69" x14ac:dyDescent="0.25">
      <c r="A293" s="227"/>
      <c r="B293" s="227"/>
      <c r="C293" s="227"/>
      <c r="D293" s="227"/>
      <c r="E293" s="54"/>
      <c r="F293" s="54"/>
      <c r="G293" s="54"/>
      <c r="H293" s="54"/>
      <c r="I293" s="54"/>
      <c r="J293" s="54"/>
      <c r="K293" s="54"/>
      <c r="L293" s="54"/>
      <c r="M293" s="54"/>
      <c r="N293" s="54"/>
      <c r="O293" s="54"/>
      <c r="P293" s="54"/>
      <c r="Q293" s="54"/>
      <c r="R293" s="54"/>
      <c r="S293" s="54"/>
      <c r="T293" s="54"/>
      <c r="U293" s="227"/>
      <c r="V293" s="227"/>
      <c r="W293" s="227"/>
      <c r="X293" s="227"/>
      <c r="Y293" s="227"/>
      <c r="Z293" s="227"/>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7"/>
      <c r="BK293" s="227"/>
      <c r="BL293" s="227"/>
      <c r="BM293" s="227"/>
      <c r="BN293" s="227"/>
      <c r="BO293" s="227"/>
      <c r="BP293" s="227"/>
      <c r="BQ293" s="227"/>
    </row>
    <row r="294" spans="1:69" x14ac:dyDescent="0.25">
      <c r="A294" s="227"/>
      <c r="B294" s="227"/>
      <c r="C294" s="227"/>
      <c r="D294" s="227"/>
      <c r="E294" s="54"/>
      <c r="F294" s="54"/>
      <c r="G294" s="54"/>
      <c r="H294" s="54"/>
      <c r="I294" s="54"/>
      <c r="J294" s="54"/>
      <c r="K294" s="54"/>
      <c r="L294" s="54"/>
      <c r="M294" s="54"/>
      <c r="N294" s="54"/>
      <c r="O294" s="54"/>
      <c r="P294" s="54"/>
      <c r="Q294" s="54"/>
      <c r="R294" s="54"/>
      <c r="S294" s="54"/>
      <c r="T294" s="54"/>
      <c r="U294" s="227"/>
      <c r="V294" s="227"/>
      <c r="W294" s="227"/>
      <c r="X294" s="227"/>
      <c r="Y294" s="227"/>
      <c r="Z294" s="227"/>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7"/>
      <c r="BK294" s="227"/>
      <c r="BL294" s="227"/>
      <c r="BM294" s="227"/>
      <c r="BN294" s="227"/>
      <c r="BO294" s="227"/>
      <c r="BP294" s="227"/>
      <c r="BQ294" s="227"/>
    </row>
    <row r="295" spans="1:69" x14ac:dyDescent="0.25">
      <c r="A295" s="227"/>
      <c r="B295" s="227"/>
      <c r="C295" s="227"/>
      <c r="D295" s="227"/>
      <c r="E295" s="54"/>
      <c r="F295" s="54"/>
      <c r="G295" s="54"/>
      <c r="H295" s="54"/>
      <c r="I295" s="54"/>
      <c r="J295" s="54"/>
      <c r="K295" s="54"/>
      <c r="L295" s="54"/>
      <c r="M295" s="54"/>
      <c r="N295" s="54"/>
      <c r="O295" s="54"/>
      <c r="P295" s="54"/>
      <c r="Q295" s="54"/>
      <c r="R295" s="54"/>
      <c r="S295" s="54"/>
      <c r="T295" s="54"/>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7"/>
      <c r="BK295" s="227"/>
      <c r="BL295" s="227"/>
      <c r="BM295" s="227"/>
      <c r="BN295" s="227"/>
      <c r="BO295" s="227"/>
      <c r="BP295" s="227"/>
      <c r="BQ295" s="227"/>
    </row>
    <row r="296" spans="1:69" x14ac:dyDescent="0.25">
      <c r="A296" s="227"/>
      <c r="B296" s="227"/>
      <c r="C296" s="227"/>
      <c r="D296" s="227"/>
      <c r="E296" s="54"/>
      <c r="F296" s="54"/>
      <c r="G296" s="54"/>
      <c r="H296" s="54"/>
      <c r="I296" s="54"/>
      <c r="J296" s="54"/>
      <c r="K296" s="54"/>
      <c r="L296" s="54"/>
      <c r="M296" s="54"/>
      <c r="N296" s="54"/>
      <c r="O296" s="54"/>
      <c r="P296" s="54"/>
      <c r="Q296" s="54"/>
      <c r="R296" s="54"/>
      <c r="S296" s="54"/>
      <c r="T296" s="54"/>
      <c r="U296" s="227"/>
      <c r="V296" s="227"/>
      <c r="W296" s="227"/>
      <c r="X296" s="227"/>
      <c r="Y296" s="227"/>
      <c r="Z296" s="227"/>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7"/>
      <c r="BK296" s="227"/>
      <c r="BL296" s="227"/>
      <c r="BM296" s="227"/>
      <c r="BN296" s="227"/>
      <c r="BO296" s="227"/>
      <c r="BP296" s="227"/>
      <c r="BQ296" s="227"/>
    </row>
    <row r="297" spans="1:69" x14ac:dyDescent="0.25">
      <c r="A297" s="227"/>
      <c r="B297" s="227"/>
      <c r="C297" s="227"/>
      <c r="D297" s="227"/>
      <c r="E297" s="54"/>
      <c r="F297" s="54"/>
      <c r="G297" s="54"/>
      <c r="H297" s="54"/>
      <c r="I297" s="54"/>
      <c r="J297" s="54"/>
      <c r="K297" s="54"/>
      <c r="L297" s="54"/>
      <c r="M297" s="54"/>
      <c r="N297" s="54"/>
      <c r="O297" s="54"/>
      <c r="P297" s="54"/>
      <c r="Q297" s="54"/>
      <c r="R297" s="54"/>
      <c r="S297" s="54"/>
      <c r="T297" s="54"/>
      <c r="U297" s="227"/>
      <c r="V297" s="227"/>
      <c r="W297" s="227"/>
      <c r="X297" s="227"/>
      <c r="Y297" s="227"/>
      <c r="Z297" s="227"/>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row>
    <row r="298" spans="1:69" x14ac:dyDescent="0.25">
      <c r="A298" s="227"/>
      <c r="B298" s="227"/>
      <c r="C298" s="227"/>
      <c r="D298" s="227"/>
      <c r="E298" s="54"/>
      <c r="F298" s="54"/>
      <c r="G298" s="54"/>
      <c r="H298" s="54"/>
      <c r="I298" s="54"/>
      <c r="J298" s="54"/>
      <c r="K298" s="54"/>
      <c r="L298" s="54"/>
      <c r="M298" s="54"/>
      <c r="N298" s="54"/>
      <c r="O298" s="54"/>
      <c r="P298" s="54"/>
      <c r="Q298" s="54"/>
      <c r="R298" s="54"/>
      <c r="S298" s="54"/>
      <c r="T298" s="54"/>
      <c r="U298" s="227"/>
      <c r="V298" s="227"/>
      <c r="W298" s="227"/>
      <c r="X298" s="227"/>
      <c r="Y298" s="227"/>
      <c r="Z298" s="227"/>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row>
    <row r="299" spans="1:69" x14ac:dyDescent="0.25">
      <c r="A299" s="227"/>
      <c r="B299" s="227"/>
      <c r="C299" s="227"/>
      <c r="D299" s="227"/>
      <c r="E299" s="54"/>
      <c r="F299" s="54"/>
      <c r="G299" s="54"/>
      <c r="H299" s="54"/>
      <c r="I299" s="54"/>
      <c r="J299" s="54"/>
      <c r="K299" s="54"/>
      <c r="L299" s="54"/>
      <c r="M299" s="54"/>
      <c r="N299" s="54"/>
      <c r="O299" s="54"/>
      <c r="P299" s="54"/>
      <c r="Q299" s="54"/>
      <c r="R299" s="54"/>
      <c r="S299" s="54"/>
      <c r="T299" s="54"/>
      <c r="U299" s="227"/>
      <c r="V299" s="227"/>
      <c r="W299" s="227"/>
      <c r="X299" s="227"/>
      <c r="Y299" s="227"/>
      <c r="Z299" s="227"/>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7"/>
      <c r="BK299" s="227"/>
      <c r="BL299" s="227"/>
      <c r="BM299" s="227"/>
      <c r="BN299" s="227"/>
      <c r="BO299" s="227"/>
      <c r="BP299" s="227"/>
      <c r="BQ299" s="227"/>
    </row>
    <row r="300" spans="1:69" x14ac:dyDescent="0.25">
      <c r="A300" s="227"/>
      <c r="B300" s="227"/>
      <c r="C300" s="227"/>
      <c r="D300" s="227"/>
      <c r="E300" s="54"/>
      <c r="F300" s="54"/>
      <c r="G300" s="54"/>
      <c r="H300" s="54"/>
      <c r="I300" s="54"/>
      <c r="J300" s="54"/>
      <c r="K300" s="54"/>
      <c r="L300" s="54"/>
      <c r="M300" s="54"/>
      <c r="N300" s="54"/>
      <c r="O300" s="54"/>
      <c r="P300" s="54"/>
      <c r="Q300" s="54"/>
      <c r="R300" s="54"/>
      <c r="S300" s="54"/>
      <c r="T300" s="54"/>
      <c r="U300" s="227"/>
      <c r="V300" s="227"/>
      <c r="W300" s="227"/>
      <c r="X300" s="227"/>
      <c r="Y300" s="227"/>
      <c r="Z300" s="227"/>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7"/>
      <c r="BK300" s="227"/>
      <c r="BL300" s="227"/>
      <c r="BM300" s="227"/>
      <c r="BN300" s="227"/>
      <c r="BO300" s="227"/>
      <c r="BP300" s="227"/>
      <c r="BQ300" s="227"/>
    </row>
    <row r="301" spans="1:69" x14ac:dyDescent="0.25">
      <c r="A301" s="227"/>
      <c r="B301" s="227"/>
      <c r="C301" s="227"/>
      <c r="D301" s="227"/>
      <c r="E301" s="54"/>
      <c r="F301" s="54"/>
      <c r="G301" s="54"/>
      <c r="H301" s="54"/>
      <c r="I301" s="54"/>
      <c r="J301" s="54"/>
      <c r="K301" s="54"/>
      <c r="L301" s="54"/>
      <c r="M301" s="54"/>
      <c r="N301" s="54"/>
      <c r="O301" s="54"/>
      <c r="P301" s="54"/>
      <c r="Q301" s="54"/>
      <c r="R301" s="54"/>
      <c r="S301" s="54"/>
      <c r="T301" s="54"/>
      <c r="U301" s="227"/>
      <c r="V301" s="227"/>
      <c r="W301" s="227"/>
      <c r="X301" s="227"/>
      <c r="Y301" s="227"/>
      <c r="Z301" s="227"/>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7"/>
      <c r="BK301" s="227"/>
      <c r="BL301" s="227"/>
      <c r="BM301" s="227"/>
      <c r="BN301" s="227"/>
      <c r="BO301" s="227"/>
      <c r="BP301" s="227"/>
      <c r="BQ301" s="227"/>
    </row>
    <row r="302" spans="1:69" x14ac:dyDescent="0.25">
      <c r="A302" s="227"/>
      <c r="B302" s="227"/>
      <c r="C302" s="227"/>
      <c r="D302" s="227"/>
      <c r="E302" s="54"/>
      <c r="F302" s="54"/>
      <c r="G302" s="54"/>
      <c r="H302" s="54"/>
      <c r="I302" s="54"/>
      <c r="J302" s="54"/>
      <c r="K302" s="54"/>
      <c r="L302" s="54"/>
      <c r="M302" s="54"/>
      <c r="N302" s="54"/>
      <c r="O302" s="54"/>
      <c r="P302" s="54"/>
      <c r="Q302" s="54"/>
      <c r="R302" s="54"/>
      <c r="S302" s="54"/>
      <c r="T302" s="54"/>
      <c r="U302" s="227"/>
      <c r="V302" s="227"/>
      <c r="W302" s="227"/>
      <c r="X302" s="227"/>
      <c r="Y302" s="227"/>
      <c r="Z302" s="227"/>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row>
    <row r="303" spans="1:69" x14ac:dyDescent="0.25">
      <c r="A303" s="227"/>
      <c r="B303" s="227"/>
      <c r="C303" s="227"/>
      <c r="D303" s="227"/>
      <c r="E303" s="54"/>
      <c r="F303" s="54"/>
      <c r="G303" s="54"/>
      <c r="H303" s="54"/>
      <c r="I303" s="54"/>
      <c r="J303" s="54"/>
      <c r="K303" s="54"/>
      <c r="L303" s="54"/>
      <c r="M303" s="54"/>
      <c r="N303" s="54"/>
      <c r="O303" s="54"/>
      <c r="P303" s="54"/>
      <c r="Q303" s="54"/>
      <c r="R303" s="54"/>
      <c r="S303" s="54"/>
      <c r="T303" s="54"/>
      <c r="U303" s="227"/>
      <c r="V303" s="227"/>
      <c r="W303" s="227"/>
      <c r="X303" s="227"/>
      <c r="Y303" s="227"/>
      <c r="Z303" s="227"/>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row>
    <row r="304" spans="1:69" x14ac:dyDescent="0.25">
      <c r="A304" s="227"/>
      <c r="B304" s="227"/>
      <c r="C304" s="227"/>
      <c r="D304" s="227"/>
      <c r="E304" s="54"/>
      <c r="F304" s="54"/>
      <c r="G304" s="54"/>
      <c r="H304" s="54"/>
      <c r="I304" s="54"/>
      <c r="J304" s="54"/>
      <c r="K304" s="54"/>
      <c r="L304" s="54"/>
      <c r="M304" s="54"/>
      <c r="N304" s="54"/>
      <c r="O304" s="54"/>
      <c r="P304" s="54"/>
      <c r="Q304" s="54"/>
      <c r="R304" s="54"/>
      <c r="S304" s="54"/>
      <c r="T304" s="54"/>
      <c r="U304" s="227"/>
      <c r="V304" s="227"/>
      <c r="W304" s="227"/>
      <c r="X304" s="227"/>
      <c r="Y304" s="227"/>
      <c r="Z304" s="227"/>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7"/>
      <c r="BK304" s="227"/>
      <c r="BL304" s="227"/>
      <c r="BM304" s="227"/>
      <c r="BN304" s="227"/>
      <c r="BO304" s="227"/>
      <c r="BP304" s="227"/>
      <c r="BQ304" s="227"/>
    </row>
    <row r="305" spans="1:69" x14ac:dyDescent="0.25">
      <c r="A305" s="227"/>
      <c r="B305" s="227"/>
      <c r="C305" s="227"/>
      <c r="D305" s="227"/>
      <c r="E305" s="54"/>
      <c r="F305" s="54"/>
      <c r="G305" s="54"/>
      <c r="H305" s="54"/>
      <c r="I305" s="54"/>
      <c r="J305" s="54"/>
      <c r="K305" s="54"/>
      <c r="L305" s="54"/>
      <c r="M305" s="54"/>
      <c r="N305" s="54"/>
      <c r="O305" s="54"/>
      <c r="P305" s="54"/>
      <c r="Q305" s="54"/>
      <c r="R305" s="54"/>
      <c r="S305" s="54"/>
      <c r="T305" s="54"/>
      <c r="U305" s="227"/>
      <c r="V305" s="227"/>
      <c r="W305" s="227"/>
      <c r="X305" s="227"/>
      <c r="Y305" s="227"/>
      <c r="Z305" s="227"/>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7"/>
      <c r="BK305" s="227"/>
      <c r="BL305" s="227"/>
      <c r="BM305" s="227"/>
      <c r="BN305" s="227"/>
      <c r="BO305" s="227"/>
      <c r="BP305" s="227"/>
      <c r="BQ305" s="227"/>
    </row>
    <row r="306" spans="1:69" x14ac:dyDescent="0.25">
      <c r="A306" s="227"/>
      <c r="B306" s="227"/>
      <c r="C306" s="227"/>
      <c r="D306" s="227"/>
      <c r="E306" s="54"/>
      <c r="F306" s="54"/>
      <c r="G306" s="54"/>
      <c r="H306" s="54"/>
      <c r="I306" s="54"/>
      <c r="J306" s="54"/>
      <c r="K306" s="54"/>
      <c r="L306" s="54"/>
      <c r="M306" s="54"/>
      <c r="N306" s="54"/>
      <c r="O306" s="54"/>
      <c r="P306" s="54"/>
      <c r="Q306" s="54"/>
      <c r="R306" s="54"/>
      <c r="S306" s="54"/>
      <c r="T306" s="54"/>
      <c r="U306" s="227"/>
      <c r="V306" s="227"/>
      <c r="W306" s="227"/>
      <c r="X306" s="227"/>
      <c r="Y306" s="227"/>
      <c r="Z306" s="227"/>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7"/>
      <c r="BK306" s="227"/>
      <c r="BL306" s="227"/>
      <c r="BM306" s="227"/>
      <c r="BN306" s="227"/>
      <c r="BO306" s="227"/>
      <c r="BP306" s="227"/>
      <c r="BQ306" s="227"/>
    </row>
    <row r="307" spans="1:69" x14ac:dyDescent="0.25">
      <c r="A307" s="227"/>
      <c r="B307" s="227"/>
      <c r="C307" s="227"/>
      <c r="D307" s="227"/>
      <c r="E307" s="54"/>
      <c r="F307" s="54"/>
      <c r="G307" s="54"/>
      <c r="H307" s="54"/>
      <c r="I307" s="54"/>
      <c r="J307" s="54"/>
      <c r="K307" s="54"/>
      <c r="L307" s="54"/>
      <c r="M307" s="54"/>
      <c r="N307" s="54"/>
      <c r="O307" s="54"/>
      <c r="P307" s="54"/>
      <c r="Q307" s="54"/>
      <c r="R307" s="54"/>
      <c r="S307" s="54"/>
      <c r="T307" s="54"/>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row>
    <row r="308" spans="1:69" x14ac:dyDescent="0.25">
      <c r="A308" s="227"/>
      <c r="B308" s="227"/>
      <c r="C308" s="227"/>
      <c r="D308" s="227"/>
      <c r="E308" s="54"/>
      <c r="F308" s="54"/>
      <c r="G308" s="54"/>
      <c r="H308" s="54"/>
      <c r="I308" s="54"/>
      <c r="J308" s="54"/>
      <c r="K308" s="54"/>
      <c r="L308" s="54"/>
      <c r="M308" s="54"/>
      <c r="N308" s="54"/>
      <c r="O308" s="54"/>
      <c r="P308" s="54"/>
      <c r="Q308" s="54"/>
      <c r="R308" s="54"/>
      <c r="S308" s="54"/>
      <c r="T308" s="54"/>
      <c r="U308" s="227"/>
      <c r="V308" s="227"/>
      <c r="W308" s="227"/>
      <c r="X308" s="227"/>
      <c r="Y308" s="227"/>
      <c r="Z308" s="227"/>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7"/>
      <c r="BK308" s="227"/>
      <c r="BL308" s="227"/>
      <c r="BM308" s="227"/>
      <c r="BN308" s="227"/>
      <c r="BO308" s="227"/>
      <c r="BP308" s="227"/>
      <c r="BQ308" s="227"/>
    </row>
    <row r="309" spans="1:69" x14ac:dyDescent="0.25">
      <c r="A309" s="227"/>
      <c r="B309" s="227"/>
      <c r="C309" s="227"/>
      <c r="D309" s="227"/>
      <c r="E309" s="54"/>
      <c r="F309" s="54"/>
      <c r="G309" s="54"/>
      <c r="H309" s="54"/>
      <c r="I309" s="54"/>
      <c r="J309" s="54"/>
      <c r="K309" s="54"/>
      <c r="L309" s="54"/>
      <c r="M309" s="54"/>
      <c r="N309" s="54"/>
      <c r="O309" s="54"/>
      <c r="P309" s="54"/>
      <c r="Q309" s="54"/>
      <c r="R309" s="54"/>
      <c r="S309" s="54"/>
      <c r="T309" s="54"/>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7"/>
      <c r="BK309" s="227"/>
      <c r="BL309" s="227"/>
      <c r="BM309" s="227"/>
      <c r="BN309" s="227"/>
      <c r="BO309" s="227"/>
      <c r="BP309" s="227"/>
      <c r="BQ309" s="227"/>
    </row>
    <row r="310" spans="1:69" x14ac:dyDescent="0.25">
      <c r="A310" s="227"/>
      <c r="B310" s="227"/>
      <c r="C310" s="227"/>
      <c r="D310" s="227"/>
      <c r="E310" s="54"/>
      <c r="F310" s="54"/>
      <c r="G310" s="54"/>
      <c r="H310" s="54"/>
      <c r="I310" s="54"/>
      <c r="J310" s="54"/>
      <c r="K310" s="54"/>
      <c r="L310" s="54"/>
      <c r="M310" s="54"/>
      <c r="N310" s="54"/>
      <c r="O310" s="54"/>
      <c r="P310" s="54"/>
      <c r="Q310" s="54"/>
      <c r="R310" s="54"/>
      <c r="S310" s="54"/>
      <c r="T310" s="54"/>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7"/>
      <c r="BK310" s="227"/>
      <c r="BL310" s="227"/>
      <c r="BM310" s="227"/>
      <c r="BN310" s="227"/>
      <c r="BO310" s="227"/>
      <c r="BP310" s="227"/>
      <c r="BQ310" s="227"/>
    </row>
    <row r="311" spans="1:69" x14ac:dyDescent="0.25">
      <c r="A311" s="227"/>
      <c r="B311" s="227"/>
      <c r="C311" s="227"/>
      <c r="D311" s="227"/>
      <c r="E311" s="54"/>
      <c r="F311" s="54"/>
      <c r="G311" s="54"/>
      <c r="H311" s="54"/>
      <c r="I311" s="54"/>
      <c r="J311" s="54"/>
      <c r="K311" s="54"/>
      <c r="L311" s="54"/>
      <c r="M311" s="54"/>
      <c r="N311" s="54"/>
      <c r="O311" s="54"/>
      <c r="P311" s="54"/>
      <c r="Q311" s="54"/>
      <c r="R311" s="54"/>
      <c r="S311" s="54"/>
      <c r="T311" s="54"/>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7"/>
      <c r="BK311" s="227"/>
      <c r="BL311" s="227"/>
      <c r="BM311" s="227"/>
      <c r="BN311" s="227"/>
      <c r="BO311" s="227"/>
      <c r="BP311" s="227"/>
      <c r="BQ311" s="227"/>
    </row>
    <row r="312" spans="1:69" x14ac:dyDescent="0.25">
      <c r="A312" s="227"/>
      <c r="B312" s="227"/>
      <c r="C312" s="227"/>
      <c r="D312" s="227"/>
      <c r="E312" s="54"/>
      <c r="F312" s="54"/>
      <c r="G312" s="54"/>
      <c r="H312" s="54"/>
      <c r="I312" s="54"/>
      <c r="J312" s="54"/>
      <c r="K312" s="54"/>
      <c r="L312" s="54"/>
      <c r="M312" s="54"/>
      <c r="N312" s="54"/>
      <c r="O312" s="54"/>
      <c r="P312" s="54"/>
      <c r="Q312" s="54"/>
      <c r="R312" s="54"/>
      <c r="S312" s="54"/>
      <c r="T312" s="54"/>
      <c r="U312" s="227"/>
      <c r="V312" s="227"/>
      <c r="W312" s="227"/>
      <c r="X312" s="227"/>
      <c r="Y312" s="227"/>
      <c r="Z312" s="227"/>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7"/>
      <c r="BK312" s="227"/>
      <c r="BL312" s="227"/>
      <c r="BM312" s="227"/>
      <c r="BN312" s="227"/>
      <c r="BO312" s="227"/>
      <c r="BP312" s="227"/>
      <c r="BQ312" s="227"/>
    </row>
    <row r="313" spans="1:69" x14ac:dyDescent="0.25">
      <c r="A313" s="227"/>
      <c r="B313" s="227"/>
      <c r="C313" s="227"/>
      <c r="D313" s="227"/>
      <c r="E313" s="54"/>
      <c r="F313" s="54"/>
      <c r="G313" s="54"/>
      <c r="H313" s="54"/>
      <c r="I313" s="54"/>
      <c r="J313" s="54"/>
      <c r="K313" s="54"/>
      <c r="L313" s="54"/>
      <c r="M313" s="54"/>
      <c r="N313" s="54"/>
      <c r="O313" s="54"/>
      <c r="P313" s="54"/>
      <c r="Q313" s="54"/>
      <c r="R313" s="54"/>
      <c r="S313" s="54"/>
      <c r="T313" s="54"/>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7"/>
      <c r="BK313" s="227"/>
      <c r="BL313" s="227"/>
      <c r="BM313" s="227"/>
      <c r="BN313" s="227"/>
      <c r="BO313" s="227"/>
      <c r="BP313" s="227"/>
      <c r="BQ313" s="227"/>
    </row>
    <row r="314" spans="1:69" x14ac:dyDescent="0.25">
      <c r="A314" s="227"/>
      <c r="B314" s="227"/>
      <c r="C314" s="227"/>
      <c r="D314" s="227"/>
      <c r="E314" s="54"/>
      <c r="F314" s="54"/>
      <c r="G314" s="54"/>
      <c r="H314" s="54"/>
      <c r="I314" s="54"/>
      <c r="J314" s="54"/>
      <c r="K314" s="54"/>
      <c r="L314" s="54"/>
      <c r="M314" s="54"/>
      <c r="N314" s="54"/>
      <c r="O314" s="54"/>
      <c r="P314" s="54"/>
      <c r="Q314" s="54"/>
      <c r="R314" s="54"/>
      <c r="S314" s="54"/>
      <c r="T314" s="54"/>
      <c r="U314" s="227"/>
      <c r="V314" s="227"/>
      <c r="W314" s="227"/>
      <c r="X314" s="227"/>
      <c r="Y314" s="227"/>
      <c r="Z314" s="227"/>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7"/>
      <c r="BK314" s="227"/>
      <c r="BL314" s="227"/>
      <c r="BM314" s="227"/>
      <c r="BN314" s="227"/>
      <c r="BO314" s="227"/>
      <c r="BP314" s="227"/>
      <c r="BQ314" s="227"/>
    </row>
    <row r="315" spans="1:69" x14ac:dyDescent="0.25">
      <c r="A315" s="227"/>
      <c r="B315" s="227"/>
      <c r="C315" s="227"/>
      <c r="D315" s="227"/>
      <c r="E315" s="54"/>
      <c r="F315" s="54"/>
      <c r="G315" s="54"/>
      <c r="H315" s="54"/>
      <c r="I315" s="54"/>
      <c r="J315" s="54"/>
      <c r="K315" s="54"/>
      <c r="L315" s="54"/>
      <c r="M315" s="54"/>
      <c r="N315" s="54"/>
      <c r="O315" s="54"/>
      <c r="P315" s="54"/>
      <c r="Q315" s="54"/>
      <c r="R315" s="54"/>
      <c r="S315" s="54"/>
      <c r="T315" s="54"/>
      <c r="U315" s="227"/>
      <c r="V315" s="227"/>
      <c r="W315" s="227"/>
      <c r="X315" s="227"/>
      <c r="Y315" s="227"/>
      <c r="Z315" s="227"/>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7"/>
      <c r="BK315" s="227"/>
      <c r="BL315" s="227"/>
      <c r="BM315" s="227"/>
      <c r="BN315" s="227"/>
      <c r="BO315" s="227"/>
      <c r="BP315" s="227"/>
      <c r="BQ315" s="227"/>
    </row>
    <row r="316" spans="1:69" x14ac:dyDescent="0.25">
      <c r="A316" s="227"/>
      <c r="B316" s="227"/>
      <c r="C316" s="227"/>
      <c r="D316" s="227"/>
      <c r="E316" s="54"/>
      <c r="F316" s="54"/>
      <c r="G316" s="54"/>
      <c r="H316" s="54"/>
      <c r="I316" s="54"/>
      <c r="J316" s="54"/>
      <c r="K316" s="54"/>
      <c r="L316" s="54"/>
      <c r="M316" s="54"/>
      <c r="N316" s="54"/>
      <c r="O316" s="54"/>
      <c r="P316" s="54"/>
      <c r="Q316" s="54"/>
      <c r="R316" s="54"/>
      <c r="S316" s="54"/>
      <c r="T316" s="54"/>
      <c r="U316" s="227"/>
      <c r="V316" s="227"/>
      <c r="W316" s="227"/>
      <c r="X316" s="227"/>
      <c r="Y316" s="227"/>
      <c r="Z316" s="227"/>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7"/>
      <c r="BK316" s="227"/>
      <c r="BL316" s="227"/>
      <c r="BM316" s="227"/>
      <c r="BN316" s="227"/>
      <c r="BO316" s="227"/>
      <c r="BP316" s="227"/>
      <c r="BQ316" s="227"/>
    </row>
    <row r="317" spans="1:69" x14ac:dyDescent="0.25">
      <c r="A317" s="227"/>
      <c r="B317" s="227"/>
      <c r="C317" s="227"/>
      <c r="D317" s="227"/>
      <c r="E317" s="54"/>
      <c r="F317" s="54"/>
      <c r="G317" s="54"/>
      <c r="H317" s="54"/>
      <c r="I317" s="54"/>
      <c r="J317" s="54"/>
      <c r="K317" s="54"/>
      <c r="L317" s="54"/>
      <c r="M317" s="54"/>
      <c r="N317" s="54"/>
      <c r="O317" s="54"/>
      <c r="P317" s="54"/>
      <c r="Q317" s="54"/>
      <c r="R317" s="54"/>
      <c r="S317" s="54"/>
      <c r="T317" s="54"/>
      <c r="U317" s="227"/>
      <c r="V317" s="227"/>
      <c r="W317" s="227"/>
      <c r="X317" s="227"/>
      <c r="Y317" s="227"/>
      <c r="Z317" s="227"/>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7"/>
      <c r="BK317" s="227"/>
      <c r="BL317" s="227"/>
      <c r="BM317" s="227"/>
      <c r="BN317" s="227"/>
      <c r="BO317" s="227"/>
      <c r="BP317" s="227"/>
      <c r="BQ317" s="227"/>
    </row>
    <row r="318" spans="1:69" x14ac:dyDescent="0.25">
      <c r="A318" s="227"/>
      <c r="B318" s="227"/>
      <c r="C318" s="227"/>
      <c r="D318" s="227"/>
      <c r="E318" s="54"/>
      <c r="F318" s="54"/>
      <c r="G318" s="54"/>
      <c r="H318" s="54"/>
      <c r="I318" s="54"/>
      <c r="J318" s="54"/>
      <c r="K318" s="54"/>
      <c r="L318" s="54"/>
      <c r="M318" s="54"/>
      <c r="N318" s="54"/>
      <c r="O318" s="54"/>
      <c r="P318" s="54"/>
      <c r="Q318" s="54"/>
      <c r="R318" s="54"/>
      <c r="S318" s="54"/>
      <c r="T318" s="54"/>
      <c r="U318" s="227"/>
      <c r="V318" s="227"/>
      <c r="W318" s="227"/>
      <c r="X318" s="227"/>
      <c r="Y318" s="227"/>
      <c r="Z318" s="227"/>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7"/>
      <c r="BK318" s="227"/>
      <c r="BL318" s="227"/>
      <c r="BM318" s="227"/>
      <c r="BN318" s="227"/>
      <c r="BO318" s="227"/>
      <c r="BP318" s="227"/>
      <c r="BQ318" s="227"/>
    </row>
    <row r="319" spans="1:69" x14ac:dyDescent="0.25">
      <c r="A319" s="227"/>
      <c r="B319" s="227"/>
      <c r="C319" s="227"/>
      <c r="D319" s="227"/>
      <c r="E319" s="54"/>
      <c r="F319" s="54"/>
      <c r="G319" s="54"/>
      <c r="H319" s="54"/>
      <c r="I319" s="54"/>
      <c r="J319" s="54"/>
      <c r="K319" s="54"/>
      <c r="L319" s="54"/>
      <c r="M319" s="54"/>
      <c r="N319" s="54"/>
      <c r="O319" s="54"/>
      <c r="P319" s="54"/>
      <c r="Q319" s="54"/>
      <c r="R319" s="54"/>
      <c r="S319" s="54"/>
      <c r="T319" s="54"/>
      <c r="U319" s="227"/>
      <c r="V319" s="227"/>
      <c r="W319" s="227"/>
      <c r="X319" s="227"/>
      <c r="Y319" s="227"/>
      <c r="Z319" s="227"/>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7"/>
      <c r="BK319" s="227"/>
      <c r="BL319" s="227"/>
      <c r="BM319" s="227"/>
      <c r="BN319" s="227"/>
      <c r="BO319" s="227"/>
      <c r="BP319" s="227"/>
      <c r="BQ319" s="227"/>
    </row>
    <row r="320" spans="1:69" x14ac:dyDescent="0.25">
      <c r="A320" s="227"/>
      <c r="B320" s="227"/>
      <c r="C320" s="227"/>
      <c r="D320" s="227"/>
      <c r="E320" s="54"/>
      <c r="F320" s="54"/>
      <c r="G320" s="54"/>
      <c r="H320" s="54"/>
      <c r="I320" s="54"/>
      <c r="J320" s="54"/>
      <c r="K320" s="54"/>
      <c r="L320" s="54"/>
      <c r="M320" s="54"/>
      <c r="N320" s="54"/>
      <c r="O320" s="54"/>
      <c r="P320" s="54"/>
      <c r="Q320" s="54"/>
      <c r="R320" s="54"/>
      <c r="S320" s="54"/>
      <c r="T320" s="54"/>
      <c r="U320" s="227"/>
      <c r="V320" s="227"/>
      <c r="W320" s="227"/>
      <c r="X320" s="227"/>
      <c r="Y320" s="227"/>
      <c r="Z320" s="227"/>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7"/>
      <c r="BK320" s="227"/>
      <c r="BL320" s="227"/>
      <c r="BM320" s="227"/>
      <c r="BN320" s="227"/>
      <c r="BO320" s="227"/>
      <c r="BP320" s="227"/>
      <c r="BQ320" s="227"/>
    </row>
    <row r="321" spans="1:69" x14ac:dyDescent="0.25">
      <c r="A321" s="227"/>
      <c r="B321" s="227"/>
      <c r="C321" s="227"/>
      <c r="D321" s="227"/>
      <c r="E321" s="54"/>
      <c r="F321" s="54"/>
      <c r="G321" s="54"/>
      <c r="H321" s="54"/>
      <c r="I321" s="54"/>
      <c r="J321" s="54"/>
      <c r="K321" s="54"/>
      <c r="L321" s="54"/>
      <c r="M321" s="54"/>
      <c r="N321" s="54"/>
      <c r="O321" s="54"/>
      <c r="P321" s="54"/>
      <c r="Q321" s="54"/>
      <c r="R321" s="54"/>
      <c r="S321" s="54"/>
      <c r="T321" s="54"/>
      <c r="U321" s="227"/>
      <c r="V321" s="227"/>
      <c r="W321" s="227"/>
      <c r="X321" s="227"/>
      <c r="Y321" s="227"/>
      <c r="Z321" s="227"/>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7"/>
      <c r="BK321" s="227"/>
      <c r="BL321" s="227"/>
      <c r="BM321" s="227"/>
      <c r="BN321" s="227"/>
      <c r="BO321" s="227"/>
      <c r="BP321" s="227"/>
      <c r="BQ321" s="227"/>
    </row>
    <row r="322" spans="1:69" x14ac:dyDescent="0.25">
      <c r="A322" s="227"/>
      <c r="B322" s="227"/>
      <c r="C322" s="227"/>
      <c r="D322" s="227"/>
      <c r="E322" s="54"/>
      <c r="F322" s="54"/>
      <c r="G322" s="54"/>
      <c r="H322" s="54"/>
      <c r="I322" s="54"/>
      <c r="J322" s="54"/>
      <c r="K322" s="54"/>
      <c r="L322" s="54"/>
      <c r="M322" s="54"/>
      <c r="N322" s="54"/>
      <c r="O322" s="54"/>
      <c r="P322" s="54"/>
      <c r="Q322" s="54"/>
      <c r="R322" s="54"/>
      <c r="S322" s="54"/>
      <c r="T322" s="54"/>
      <c r="U322" s="227"/>
      <c r="V322" s="227"/>
      <c r="W322" s="227"/>
      <c r="X322" s="227"/>
      <c r="Y322" s="227"/>
      <c r="Z322" s="227"/>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7"/>
      <c r="BK322" s="227"/>
      <c r="BL322" s="227"/>
      <c r="BM322" s="227"/>
      <c r="BN322" s="227"/>
      <c r="BO322" s="227"/>
      <c r="BP322" s="227"/>
      <c r="BQ322" s="227"/>
    </row>
    <row r="323" spans="1:69" x14ac:dyDescent="0.25">
      <c r="A323" s="227"/>
      <c r="B323" s="227"/>
      <c r="C323" s="227"/>
      <c r="D323" s="227"/>
      <c r="E323" s="54"/>
      <c r="F323" s="54"/>
      <c r="G323" s="54"/>
      <c r="H323" s="54"/>
      <c r="I323" s="54"/>
      <c r="J323" s="54"/>
      <c r="K323" s="54"/>
      <c r="L323" s="54"/>
      <c r="M323" s="54"/>
      <c r="N323" s="54"/>
      <c r="O323" s="54"/>
      <c r="P323" s="54"/>
      <c r="Q323" s="54"/>
      <c r="R323" s="54"/>
      <c r="S323" s="54"/>
      <c r="T323" s="54"/>
      <c r="U323" s="227"/>
      <c r="V323" s="227"/>
      <c r="W323" s="227"/>
      <c r="X323" s="227"/>
      <c r="Y323" s="227"/>
      <c r="Z323" s="227"/>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7"/>
      <c r="BK323" s="227"/>
      <c r="BL323" s="227"/>
      <c r="BM323" s="227"/>
      <c r="BN323" s="227"/>
      <c r="BO323" s="227"/>
      <c r="BP323" s="227"/>
      <c r="BQ323" s="227"/>
    </row>
    <row r="324" spans="1:69" x14ac:dyDescent="0.25">
      <c r="A324" s="227"/>
      <c r="B324" s="227"/>
      <c r="C324" s="227"/>
      <c r="D324" s="227"/>
      <c r="E324" s="54"/>
      <c r="F324" s="54"/>
      <c r="G324" s="54"/>
      <c r="H324" s="54"/>
      <c r="I324" s="54"/>
      <c r="J324" s="54"/>
      <c r="K324" s="54"/>
      <c r="L324" s="54"/>
      <c r="M324" s="54"/>
      <c r="N324" s="54"/>
      <c r="O324" s="54"/>
      <c r="P324" s="54"/>
      <c r="Q324" s="54"/>
      <c r="R324" s="54"/>
      <c r="S324" s="54"/>
      <c r="T324" s="54"/>
      <c r="U324" s="227"/>
      <c r="V324" s="227"/>
      <c r="W324" s="227"/>
      <c r="X324" s="227"/>
      <c r="Y324" s="227"/>
      <c r="Z324" s="227"/>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7"/>
      <c r="BK324" s="227"/>
      <c r="BL324" s="227"/>
      <c r="BM324" s="227"/>
      <c r="BN324" s="227"/>
      <c r="BO324" s="227"/>
      <c r="BP324" s="227"/>
      <c r="BQ324" s="227"/>
    </row>
    <row r="325" spans="1:69" x14ac:dyDescent="0.25">
      <c r="A325" s="227"/>
      <c r="B325" s="227"/>
      <c r="C325" s="227"/>
      <c r="D325" s="227"/>
      <c r="E325" s="54"/>
      <c r="F325" s="54"/>
      <c r="G325" s="54"/>
      <c r="H325" s="54"/>
      <c r="I325" s="54"/>
      <c r="J325" s="54"/>
      <c r="K325" s="54"/>
      <c r="L325" s="54"/>
      <c r="M325" s="54"/>
      <c r="N325" s="54"/>
      <c r="O325" s="54"/>
      <c r="P325" s="54"/>
      <c r="Q325" s="54"/>
      <c r="R325" s="54"/>
      <c r="S325" s="54"/>
      <c r="T325" s="54"/>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row>
    <row r="326" spans="1:69" x14ac:dyDescent="0.25">
      <c r="A326" s="227"/>
      <c r="B326" s="227"/>
      <c r="C326" s="227"/>
      <c r="D326" s="227"/>
      <c r="E326" s="54"/>
      <c r="F326" s="54"/>
      <c r="G326" s="54"/>
      <c r="H326" s="54"/>
      <c r="I326" s="54"/>
      <c r="J326" s="54"/>
      <c r="K326" s="54"/>
      <c r="L326" s="54"/>
      <c r="M326" s="54"/>
      <c r="N326" s="54"/>
      <c r="O326" s="54"/>
      <c r="P326" s="54"/>
      <c r="Q326" s="54"/>
      <c r="R326" s="54"/>
      <c r="S326" s="54"/>
      <c r="T326" s="54"/>
      <c r="U326" s="227"/>
      <c r="V326" s="227"/>
      <c r="W326" s="227"/>
      <c r="X326" s="227"/>
      <c r="Y326" s="227"/>
      <c r="Z326" s="227"/>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7"/>
      <c r="BK326" s="227"/>
      <c r="BL326" s="227"/>
      <c r="BM326" s="227"/>
      <c r="BN326" s="227"/>
      <c r="BO326" s="227"/>
      <c r="BP326" s="227"/>
      <c r="BQ326" s="227"/>
    </row>
    <row r="327" spans="1:69" x14ac:dyDescent="0.25">
      <c r="A327" s="227"/>
      <c r="B327" s="227"/>
      <c r="C327" s="227"/>
      <c r="D327" s="227"/>
      <c r="E327" s="54"/>
      <c r="F327" s="54"/>
      <c r="G327" s="54"/>
      <c r="H327" s="54"/>
      <c r="I327" s="54"/>
      <c r="J327" s="54"/>
      <c r="K327" s="54"/>
      <c r="L327" s="54"/>
      <c r="M327" s="54"/>
      <c r="N327" s="54"/>
      <c r="O327" s="54"/>
      <c r="P327" s="54"/>
      <c r="Q327" s="54"/>
      <c r="R327" s="54"/>
      <c r="S327" s="54"/>
      <c r="T327" s="54"/>
      <c r="U327" s="227"/>
      <c r="V327" s="227"/>
      <c r="W327" s="227"/>
      <c r="X327" s="227"/>
      <c r="Y327" s="227"/>
      <c r="Z327" s="227"/>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7"/>
      <c r="BK327" s="227"/>
      <c r="BL327" s="227"/>
      <c r="BM327" s="227"/>
      <c r="BN327" s="227"/>
      <c r="BO327" s="227"/>
      <c r="BP327" s="227"/>
      <c r="BQ327" s="227"/>
    </row>
    <row r="328" spans="1:69" x14ac:dyDescent="0.25">
      <c r="A328" s="227"/>
      <c r="B328" s="227"/>
      <c r="C328" s="227"/>
      <c r="D328" s="227"/>
      <c r="E328" s="54"/>
      <c r="F328" s="54"/>
      <c r="G328" s="54"/>
      <c r="H328" s="54"/>
      <c r="I328" s="54"/>
      <c r="J328" s="54"/>
      <c r="K328" s="54"/>
      <c r="L328" s="54"/>
      <c r="M328" s="54"/>
      <c r="N328" s="54"/>
      <c r="O328" s="54"/>
      <c r="P328" s="54"/>
      <c r="Q328" s="54"/>
      <c r="R328" s="54"/>
      <c r="S328" s="54"/>
      <c r="T328" s="54"/>
      <c r="U328" s="227"/>
      <c r="V328" s="227"/>
      <c r="W328" s="227"/>
      <c r="X328" s="227"/>
      <c r="Y328" s="227"/>
      <c r="Z328" s="227"/>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7"/>
      <c r="BK328" s="227"/>
      <c r="BL328" s="227"/>
      <c r="BM328" s="227"/>
      <c r="BN328" s="227"/>
      <c r="BO328" s="227"/>
      <c r="BP328" s="227"/>
      <c r="BQ328" s="227"/>
    </row>
    <row r="329" spans="1:69" x14ac:dyDescent="0.25">
      <c r="A329" s="227"/>
      <c r="B329" s="227"/>
      <c r="C329" s="227"/>
      <c r="D329" s="227"/>
      <c r="E329" s="54"/>
      <c r="F329" s="54"/>
      <c r="G329" s="54"/>
      <c r="H329" s="54"/>
      <c r="I329" s="54"/>
      <c r="J329" s="54"/>
      <c r="K329" s="54"/>
      <c r="L329" s="54"/>
      <c r="M329" s="54"/>
      <c r="N329" s="54"/>
      <c r="O329" s="54"/>
      <c r="P329" s="54"/>
      <c r="Q329" s="54"/>
      <c r="R329" s="54"/>
      <c r="S329" s="54"/>
      <c r="T329" s="54"/>
      <c r="U329" s="227"/>
      <c r="V329" s="227"/>
      <c r="W329" s="227"/>
      <c r="X329" s="227"/>
      <c r="Y329" s="227"/>
      <c r="Z329" s="227"/>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7"/>
      <c r="BK329" s="227"/>
      <c r="BL329" s="227"/>
      <c r="BM329" s="227"/>
      <c r="BN329" s="227"/>
      <c r="BO329" s="227"/>
      <c r="BP329" s="227"/>
      <c r="BQ329" s="227"/>
    </row>
    <row r="330" spans="1:69" x14ac:dyDescent="0.25">
      <c r="A330" s="227"/>
      <c r="B330" s="227"/>
      <c r="C330" s="227"/>
      <c r="D330" s="227"/>
      <c r="E330" s="54"/>
      <c r="F330" s="54"/>
      <c r="G330" s="54"/>
      <c r="H330" s="54"/>
      <c r="I330" s="54"/>
      <c r="J330" s="54"/>
      <c r="K330" s="54"/>
      <c r="L330" s="54"/>
      <c r="M330" s="54"/>
      <c r="N330" s="54"/>
      <c r="O330" s="54"/>
      <c r="P330" s="54"/>
      <c r="Q330" s="54"/>
      <c r="R330" s="54"/>
      <c r="S330" s="54"/>
      <c r="T330" s="54"/>
      <c r="U330" s="227"/>
      <c r="V330" s="227"/>
      <c r="W330" s="227"/>
      <c r="X330" s="227"/>
      <c r="Y330" s="227"/>
      <c r="Z330" s="227"/>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7"/>
      <c r="BK330" s="227"/>
      <c r="BL330" s="227"/>
      <c r="BM330" s="227"/>
      <c r="BN330" s="227"/>
      <c r="BO330" s="227"/>
      <c r="BP330" s="227"/>
      <c r="BQ330" s="227"/>
    </row>
    <row r="331" spans="1:69" x14ac:dyDescent="0.25">
      <c r="A331" s="227"/>
      <c r="B331" s="227"/>
      <c r="C331" s="227"/>
      <c r="D331" s="227"/>
      <c r="E331" s="54"/>
      <c r="F331" s="54"/>
      <c r="G331" s="54"/>
      <c r="H331" s="54"/>
      <c r="I331" s="54"/>
      <c r="J331" s="54"/>
      <c r="K331" s="54"/>
      <c r="L331" s="54"/>
      <c r="M331" s="54"/>
      <c r="N331" s="54"/>
      <c r="O331" s="54"/>
      <c r="P331" s="54"/>
      <c r="Q331" s="54"/>
      <c r="R331" s="54"/>
      <c r="S331" s="54"/>
      <c r="T331" s="54"/>
      <c r="U331" s="227"/>
      <c r="V331" s="227"/>
      <c r="W331" s="227"/>
      <c r="X331" s="227"/>
      <c r="Y331" s="227"/>
      <c r="Z331" s="227"/>
      <c r="AA331" s="227"/>
      <c r="AB331" s="227"/>
      <c r="AC331" s="227"/>
      <c r="AD331" s="227"/>
      <c r="AE331" s="227"/>
      <c r="AF331" s="227"/>
      <c r="AG331" s="227"/>
      <c r="AH331" s="227"/>
      <c r="AI331" s="227"/>
      <c r="AJ331" s="227"/>
      <c r="AK331" s="227"/>
      <c r="AL331" s="227"/>
      <c r="AM331" s="227"/>
      <c r="AN331" s="227"/>
      <c r="AO331" s="227"/>
      <c r="AP331" s="227"/>
      <c r="AQ331" s="227"/>
      <c r="AR331" s="227"/>
      <c r="AS331" s="227"/>
      <c r="AT331" s="227"/>
      <c r="AU331" s="227"/>
      <c r="AV331" s="227"/>
      <c r="AW331" s="227"/>
      <c r="AX331" s="227"/>
      <c r="AY331" s="227"/>
      <c r="AZ331" s="227"/>
      <c r="BA331" s="227"/>
      <c r="BB331" s="227"/>
      <c r="BC331" s="227"/>
      <c r="BD331" s="227"/>
      <c r="BE331" s="227"/>
      <c r="BF331" s="227"/>
      <c r="BG331" s="227"/>
      <c r="BH331" s="227"/>
      <c r="BI331" s="227"/>
      <c r="BJ331" s="227"/>
      <c r="BK331" s="227"/>
      <c r="BL331" s="227"/>
      <c r="BM331" s="227"/>
      <c r="BN331" s="227"/>
      <c r="BO331" s="227"/>
      <c r="BP331" s="227"/>
      <c r="BQ331" s="227"/>
    </row>
    <row r="332" spans="1:69" x14ac:dyDescent="0.25">
      <c r="A332" s="227"/>
      <c r="B332" s="227"/>
      <c r="C332" s="227"/>
      <c r="D332" s="227"/>
      <c r="E332" s="54"/>
      <c r="F332" s="54"/>
      <c r="G332" s="54"/>
      <c r="H332" s="54"/>
      <c r="I332" s="54"/>
      <c r="J332" s="54"/>
      <c r="K332" s="54"/>
      <c r="L332" s="54"/>
      <c r="M332" s="54"/>
      <c r="N332" s="54"/>
      <c r="O332" s="54"/>
      <c r="P332" s="54"/>
      <c r="Q332" s="54"/>
      <c r="R332" s="54"/>
      <c r="S332" s="54"/>
      <c r="T332" s="54"/>
      <c r="U332" s="227"/>
      <c r="V332" s="227"/>
      <c r="W332" s="227"/>
      <c r="X332" s="227"/>
      <c r="Y332" s="227"/>
      <c r="Z332" s="227"/>
      <c r="AA332" s="227"/>
      <c r="AB332" s="227"/>
      <c r="AC332" s="227"/>
      <c r="AD332" s="227"/>
      <c r="AE332" s="227"/>
      <c r="AF332" s="227"/>
      <c r="AG332" s="227"/>
      <c r="AH332" s="227"/>
      <c r="AI332" s="227"/>
      <c r="AJ332" s="227"/>
      <c r="AK332" s="227"/>
      <c r="AL332" s="227"/>
      <c r="AM332" s="227"/>
      <c r="AN332" s="227"/>
      <c r="AO332" s="227"/>
      <c r="AP332" s="227"/>
      <c r="AQ332" s="227"/>
      <c r="AR332" s="227"/>
      <c r="AS332" s="227"/>
      <c r="AT332" s="227"/>
      <c r="AU332" s="227"/>
      <c r="AV332" s="227"/>
      <c r="AW332" s="227"/>
      <c r="AX332" s="227"/>
      <c r="AY332" s="227"/>
      <c r="AZ332" s="227"/>
      <c r="BA332" s="227"/>
      <c r="BB332" s="227"/>
      <c r="BC332" s="227"/>
      <c r="BD332" s="227"/>
      <c r="BE332" s="227"/>
      <c r="BF332" s="227"/>
      <c r="BG332" s="227"/>
      <c r="BH332" s="227"/>
      <c r="BI332" s="227"/>
      <c r="BJ332" s="227"/>
      <c r="BK332" s="227"/>
      <c r="BL332" s="227"/>
      <c r="BM332" s="227"/>
      <c r="BN332" s="227"/>
      <c r="BO332" s="227"/>
      <c r="BP332" s="227"/>
      <c r="BQ332" s="227"/>
    </row>
    <row r="333" spans="1:69" x14ac:dyDescent="0.25">
      <c r="A333" s="227"/>
      <c r="B333" s="227"/>
      <c r="C333" s="227"/>
      <c r="D333" s="227"/>
      <c r="E333" s="54"/>
      <c r="F333" s="54"/>
      <c r="G333" s="54"/>
      <c r="H333" s="54"/>
      <c r="I333" s="54"/>
      <c r="J333" s="54"/>
      <c r="K333" s="54"/>
      <c r="L333" s="54"/>
      <c r="M333" s="54"/>
      <c r="N333" s="54"/>
      <c r="O333" s="54"/>
      <c r="P333" s="54"/>
      <c r="Q333" s="54"/>
      <c r="R333" s="54"/>
      <c r="S333" s="54"/>
      <c r="T333" s="54"/>
      <c r="U333" s="227"/>
      <c r="V333" s="227"/>
      <c r="W333" s="227"/>
      <c r="X333" s="227"/>
      <c r="Y333" s="227"/>
      <c r="Z333" s="227"/>
      <c r="AA333" s="227"/>
      <c r="AB333" s="227"/>
      <c r="AC333" s="227"/>
      <c r="AD333" s="227"/>
      <c r="AE333" s="227"/>
      <c r="AF333" s="227"/>
      <c r="AG333" s="227"/>
      <c r="AH333" s="227"/>
      <c r="AI333" s="227"/>
      <c r="AJ333" s="227"/>
      <c r="AK333" s="227"/>
      <c r="AL333" s="227"/>
      <c r="AM333" s="227"/>
      <c r="AN333" s="227"/>
      <c r="AO333" s="227"/>
      <c r="AP333" s="227"/>
      <c r="AQ333" s="227"/>
      <c r="AR333" s="227"/>
      <c r="AS333" s="227"/>
      <c r="AT333" s="227"/>
      <c r="AU333" s="227"/>
      <c r="AV333" s="227"/>
      <c r="AW333" s="227"/>
      <c r="AX333" s="227"/>
      <c r="AY333" s="227"/>
      <c r="AZ333" s="227"/>
      <c r="BA333" s="227"/>
      <c r="BB333" s="227"/>
      <c r="BC333" s="227"/>
      <c r="BD333" s="227"/>
      <c r="BE333" s="227"/>
      <c r="BF333" s="227"/>
      <c r="BG333" s="227"/>
      <c r="BH333" s="227"/>
      <c r="BI333" s="227"/>
      <c r="BJ333" s="227"/>
      <c r="BK333" s="227"/>
      <c r="BL333" s="227"/>
      <c r="BM333" s="227"/>
      <c r="BN333" s="227"/>
      <c r="BO333" s="227"/>
      <c r="BP333" s="227"/>
      <c r="BQ333" s="227"/>
    </row>
    <row r="334" spans="1:69" x14ac:dyDescent="0.25">
      <c r="A334" s="227"/>
      <c r="B334" s="227"/>
      <c r="C334" s="227"/>
      <c r="D334" s="227"/>
      <c r="E334" s="54"/>
      <c r="F334" s="54"/>
      <c r="G334" s="54"/>
      <c r="H334" s="54"/>
      <c r="I334" s="54"/>
      <c r="J334" s="54"/>
      <c r="K334" s="54"/>
      <c r="L334" s="54"/>
      <c r="M334" s="54"/>
      <c r="N334" s="54"/>
      <c r="O334" s="54"/>
      <c r="P334" s="54"/>
      <c r="Q334" s="54"/>
      <c r="R334" s="54"/>
      <c r="S334" s="54"/>
      <c r="T334" s="54"/>
      <c r="U334" s="227"/>
      <c r="V334" s="227"/>
      <c r="W334" s="227"/>
      <c r="X334" s="227"/>
      <c r="Y334" s="227"/>
      <c r="Z334" s="227"/>
      <c r="AA334" s="227"/>
      <c r="AB334" s="227"/>
      <c r="AC334" s="227"/>
      <c r="AD334" s="227"/>
      <c r="AE334" s="227"/>
      <c r="AF334" s="227"/>
      <c r="AG334" s="227"/>
      <c r="AH334" s="227"/>
      <c r="AI334" s="227"/>
      <c r="AJ334" s="227"/>
      <c r="AK334" s="227"/>
      <c r="AL334" s="227"/>
      <c r="AM334" s="227"/>
      <c r="AN334" s="227"/>
      <c r="AO334" s="227"/>
      <c r="AP334" s="227"/>
      <c r="AQ334" s="227"/>
      <c r="AR334" s="227"/>
      <c r="AS334" s="227"/>
      <c r="AT334" s="227"/>
      <c r="AU334" s="227"/>
      <c r="AV334" s="227"/>
      <c r="AW334" s="227"/>
      <c r="AX334" s="227"/>
      <c r="AY334" s="227"/>
      <c r="AZ334" s="227"/>
      <c r="BA334" s="227"/>
      <c r="BB334" s="227"/>
      <c r="BC334" s="227"/>
      <c r="BD334" s="227"/>
      <c r="BE334" s="227"/>
      <c r="BF334" s="227"/>
      <c r="BG334" s="227"/>
      <c r="BH334" s="227"/>
      <c r="BI334" s="227"/>
      <c r="BJ334" s="227"/>
      <c r="BK334" s="227"/>
      <c r="BL334" s="227"/>
      <c r="BM334" s="227"/>
      <c r="BN334" s="227"/>
      <c r="BO334" s="227"/>
      <c r="BP334" s="227"/>
      <c r="BQ334" s="227"/>
    </row>
    <row r="335" spans="1:69" x14ac:dyDescent="0.25">
      <c r="A335" s="227"/>
      <c r="B335" s="227"/>
      <c r="C335" s="227"/>
      <c r="D335" s="227"/>
      <c r="E335" s="54"/>
      <c r="F335" s="54"/>
      <c r="G335" s="54"/>
      <c r="H335" s="54"/>
      <c r="I335" s="54"/>
      <c r="J335" s="54"/>
      <c r="K335" s="54"/>
      <c r="L335" s="54"/>
      <c r="M335" s="54"/>
      <c r="N335" s="54"/>
      <c r="O335" s="54"/>
      <c r="P335" s="54"/>
      <c r="Q335" s="54"/>
      <c r="R335" s="54"/>
      <c r="S335" s="54"/>
      <c r="T335" s="54"/>
      <c r="U335" s="227"/>
      <c r="V335" s="227"/>
      <c r="W335" s="227"/>
      <c r="X335" s="227"/>
      <c r="Y335" s="227"/>
      <c r="Z335" s="227"/>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c r="AX335" s="227"/>
      <c r="AY335" s="227"/>
      <c r="AZ335" s="227"/>
      <c r="BA335" s="227"/>
      <c r="BB335" s="227"/>
      <c r="BC335" s="227"/>
      <c r="BD335" s="227"/>
      <c r="BE335" s="227"/>
      <c r="BF335" s="227"/>
      <c r="BG335" s="227"/>
      <c r="BH335" s="227"/>
      <c r="BI335" s="227"/>
      <c r="BJ335" s="227"/>
      <c r="BK335" s="227"/>
      <c r="BL335" s="227"/>
      <c r="BM335" s="227"/>
      <c r="BN335" s="227"/>
      <c r="BO335" s="227"/>
      <c r="BP335" s="227"/>
      <c r="BQ335" s="227"/>
    </row>
    <row r="336" spans="1:69" x14ac:dyDescent="0.25">
      <c r="A336" s="227"/>
      <c r="B336" s="227"/>
      <c r="C336" s="227"/>
      <c r="D336" s="227"/>
      <c r="E336" s="54"/>
      <c r="F336" s="54"/>
      <c r="G336" s="54"/>
      <c r="H336" s="54"/>
      <c r="I336" s="54"/>
      <c r="J336" s="54"/>
      <c r="K336" s="54"/>
      <c r="L336" s="54"/>
      <c r="M336" s="54"/>
      <c r="N336" s="54"/>
      <c r="O336" s="54"/>
      <c r="P336" s="54"/>
      <c r="Q336" s="54"/>
      <c r="R336" s="54"/>
      <c r="S336" s="54"/>
      <c r="T336" s="54"/>
      <c r="U336" s="227"/>
      <c r="V336" s="227"/>
      <c r="W336" s="227"/>
      <c r="X336" s="227"/>
      <c r="Y336" s="227"/>
      <c r="Z336" s="227"/>
      <c r="AA336" s="227"/>
      <c r="AB336" s="227"/>
      <c r="AC336" s="227"/>
      <c r="AD336" s="227"/>
      <c r="AE336" s="227"/>
      <c r="AF336" s="227"/>
      <c r="AG336" s="227"/>
      <c r="AH336" s="227"/>
      <c r="AI336" s="227"/>
      <c r="AJ336" s="227"/>
      <c r="AK336" s="227"/>
      <c r="AL336" s="227"/>
      <c r="AM336" s="227"/>
      <c r="AN336" s="227"/>
      <c r="AO336" s="227"/>
      <c r="AP336" s="227"/>
      <c r="AQ336" s="227"/>
      <c r="AR336" s="227"/>
      <c r="AS336" s="227"/>
      <c r="AT336" s="227"/>
      <c r="AU336" s="227"/>
      <c r="AV336" s="227"/>
      <c r="AW336" s="227"/>
      <c r="AX336" s="227"/>
      <c r="AY336" s="227"/>
      <c r="AZ336" s="227"/>
      <c r="BA336" s="227"/>
      <c r="BB336" s="227"/>
      <c r="BC336" s="227"/>
      <c r="BD336" s="227"/>
      <c r="BE336" s="227"/>
      <c r="BF336" s="227"/>
      <c r="BG336" s="227"/>
      <c r="BH336" s="227"/>
      <c r="BI336" s="227"/>
      <c r="BJ336" s="227"/>
      <c r="BK336" s="227"/>
      <c r="BL336" s="227"/>
      <c r="BM336" s="227"/>
      <c r="BN336" s="227"/>
      <c r="BO336" s="227"/>
      <c r="BP336" s="227"/>
      <c r="BQ336" s="227"/>
    </row>
    <row r="337" spans="1:69" x14ac:dyDescent="0.25">
      <c r="A337" s="227"/>
      <c r="B337" s="227"/>
      <c r="C337" s="227"/>
      <c r="D337" s="227"/>
      <c r="E337" s="54"/>
      <c r="F337" s="54"/>
      <c r="G337" s="54"/>
      <c r="H337" s="54"/>
      <c r="I337" s="54"/>
      <c r="J337" s="54"/>
      <c r="K337" s="54"/>
      <c r="L337" s="54"/>
      <c r="M337" s="54"/>
      <c r="N337" s="54"/>
      <c r="O337" s="54"/>
      <c r="P337" s="54"/>
      <c r="Q337" s="54"/>
      <c r="R337" s="54"/>
      <c r="S337" s="54"/>
      <c r="T337" s="54"/>
      <c r="U337" s="227"/>
      <c r="V337" s="227"/>
      <c r="W337" s="227"/>
      <c r="X337" s="227"/>
      <c r="Y337" s="227"/>
      <c r="Z337" s="227"/>
      <c r="AA337" s="227"/>
      <c r="AB337" s="227"/>
      <c r="AC337" s="227"/>
      <c r="AD337" s="227"/>
      <c r="AE337" s="227"/>
      <c r="AF337" s="227"/>
      <c r="AG337" s="227"/>
      <c r="AH337" s="227"/>
      <c r="AI337" s="227"/>
      <c r="AJ337" s="227"/>
      <c r="AK337" s="227"/>
      <c r="AL337" s="227"/>
      <c r="AM337" s="227"/>
      <c r="AN337" s="227"/>
      <c r="AO337" s="227"/>
      <c r="AP337" s="227"/>
      <c r="AQ337" s="227"/>
      <c r="AR337" s="227"/>
      <c r="AS337" s="227"/>
      <c r="AT337" s="227"/>
      <c r="AU337" s="227"/>
      <c r="AV337" s="227"/>
      <c r="AW337" s="227"/>
      <c r="AX337" s="227"/>
      <c r="AY337" s="227"/>
      <c r="AZ337" s="227"/>
      <c r="BA337" s="227"/>
      <c r="BB337" s="227"/>
      <c r="BC337" s="227"/>
      <c r="BD337" s="227"/>
      <c r="BE337" s="227"/>
      <c r="BF337" s="227"/>
      <c r="BG337" s="227"/>
      <c r="BH337" s="227"/>
      <c r="BI337" s="227"/>
      <c r="BJ337" s="227"/>
      <c r="BK337" s="227"/>
      <c r="BL337" s="227"/>
      <c r="BM337" s="227"/>
      <c r="BN337" s="227"/>
      <c r="BO337" s="227"/>
      <c r="BP337" s="227"/>
      <c r="BQ337" s="227"/>
    </row>
    <row r="338" spans="1:69" x14ac:dyDescent="0.25">
      <c r="A338" s="227"/>
      <c r="B338" s="227"/>
      <c r="C338" s="227"/>
      <c r="D338" s="227"/>
      <c r="E338" s="54"/>
      <c r="F338" s="54"/>
      <c r="G338" s="54"/>
      <c r="H338" s="54"/>
      <c r="I338" s="54"/>
      <c r="J338" s="54"/>
      <c r="K338" s="54"/>
      <c r="L338" s="54"/>
      <c r="M338" s="54"/>
      <c r="N338" s="54"/>
      <c r="O338" s="54"/>
      <c r="P338" s="54"/>
      <c r="Q338" s="54"/>
      <c r="R338" s="54"/>
      <c r="S338" s="54"/>
      <c r="T338" s="54"/>
      <c r="U338" s="227"/>
      <c r="V338" s="227"/>
      <c r="W338" s="227"/>
      <c r="X338" s="227"/>
      <c r="Y338" s="227"/>
      <c r="Z338" s="227"/>
      <c r="AA338" s="227"/>
      <c r="AB338" s="227"/>
      <c r="AC338" s="227"/>
      <c r="AD338" s="227"/>
      <c r="AE338" s="227"/>
      <c r="AF338" s="227"/>
      <c r="AG338" s="227"/>
      <c r="AH338" s="227"/>
      <c r="AI338" s="227"/>
      <c r="AJ338" s="227"/>
      <c r="AK338" s="227"/>
      <c r="AL338" s="227"/>
      <c r="AM338" s="227"/>
      <c r="AN338" s="227"/>
      <c r="AO338" s="227"/>
      <c r="AP338" s="227"/>
      <c r="AQ338" s="227"/>
      <c r="AR338" s="227"/>
      <c r="AS338" s="227"/>
      <c r="AT338" s="227"/>
      <c r="AU338" s="227"/>
      <c r="AV338" s="227"/>
      <c r="AW338" s="227"/>
      <c r="AX338" s="227"/>
      <c r="AY338" s="227"/>
      <c r="AZ338" s="227"/>
      <c r="BA338" s="227"/>
      <c r="BB338" s="227"/>
      <c r="BC338" s="227"/>
      <c r="BD338" s="227"/>
      <c r="BE338" s="227"/>
      <c r="BF338" s="227"/>
      <c r="BG338" s="227"/>
      <c r="BH338" s="227"/>
      <c r="BI338" s="227"/>
      <c r="BJ338" s="227"/>
      <c r="BK338" s="227"/>
      <c r="BL338" s="227"/>
      <c r="BM338" s="227"/>
      <c r="BN338" s="227"/>
      <c r="BO338" s="227"/>
      <c r="BP338" s="227"/>
      <c r="BQ338" s="227"/>
    </row>
    <row r="339" spans="1:69" x14ac:dyDescent="0.25">
      <c r="A339" s="227"/>
      <c r="B339" s="227"/>
      <c r="C339" s="227"/>
      <c r="D339" s="227"/>
      <c r="E339" s="54"/>
      <c r="F339" s="54"/>
      <c r="G339" s="54"/>
      <c r="H339" s="54"/>
      <c r="I339" s="54"/>
      <c r="J339" s="54"/>
      <c r="K339" s="54"/>
      <c r="L339" s="54"/>
      <c r="M339" s="54"/>
      <c r="N339" s="54"/>
      <c r="O339" s="54"/>
      <c r="P339" s="54"/>
      <c r="Q339" s="54"/>
      <c r="R339" s="54"/>
      <c r="S339" s="54"/>
      <c r="T339" s="54"/>
      <c r="U339" s="227"/>
      <c r="V339" s="227"/>
      <c r="W339" s="227"/>
      <c r="X339" s="227"/>
      <c r="Y339" s="227"/>
      <c r="Z339" s="227"/>
      <c r="AA339" s="227"/>
      <c r="AB339" s="227"/>
      <c r="AC339" s="227"/>
      <c r="AD339" s="227"/>
      <c r="AE339" s="227"/>
      <c r="AF339" s="227"/>
      <c r="AG339" s="227"/>
      <c r="AH339" s="227"/>
      <c r="AI339" s="227"/>
      <c r="AJ339" s="227"/>
      <c r="AK339" s="227"/>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c r="BI339" s="227"/>
      <c r="BJ339" s="227"/>
      <c r="BK339" s="227"/>
      <c r="BL339" s="227"/>
      <c r="BM339" s="227"/>
      <c r="BN339" s="227"/>
      <c r="BO339" s="227"/>
      <c r="BP339" s="227"/>
      <c r="BQ339" s="227"/>
    </row>
    <row r="340" spans="1:69" x14ac:dyDescent="0.25">
      <c r="A340" s="227"/>
      <c r="B340" s="227"/>
      <c r="C340" s="227"/>
      <c r="D340" s="227"/>
      <c r="E340" s="54"/>
      <c r="F340" s="54"/>
      <c r="G340" s="54"/>
      <c r="H340" s="54"/>
      <c r="I340" s="54"/>
      <c r="J340" s="54"/>
      <c r="K340" s="54"/>
      <c r="L340" s="54"/>
      <c r="M340" s="54"/>
      <c r="N340" s="54"/>
      <c r="O340" s="54"/>
      <c r="P340" s="54"/>
      <c r="Q340" s="54"/>
      <c r="R340" s="54"/>
      <c r="S340" s="54"/>
      <c r="T340" s="54"/>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c r="BI340" s="227"/>
      <c r="BJ340" s="227"/>
      <c r="BK340" s="227"/>
      <c r="BL340" s="227"/>
      <c r="BM340" s="227"/>
      <c r="BN340" s="227"/>
      <c r="BO340" s="227"/>
      <c r="BP340" s="227"/>
      <c r="BQ340" s="227"/>
    </row>
    <row r="341" spans="1:69" x14ac:dyDescent="0.25">
      <c r="A341" s="227"/>
      <c r="B341" s="227"/>
      <c r="C341" s="227"/>
      <c r="D341" s="227"/>
      <c r="E341" s="54"/>
      <c r="F341" s="54"/>
      <c r="G341" s="54"/>
      <c r="H341" s="54"/>
      <c r="I341" s="54"/>
      <c r="J341" s="54"/>
      <c r="K341" s="54"/>
      <c r="L341" s="54"/>
      <c r="M341" s="54"/>
      <c r="N341" s="54"/>
      <c r="O341" s="54"/>
      <c r="P341" s="54"/>
      <c r="Q341" s="54"/>
      <c r="R341" s="54"/>
      <c r="S341" s="54"/>
      <c r="T341" s="54"/>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7"/>
      <c r="BK341" s="227"/>
      <c r="BL341" s="227"/>
      <c r="BM341" s="227"/>
      <c r="BN341" s="227"/>
      <c r="BO341" s="227"/>
      <c r="BP341" s="227"/>
      <c r="BQ341" s="227"/>
    </row>
    <row r="342" spans="1:69" x14ac:dyDescent="0.25">
      <c r="A342" s="227"/>
      <c r="B342" s="227"/>
      <c r="C342" s="227"/>
      <c r="D342" s="227"/>
      <c r="E342" s="54"/>
      <c r="F342" s="54"/>
      <c r="G342" s="54"/>
      <c r="H342" s="54"/>
      <c r="I342" s="54"/>
      <c r="J342" s="54"/>
      <c r="K342" s="54"/>
      <c r="L342" s="54"/>
      <c r="M342" s="54"/>
      <c r="N342" s="54"/>
      <c r="O342" s="54"/>
      <c r="P342" s="54"/>
      <c r="Q342" s="54"/>
      <c r="R342" s="54"/>
      <c r="S342" s="54"/>
      <c r="T342" s="54"/>
      <c r="U342" s="227"/>
      <c r="V342" s="227"/>
      <c r="W342" s="227"/>
      <c r="X342" s="227"/>
      <c r="Y342" s="227"/>
      <c r="Z342" s="227"/>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c r="AX342" s="227"/>
      <c r="AY342" s="227"/>
      <c r="AZ342" s="227"/>
      <c r="BA342" s="227"/>
      <c r="BB342" s="227"/>
      <c r="BC342" s="227"/>
      <c r="BD342" s="227"/>
      <c r="BE342" s="227"/>
      <c r="BF342" s="227"/>
      <c r="BG342" s="227"/>
      <c r="BH342" s="227"/>
      <c r="BI342" s="227"/>
      <c r="BJ342" s="227"/>
      <c r="BK342" s="227"/>
      <c r="BL342" s="227"/>
      <c r="BM342" s="227"/>
      <c r="BN342" s="227"/>
      <c r="BO342" s="227"/>
      <c r="BP342" s="227"/>
      <c r="BQ342" s="227"/>
    </row>
    <row r="343" spans="1:69" x14ac:dyDescent="0.25">
      <c r="A343" s="227"/>
      <c r="B343" s="227"/>
      <c r="C343" s="227"/>
      <c r="D343" s="227"/>
      <c r="E343" s="54"/>
      <c r="F343" s="54"/>
      <c r="G343" s="54"/>
      <c r="H343" s="54"/>
      <c r="I343" s="54"/>
      <c r="J343" s="54"/>
      <c r="K343" s="54"/>
      <c r="L343" s="54"/>
      <c r="M343" s="54"/>
      <c r="N343" s="54"/>
      <c r="O343" s="54"/>
      <c r="P343" s="54"/>
      <c r="Q343" s="54"/>
      <c r="R343" s="54"/>
      <c r="S343" s="54"/>
      <c r="T343" s="54"/>
      <c r="U343" s="227"/>
      <c r="V343" s="227"/>
      <c r="W343" s="227"/>
      <c r="X343" s="227"/>
      <c r="Y343" s="227"/>
      <c r="Z343" s="227"/>
      <c r="AA343" s="227"/>
      <c r="AB343" s="227"/>
      <c r="AC343" s="227"/>
      <c r="AD343" s="227"/>
      <c r="AE343" s="227"/>
      <c r="AF343" s="227"/>
      <c r="AG343" s="227"/>
      <c r="AH343" s="227"/>
      <c r="AI343" s="227"/>
      <c r="AJ343" s="227"/>
      <c r="AK343" s="227"/>
      <c r="AL343" s="227"/>
      <c r="AM343" s="227"/>
      <c r="AN343" s="227"/>
      <c r="AO343" s="227"/>
      <c r="AP343" s="227"/>
      <c r="AQ343" s="227"/>
      <c r="AR343" s="227"/>
      <c r="AS343" s="227"/>
      <c r="AT343" s="227"/>
      <c r="AU343" s="227"/>
      <c r="AV343" s="227"/>
      <c r="AW343" s="227"/>
      <c r="AX343" s="227"/>
      <c r="AY343" s="227"/>
      <c r="AZ343" s="227"/>
      <c r="BA343" s="227"/>
      <c r="BB343" s="227"/>
      <c r="BC343" s="227"/>
      <c r="BD343" s="227"/>
      <c r="BE343" s="227"/>
      <c r="BF343" s="227"/>
      <c r="BG343" s="227"/>
      <c r="BH343" s="227"/>
      <c r="BI343" s="227"/>
      <c r="BJ343" s="227"/>
      <c r="BK343" s="227"/>
      <c r="BL343" s="227"/>
      <c r="BM343" s="227"/>
      <c r="BN343" s="227"/>
      <c r="BO343" s="227"/>
      <c r="BP343" s="227"/>
      <c r="BQ343" s="227"/>
    </row>
    <row r="344" spans="1:69" x14ac:dyDescent="0.25">
      <c r="A344" s="227"/>
      <c r="B344" s="227"/>
      <c r="C344" s="227"/>
      <c r="D344" s="227"/>
      <c r="E344" s="54"/>
      <c r="F344" s="54"/>
      <c r="G344" s="54"/>
      <c r="H344" s="54"/>
      <c r="I344" s="54"/>
      <c r="J344" s="54"/>
      <c r="K344" s="54"/>
      <c r="L344" s="54"/>
      <c r="M344" s="54"/>
      <c r="N344" s="54"/>
      <c r="O344" s="54"/>
      <c r="P344" s="54"/>
      <c r="Q344" s="54"/>
      <c r="R344" s="54"/>
      <c r="S344" s="54"/>
      <c r="T344" s="54"/>
      <c r="U344" s="227"/>
      <c r="V344" s="227"/>
      <c r="W344" s="227"/>
      <c r="X344" s="227"/>
      <c r="Y344" s="227"/>
      <c r="Z344" s="227"/>
      <c r="AA344" s="227"/>
      <c r="AB344" s="227"/>
      <c r="AC344" s="227"/>
      <c r="AD344" s="227"/>
      <c r="AE344" s="227"/>
      <c r="AF344" s="227"/>
      <c r="AG344" s="227"/>
      <c r="AH344" s="227"/>
      <c r="AI344" s="227"/>
      <c r="AJ344" s="227"/>
      <c r="AK344" s="227"/>
      <c r="AL344" s="227"/>
      <c r="AM344" s="227"/>
      <c r="AN344" s="227"/>
      <c r="AO344" s="227"/>
      <c r="AP344" s="227"/>
      <c r="AQ344" s="227"/>
      <c r="AR344" s="227"/>
      <c r="AS344" s="227"/>
      <c r="AT344" s="227"/>
      <c r="AU344" s="227"/>
      <c r="AV344" s="227"/>
      <c r="AW344" s="227"/>
      <c r="AX344" s="227"/>
      <c r="AY344" s="227"/>
      <c r="AZ344" s="227"/>
      <c r="BA344" s="227"/>
      <c r="BB344" s="227"/>
      <c r="BC344" s="227"/>
      <c r="BD344" s="227"/>
      <c r="BE344" s="227"/>
      <c r="BF344" s="227"/>
      <c r="BG344" s="227"/>
      <c r="BH344" s="227"/>
      <c r="BI344" s="227"/>
      <c r="BJ344" s="227"/>
      <c r="BK344" s="227"/>
      <c r="BL344" s="227"/>
      <c r="BM344" s="227"/>
      <c r="BN344" s="227"/>
      <c r="BO344" s="227"/>
      <c r="BP344" s="227"/>
      <c r="BQ344" s="227"/>
    </row>
    <row r="345" spans="1:69" x14ac:dyDescent="0.25">
      <c r="A345" s="227"/>
      <c r="B345" s="227"/>
      <c r="C345" s="227"/>
      <c r="D345" s="227"/>
      <c r="E345" s="54"/>
      <c r="F345" s="54"/>
      <c r="G345" s="54"/>
      <c r="H345" s="54"/>
      <c r="I345" s="54"/>
      <c r="J345" s="54"/>
      <c r="K345" s="54"/>
      <c r="L345" s="54"/>
      <c r="M345" s="54"/>
      <c r="N345" s="54"/>
      <c r="O345" s="54"/>
      <c r="P345" s="54"/>
      <c r="Q345" s="54"/>
      <c r="R345" s="54"/>
      <c r="S345" s="54"/>
      <c r="T345" s="54"/>
      <c r="U345" s="227"/>
      <c r="V345" s="227"/>
      <c r="W345" s="227"/>
      <c r="X345" s="227"/>
      <c r="Y345" s="227"/>
      <c r="Z345" s="227"/>
      <c r="AA345" s="227"/>
      <c r="AB345" s="227"/>
      <c r="AC345" s="227"/>
      <c r="AD345" s="227"/>
      <c r="AE345" s="227"/>
      <c r="AF345" s="227"/>
      <c r="AG345" s="227"/>
      <c r="AH345" s="227"/>
      <c r="AI345" s="227"/>
      <c r="AJ345" s="227"/>
      <c r="AK345" s="227"/>
      <c r="AL345" s="227"/>
      <c r="AM345" s="227"/>
      <c r="AN345" s="227"/>
      <c r="AO345" s="227"/>
      <c r="AP345" s="227"/>
      <c r="AQ345" s="227"/>
      <c r="AR345" s="227"/>
      <c r="AS345" s="227"/>
      <c r="AT345" s="227"/>
      <c r="AU345" s="227"/>
      <c r="AV345" s="227"/>
      <c r="AW345" s="227"/>
      <c r="AX345" s="227"/>
      <c r="AY345" s="227"/>
      <c r="AZ345" s="227"/>
      <c r="BA345" s="227"/>
      <c r="BB345" s="227"/>
      <c r="BC345" s="227"/>
      <c r="BD345" s="227"/>
      <c r="BE345" s="227"/>
      <c r="BF345" s="227"/>
      <c r="BG345" s="227"/>
      <c r="BH345" s="227"/>
      <c r="BI345" s="227"/>
      <c r="BJ345" s="227"/>
      <c r="BK345" s="227"/>
      <c r="BL345" s="227"/>
      <c r="BM345" s="227"/>
      <c r="BN345" s="227"/>
      <c r="BO345" s="227"/>
      <c r="BP345" s="227"/>
      <c r="BQ345" s="227"/>
    </row>
    <row r="346" spans="1:69" x14ac:dyDescent="0.25">
      <c r="A346" s="227"/>
      <c r="B346" s="227"/>
      <c r="C346" s="227"/>
      <c r="D346" s="227"/>
      <c r="E346" s="54"/>
      <c r="F346" s="54"/>
      <c r="G346" s="54"/>
      <c r="H346" s="54"/>
      <c r="I346" s="54"/>
      <c r="J346" s="54"/>
      <c r="K346" s="54"/>
      <c r="L346" s="54"/>
      <c r="M346" s="54"/>
      <c r="N346" s="54"/>
      <c r="O346" s="54"/>
      <c r="P346" s="54"/>
      <c r="Q346" s="54"/>
      <c r="R346" s="54"/>
      <c r="S346" s="54"/>
      <c r="T346" s="54"/>
      <c r="U346" s="227"/>
      <c r="V346" s="227"/>
      <c r="W346" s="227"/>
      <c r="X346" s="227"/>
      <c r="Y346" s="227"/>
      <c r="Z346" s="227"/>
      <c r="AA346" s="227"/>
      <c r="AB346" s="227"/>
      <c r="AC346" s="227"/>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7"/>
      <c r="BK346" s="227"/>
      <c r="BL346" s="227"/>
      <c r="BM346" s="227"/>
      <c r="BN346" s="227"/>
      <c r="BO346" s="227"/>
      <c r="BP346" s="227"/>
      <c r="BQ346" s="227"/>
    </row>
    <row r="347" spans="1:69" x14ac:dyDescent="0.25">
      <c r="A347" s="227"/>
      <c r="B347" s="227"/>
      <c r="C347" s="227"/>
      <c r="D347" s="227"/>
      <c r="E347" s="54"/>
      <c r="F347" s="54"/>
      <c r="G347" s="54"/>
      <c r="H347" s="54"/>
      <c r="I347" s="54"/>
      <c r="J347" s="54"/>
      <c r="K347" s="54"/>
      <c r="L347" s="54"/>
      <c r="M347" s="54"/>
      <c r="N347" s="54"/>
      <c r="O347" s="54"/>
      <c r="P347" s="54"/>
      <c r="Q347" s="54"/>
      <c r="R347" s="54"/>
      <c r="S347" s="54"/>
      <c r="T347" s="54"/>
      <c r="U347" s="227"/>
      <c r="V347" s="227"/>
      <c r="W347" s="227"/>
      <c r="X347" s="227"/>
      <c r="Y347" s="227"/>
      <c r="Z347" s="227"/>
      <c r="AA347" s="227"/>
      <c r="AB347" s="227"/>
      <c r="AC347" s="227"/>
      <c r="AD347" s="227"/>
      <c r="AE347" s="227"/>
      <c r="AF347" s="227"/>
      <c r="AG347" s="227"/>
      <c r="AH347" s="227"/>
      <c r="AI347" s="227"/>
      <c r="AJ347" s="227"/>
      <c r="AK347" s="227"/>
      <c r="AL347" s="227"/>
      <c r="AM347" s="227"/>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7"/>
      <c r="BK347" s="227"/>
      <c r="BL347" s="227"/>
      <c r="BM347" s="227"/>
      <c r="BN347" s="227"/>
      <c r="BO347" s="227"/>
      <c r="BP347" s="227"/>
      <c r="BQ347" s="227"/>
    </row>
    <row r="348" spans="1:69" x14ac:dyDescent="0.25">
      <c r="A348" s="227"/>
      <c r="B348" s="227"/>
      <c r="C348" s="227"/>
      <c r="D348" s="227"/>
      <c r="E348" s="54"/>
      <c r="F348" s="54"/>
      <c r="G348" s="54"/>
      <c r="H348" s="54"/>
      <c r="I348" s="54"/>
      <c r="J348" s="54"/>
      <c r="K348" s="54"/>
      <c r="L348" s="54"/>
      <c r="M348" s="54"/>
      <c r="N348" s="54"/>
      <c r="O348" s="54"/>
      <c r="P348" s="54"/>
      <c r="Q348" s="54"/>
      <c r="R348" s="54"/>
      <c r="S348" s="54"/>
      <c r="T348" s="54"/>
      <c r="U348" s="227"/>
      <c r="V348" s="227"/>
      <c r="W348" s="227"/>
      <c r="X348" s="227"/>
      <c r="Y348" s="227"/>
      <c r="Z348" s="227"/>
      <c r="AA348" s="227"/>
      <c r="AB348" s="227"/>
      <c r="AC348" s="227"/>
      <c r="AD348" s="227"/>
      <c r="AE348" s="227"/>
      <c r="AF348" s="227"/>
      <c r="AG348" s="227"/>
      <c r="AH348" s="227"/>
      <c r="AI348" s="227"/>
      <c r="AJ348" s="227"/>
      <c r="AK348" s="227"/>
      <c r="AL348" s="227"/>
      <c r="AM348" s="227"/>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7"/>
      <c r="BK348" s="227"/>
      <c r="BL348" s="227"/>
      <c r="BM348" s="227"/>
      <c r="BN348" s="227"/>
      <c r="BO348" s="227"/>
      <c r="BP348" s="227"/>
      <c r="BQ348" s="227"/>
    </row>
    <row r="349" spans="1:69" x14ac:dyDescent="0.25">
      <c r="A349" s="227"/>
      <c r="B349" s="227"/>
      <c r="C349" s="227"/>
      <c r="D349" s="227"/>
      <c r="E349" s="54"/>
      <c r="F349" s="54"/>
      <c r="G349" s="54"/>
      <c r="H349" s="54"/>
      <c r="I349" s="54"/>
      <c r="J349" s="54"/>
      <c r="K349" s="54"/>
      <c r="L349" s="54"/>
      <c r="M349" s="54"/>
      <c r="N349" s="54"/>
      <c r="O349" s="54"/>
      <c r="P349" s="54"/>
      <c r="Q349" s="54"/>
      <c r="R349" s="54"/>
      <c r="S349" s="54"/>
      <c r="T349" s="54"/>
      <c r="U349" s="227"/>
      <c r="V349" s="227"/>
      <c r="W349" s="227"/>
      <c r="X349" s="227"/>
      <c r="Y349" s="227"/>
      <c r="Z349" s="227"/>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7"/>
      <c r="AX349" s="227"/>
      <c r="AY349" s="227"/>
      <c r="AZ349" s="227"/>
      <c r="BA349" s="227"/>
      <c r="BB349" s="227"/>
      <c r="BC349" s="227"/>
      <c r="BD349" s="227"/>
      <c r="BE349" s="227"/>
      <c r="BF349" s="227"/>
      <c r="BG349" s="227"/>
      <c r="BH349" s="227"/>
      <c r="BI349" s="227"/>
      <c r="BJ349" s="227"/>
      <c r="BK349" s="227"/>
      <c r="BL349" s="227"/>
      <c r="BM349" s="227"/>
      <c r="BN349" s="227"/>
      <c r="BO349" s="227"/>
      <c r="BP349" s="227"/>
      <c r="BQ349" s="227"/>
    </row>
    <row r="350" spans="1:69" x14ac:dyDescent="0.25">
      <c r="A350" s="227"/>
      <c r="B350" s="227"/>
      <c r="C350" s="227"/>
      <c r="D350" s="227"/>
      <c r="E350" s="54"/>
      <c r="F350" s="54"/>
      <c r="G350" s="54"/>
      <c r="H350" s="54"/>
      <c r="I350" s="54"/>
      <c r="J350" s="54"/>
      <c r="K350" s="54"/>
      <c r="L350" s="54"/>
      <c r="M350" s="54"/>
      <c r="N350" s="54"/>
      <c r="O350" s="54"/>
      <c r="P350" s="54"/>
      <c r="Q350" s="54"/>
      <c r="R350" s="54"/>
      <c r="S350" s="54"/>
      <c r="T350" s="54"/>
      <c r="U350" s="227"/>
      <c r="V350" s="227"/>
      <c r="W350" s="227"/>
      <c r="X350" s="227"/>
      <c r="Y350" s="227"/>
      <c r="Z350" s="227"/>
      <c r="AA350" s="227"/>
      <c r="AB350" s="227"/>
      <c r="AC350" s="227"/>
      <c r="AD350" s="227"/>
      <c r="AE350" s="227"/>
      <c r="AF350" s="227"/>
      <c r="AG350" s="227"/>
      <c r="AH350" s="227"/>
      <c r="AI350" s="227"/>
      <c r="AJ350" s="227"/>
      <c r="AK350" s="227"/>
      <c r="AL350" s="227"/>
      <c r="AM350" s="227"/>
      <c r="AN350" s="227"/>
      <c r="AO350" s="227"/>
      <c r="AP350" s="227"/>
      <c r="AQ350" s="227"/>
      <c r="AR350" s="227"/>
      <c r="AS350" s="227"/>
      <c r="AT350" s="227"/>
      <c r="AU350" s="227"/>
      <c r="AV350" s="227"/>
      <c r="AW350" s="227"/>
      <c r="AX350" s="227"/>
      <c r="AY350" s="227"/>
      <c r="AZ350" s="227"/>
      <c r="BA350" s="227"/>
      <c r="BB350" s="227"/>
      <c r="BC350" s="227"/>
      <c r="BD350" s="227"/>
      <c r="BE350" s="227"/>
      <c r="BF350" s="227"/>
      <c r="BG350" s="227"/>
      <c r="BH350" s="227"/>
      <c r="BI350" s="227"/>
      <c r="BJ350" s="227"/>
      <c r="BK350" s="227"/>
      <c r="BL350" s="227"/>
      <c r="BM350" s="227"/>
      <c r="BN350" s="227"/>
      <c r="BO350" s="227"/>
      <c r="BP350" s="227"/>
      <c r="BQ350" s="227"/>
    </row>
    <row r="351" spans="1:69" x14ac:dyDescent="0.25">
      <c r="A351" s="227"/>
      <c r="B351" s="227"/>
      <c r="C351" s="227"/>
      <c r="D351" s="227"/>
      <c r="E351" s="54"/>
      <c r="F351" s="54"/>
      <c r="G351" s="54"/>
      <c r="H351" s="54"/>
      <c r="I351" s="54"/>
      <c r="J351" s="54"/>
      <c r="K351" s="54"/>
      <c r="L351" s="54"/>
      <c r="M351" s="54"/>
      <c r="N351" s="54"/>
      <c r="O351" s="54"/>
      <c r="P351" s="54"/>
      <c r="Q351" s="54"/>
      <c r="R351" s="54"/>
      <c r="S351" s="54"/>
      <c r="T351" s="54"/>
      <c r="U351" s="227"/>
      <c r="V351" s="227"/>
      <c r="W351" s="227"/>
      <c r="X351" s="227"/>
      <c r="Y351" s="227"/>
      <c r="Z351" s="227"/>
      <c r="AA351" s="227"/>
      <c r="AB351" s="227"/>
      <c r="AC351" s="227"/>
      <c r="AD351" s="227"/>
      <c r="AE351" s="227"/>
      <c r="AF351" s="227"/>
      <c r="AG351" s="227"/>
      <c r="AH351" s="227"/>
      <c r="AI351" s="227"/>
      <c r="AJ351" s="227"/>
      <c r="AK351" s="227"/>
      <c r="AL351" s="227"/>
      <c r="AM351" s="227"/>
      <c r="AN351" s="227"/>
      <c r="AO351" s="227"/>
      <c r="AP351" s="227"/>
      <c r="AQ351" s="227"/>
      <c r="AR351" s="227"/>
      <c r="AS351" s="227"/>
      <c r="AT351" s="227"/>
      <c r="AU351" s="227"/>
      <c r="AV351" s="227"/>
      <c r="AW351" s="227"/>
      <c r="AX351" s="227"/>
      <c r="AY351" s="227"/>
      <c r="AZ351" s="227"/>
      <c r="BA351" s="227"/>
      <c r="BB351" s="227"/>
      <c r="BC351" s="227"/>
      <c r="BD351" s="227"/>
      <c r="BE351" s="227"/>
      <c r="BF351" s="227"/>
      <c r="BG351" s="227"/>
      <c r="BH351" s="227"/>
      <c r="BI351" s="227"/>
      <c r="BJ351" s="227"/>
      <c r="BK351" s="227"/>
      <c r="BL351" s="227"/>
      <c r="BM351" s="227"/>
      <c r="BN351" s="227"/>
      <c r="BO351" s="227"/>
      <c r="BP351" s="227"/>
      <c r="BQ351" s="227"/>
    </row>
    <row r="352" spans="1:69" x14ac:dyDescent="0.25">
      <c r="A352" s="227"/>
      <c r="B352" s="227"/>
      <c r="C352" s="227"/>
      <c r="D352" s="227"/>
      <c r="E352" s="54"/>
      <c r="F352" s="54"/>
      <c r="G352" s="54"/>
      <c r="H352" s="54"/>
      <c r="I352" s="54"/>
      <c r="J352" s="54"/>
      <c r="K352" s="54"/>
      <c r="L352" s="54"/>
      <c r="M352" s="54"/>
      <c r="N352" s="54"/>
      <c r="O352" s="54"/>
      <c r="P352" s="54"/>
      <c r="Q352" s="54"/>
      <c r="R352" s="54"/>
      <c r="S352" s="54"/>
      <c r="T352" s="54"/>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row>
    <row r="353" spans="1:69" x14ac:dyDescent="0.25">
      <c r="A353" s="227"/>
      <c r="B353" s="227"/>
      <c r="C353" s="227"/>
      <c r="D353" s="227"/>
      <c r="E353" s="54"/>
      <c r="F353" s="54"/>
      <c r="G353" s="54"/>
      <c r="H353" s="54"/>
      <c r="I353" s="54"/>
      <c r="J353" s="54"/>
      <c r="K353" s="54"/>
      <c r="L353" s="54"/>
      <c r="M353" s="54"/>
      <c r="N353" s="54"/>
      <c r="O353" s="54"/>
      <c r="P353" s="54"/>
      <c r="Q353" s="54"/>
      <c r="R353" s="54"/>
      <c r="S353" s="54"/>
      <c r="T353" s="54"/>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row>
    <row r="354" spans="1:69" x14ac:dyDescent="0.25">
      <c r="A354" s="227"/>
      <c r="B354" s="227"/>
      <c r="C354" s="227"/>
      <c r="D354" s="227"/>
      <c r="E354" s="54"/>
      <c r="F354" s="54"/>
      <c r="G354" s="54"/>
      <c r="H354" s="54"/>
      <c r="I354" s="54"/>
      <c r="J354" s="54"/>
      <c r="K354" s="54"/>
      <c r="L354" s="54"/>
      <c r="M354" s="54"/>
      <c r="N354" s="54"/>
      <c r="O354" s="54"/>
      <c r="P354" s="54"/>
      <c r="Q354" s="54"/>
      <c r="R354" s="54"/>
      <c r="S354" s="54"/>
      <c r="T354" s="54"/>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row>
    <row r="355" spans="1:69" x14ac:dyDescent="0.25">
      <c r="A355" s="227"/>
      <c r="B355" s="227"/>
      <c r="C355" s="227"/>
      <c r="D355" s="227"/>
      <c r="E355" s="54"/>
      <c r="F355" s="54"/>
      <c r="G355" s="54"/>
      <c r="H355" s="54"/>
      <c r="I355" s="54"/>
      <c r="J355" s="54"/>
      <c r="K355" s="54"/>
      <c r="L355" s="54"/>
      <c r="M355" s="54"/>
      <c r="N355" s="54"/>
      <c r="O355" s="54"/>
      <c r="P355" s="54"/>
      <c r="Q355" s="54"/>
      <c r="R355" s="54"/>
      <c r="S355" s="54"/>
      <c r="T355" s="54"/>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row>
    <row r="356" spans="1:69" x14ac:dyDescent="0.25">
      <c r="A356" s="227"/>
      <c r="B356" s="227"/>
      <c r="C356" s="227"/>
      <c r="D356" s="227"/>
      <c r="E356" s="54"/>
      <c r="F356" s="54"/>
      <c r="G356" s="54"/>
      <c r="H356" s="54"/>
      <c r="I356" s="54"/>
      <c r="J356" s="54"/>
      <c r="K356" s="54"/>
      <c r="L356" s="54"/>
      <c r="M356" s="54"/>
      <c r="N356" s="54"/>
      <c r="O356" s="54"/>
      <c r="P356" s="54"/>
      <c r="Q356" s="54"/>
      <c r="R356" s="54"/>
      <c r="S356" s="54"/>
      <c r="T356" s="54"/>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row>
    <row r="357" spans="1:69" x14ac:dyDescent="0.25">
      <c r="A357" s="227"/>
      <c r="B357" s="227"/>
      <c r="C357" s="227"/>
      <c r="D357" s="227"/>
      <c r="E357" s="54"/>
      <c r="F357" s="54"/>
      <c r="G357" s="54"/>
      <c r="H357" s="54"/>
      <c r="I357" s="54"/>
      <c r="J357" s="54"/>
      <c r="K357" s="54"/>
      <c r="L357" s="54"/>
      <c r="M357" s="54"/>
      <c r="N357" s="54"/>
      <c r="O357" s="54"/>
      <c r="P357" s="54"/>
      <c r="Q357" s="54"/>
      <c r="R357" s="54"/>
      <c r="S357" s="54"/>
      <c r="T357" s="54"/>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7"/>
      <c r="BK357" s="227"/>
      <c r="BL357" s="227"/>
      <c r="BM357" s="227"/>
      <c r="BN357" s="227"/>
      <c r="BO357" s="227"/>
      <c r="BP357" s="227"/>
      <c r="BQ357" s="227"/>
    </row>
    <row r="358" spans="1:69" x14ac:dyDescent="0.25">
      <c r="A358" s="227"/>
      <c r="B358" s="227"/>
      <c r="C358" s="227"/>
      <c r="D358" s="227"/>
      <c r="E358" s="54"/>
      <c r="F358" s="54"/>
      <c r="G358" s="54"/>
      <c r="H358" s="54"/>
      <c r="I358" s="54"/>
      <c r="J358" s="54"/>
      <c r="K358" s="54"/>
      <c r="L358" s="54"/>
      <c r="M358" s="54"/>
      <c r="N358" s="54"/>
      <c r="O358" s="54"/>
      <c r="P358" s="54"/>
      <c r="Q358" s="54"/>
      <c r="R358" s="54"/>
      <c r="S358" s="54"/>
      <c r="T358" s="54"/>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7"/>
      <c r="BH358" s="227"/>
      <c r="BI358" s="227"/>
      <c r="BJ358" s="227"/>
      <c r="BK358" s="227"/>
      <c r="BL358" s="227"/>
      <c r="BM358" s="227"/>
      <c r="BN358" s="227"/>
      <c r="BO358" s="227"/>
      <c r="BP358" s="227"/>
      <c r="BQ358" s="227"/>
    </row>
    <row r="359" spans="1:69" x14ac:dyDescent="0.25">
      <c r="A359" s="227"/>
      <c r="B359" s="227"/>
      <c r="C359" s="227"/>
      <c r="D359" s="227"/>
      <c r="E359" s="54"/>
      <c r="F359" s="54"/>
      <c r="G359" s="54"/>
      <c r="H359" s="54"/>
      <c r="I359" s="54"/>
      <c r="J359" s="54"/>
      <c r="K359" s="54"/>
      <c r="L359" s="54"/>
      <c r="M359" s="54"/>
      <c r="N359" s="54"/>
      <c r="O359" s="54"/>
      <c r="P359" s="54"/>
      <c r="Q359" s="54"/>
      <c r="R359" s="54"/>
      <c r="S359" s="54"/>
      <c r="T359" s="54"/>
      <c r="U359" s="227"/>
      <c r="V359" s="227"/>
      <c r="W359" s="227"/>
      <c r="X359" s="227"/>
      <c r="Y359" s="227"/>
      <c r="Z359" s="227"/>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7"/>
      <c r="AX359" s="227"/>
      <c r="AY359" s="227"/>
      <c r="AZ359" s="227"/>
      <c r="BA359" s="227"/>
      <c r="BB359" s="227"/>
      <c r="BC359" s="227"/>
      <c r="BD359" s="227"/>
      <c r="BE359" s="227"/>
      <c r="BF359" s="227"/>
      <c r="BG359" s="227"/>
      <c r="BH359" s="227"/>
      <c r="BI359" s="227"/>
      <c r="BJ359" s="227"/>
      <c r="BK359" s="227"/>
      <c r="BL359" s="227"/>
      <c r="BM359" s="227"/>
      <c r="BN359" s="227"/>
      <c r="BO359" s="227"/>
      <c r="BP359" s="227"/>
      <c r="BQ359" s="227"/>
    </row>
    <row r="360" spans="1:69" x14ac:dyDescent="0.25">
      <c r="A360" s="227"/>
      <c r="B360" s="227"/>
      <c r="C360" s="227"/>
      <c r="D360" s="227"/>
      <c r="E360" s="54"/>
      <c r="F360" s="54"/>
      <c r="G360" s="54"/>
      <c r="H360" s="54"/>
      <c r="I360" s="54"/>
      <c r="J360" s="54"/>
      <c r="K360" s="54"/>
      <c r="L360" s="54"/>
      <c r="M360" s="54"/>
      <c r="N360" s="54"/>
      <c r="O360" s="54"/>
      <c r="P360" s="54"/>
      <c r="Q360" s="54"/>
      <c r="R360" s="54"/>
      <c r="S360" s="54"/>
      <c r="T360" s="54"/>
      <c r="U360" s="227"/>
      <c r="V360" s="227"/>
      <c r="W360" s="227"/>
      <c r="X360" s="227"/>
      <c r="Y360" s="227"/>
      <c r="Z360" s="227"/>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7"/>
      <c r="AX360" s="227"/>
      <c r="AY360" s="227"/>
      <c r="AZ360" s="227"/>
      <c r="BA360" s="227"/>
      <c r="BB360" s="227"/>
      <c r="BC360" s="227"/>
      <c r="BD360" s="227"/>
      <c r="BE360" s="227"/>
      <c r="BF360" s="227"/>
      <c r="BG360" s="227"/>
      <c r="BH360" s="227"/>
      <c r="BI360" s="227"/>
      <c r="BJ360" s="227"/>
      <c r="BK360" s="227"/>
      <c r="BL360" s="227"/>
      <c r="BM360" s="227"/>
      <c r="BN360" s="227"/>
      <c r="BO360" s="227"/>
      <c r="BP360" s="227"/>
      <c r="BQ360" s="227"/>
    </row>
    <row r="361" spans="1:69" x14ac:dyDescent="0.25">
      <c r="A361" s="227"/>
      <c r="B361" s="227"/>
      <c r="C361" s="227"/>
      <c r="D361" s="227"/>
      <c r="E361" s="54"/>
      <c r="F361" s="54"/>
      <c r="G361" s="54"/>
      <c r="H361" s="54"/>
      <c r="I361" s="54"/>
      <c r="J361" s="54"/>
      <c r="K361" s="54"/>
      <c r="L361" s="54"/>
      <c r="M361" s="54"/>
      <c r="N361" s="54"/>
      <c r="O361" s="54"/>
      <c r="P361" s="54"/>
      <c r="Q361" s="54"/>
      <c r="R361" s="54"/>
      <c r="S361" s="54"/>
      <c r="T361" s="54"/>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227"/>
      <c r="BG361" s="227"/>
      <c r="BH361" s="227"/>
      <c r="BI361" s="227"/>
      <c r="BJ361" s="227"/>
      <c r="BK361" s="227"/>
      <c r="BL361" s="227"/>
      <c r="BM361" s="227"/>
      <c r="BN361" s="227"/>
      <c r="BO361" s="227"/>
      <c r="BP361" s="227"/>
      <c r="BQ361" s="227"/>
    </row>
    <row r="362" spans="1:69" x14ac:dyDescent="0.25">
      <c r="A362" s="227"/>
      <c r="B362" s="227"/>
      <c r="C362" s="227"/>
      <c r="D362" s="227"/>
      <c r="E362" s="54"/>
      <c r="F362" s="54"/>
      <c r="G362" s="54"/>
      <c r="H362" s="54"/>
      <c r="I362" s="54"/>
      <c r="J362" s="54"/>
      <c r="K362" s="54"/>
      <c r="L362" s="54"/>
      <c r="M362" s="54"/>
      <c r="N362" s="54"/>
      <c r="O362" s="54"/>
      <c r="P362" s="54"/>
      <c r="Q362" s="54"/>
      <c r="R362" s="54"/>
      <c r="S362" s="54"/>
      <c r="T362" s="54"/>
      <c r="U362" s="227"/>
      <c r="V362" s="227"/>
      <c r="W362" s="227"/>
      <c r="X362" s="227"/>
      <c r="Y362" s="227"/>
      <c r="Z362" s="227"/>
      <c r="AA362" s="227"/>
      <c r="AB362" s="227"/>
      <c r="AC362" s="227"/>
      <c r="AD362" s="227"/>
      <c r="AE362" s="227"/>
      <c r="AF362" s="227"/>
      <c r="AG362" s="227"/>
      <c r="AH362" s="227"/>
      <c r="AI362" s="227"/>
      <c r="AJ362" s="227"/>
      <c r="AK362" s="227"/>
      <c r="AL362" s="227"/>
      <c r="AM362" s="227"/>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7"/>
      <c r="BK362" s="227"/>
      <c r="BL362" s="227"/>
      <c r="BM362" s="227"/>
      <c r="BN362" s="227"/>
      <c r="BO362" s="227"/>
      <c r="BP362" s="227"/>
      <c r="BQ362" s="227"/>
    </row>
    <row r="363" spans="1:69" x14ac:dyDescent="0.25">
      <c r="A363" s="227"/>
      <c r="B363" s="227"/>
      <c r="C363" s="227"/>
      <c r="D363" s="227"/>
      <c r="E363" s="54"/>
      <c r="F363" s="54"/>
      <c r="G363" s="54"/>
      <c r="H363" s="54"/>
      <c r="I363" s="54"/>
      <c r="J363" s="54"/>
      <c r="K363" s="54"/>
      <c r="L363" s="54"/>
      <c r="M363" s="54"/>
      <c r="N363" s="54"/>
      <c r="O363" s="54"/>
      <c r="P363" s="54"/>
      <c r="Q363" s="54"/>
      <c r="R363" s="54"/>
      <c r="S363" s="54"/>
      <c r="T363" s="54"/>
      <c r="U363" s="227"/>
      <c r="V363" s="227"/>
      <c r="W363" s="227"/>
      <c r="X363" s="227"/>
      <c r="Y363" s="227"/>
      <c r="Z363" s="227"/>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7"/>
      <c r="AX363" s="227"/>
      <c r="AY363" s="227"/>
      <c r="AZ363" s="227"/>
      <c r="BA363" s="227"/>
      <c r="BB363" s="227"/>
      <c r="BC363" s="227"/>
      <c r="BD363" s="227"/>
      <c r="BE363" s="227"/>
      <c r="BF363" s="227"/>
      <c r="BG363" s="227"/>
      <c r="BH363" s="227"/>
      <c r="BI363" s="227"/>
      <c r="BJ363" s="227"/>
      <c r="BK363" s="227"/>
      <c r="BL363" s="227"/>
      <c r="BM363" s="227"/>
      <c r="BN363" s="227"/>
      <c r="BO363" s="227"/>
      <c r="BP363" s="227"/>
      <c r="BQ363" s="227"/>
    </row>
    <row r="364" spans="1:69" x14ac:dyDescent="0.25">
      <c r="A364" s="227"/>
      <c r="B364" s="227"/>
      <c r="C364" s="227"/>
      <c r="D364" s="227"/>
      <c r="E364" s="54"/>
      <c r="F364" s="54"/>
      <c r="G364" s="54"/>
      <c r="H364" s="54"/>
      <c r="I364" s="54"/>
      <c r="J364" s="54"/>
      <c r="K364" s="54"/>
      <c r="L364" s="54"/>
      <c r="M364" s="54"/>
      <c r="N364" s="54"/>
      <c r="O364" s="54"/>
      <c r="P364" s="54"/>
      <c r="Q364" s="54"/>
      <c r="R364" s="54"/>
      <c r="S364" s="54"/>
      <c r="T364" s="54"/>
      <c r="U364" s="227"/>
      <c r="V364" s="227"/>
      <c r="W364" s="227"/>
      <c r="X364" s="227"/>
      <c r="Y364" s="227"/>
      <c r="Z364" s="227"/>
      <c r="AA364" s="227"/>
      <c r="AB364" s="227"/>
      <c r="AC364" s="227"/>
      <c r="AD364" s="227"/>
      <c r="AE364" s="227"/>
      <c r="AF364" s="227"/>
      <c r="AG364" s="227"/>
      <c r="AH364" s="227"/>
      <c r="AI364" s="227"/>
      <c r="AJ364" s="227"/>
      <c r="AK364" s="227"/>
      <c r="AL364" s="227"/>
      <c r="AM364" s="227"/>
      <c r="AN364" s="227"/>
      <c r="AO364" s="227"/>
      <c r="AP364" s="227"/>
      <c r="AQ364" s="227"/>
      <c r="AR364" s="227"/>
      <c r="AS364" s="227"/>
      <c r="AT364" s="227"/>
      <c r="AU364" s="227"/>
      <c r="AV364" s="227"/>
      <c r="AW364" s="227"/>
      <c r="AX364" s="227"/>
      <c r="AY364" s="227"/>
      <c r="AZ364" s="227"/>
      <c r="BA364" s="227"/>
      <c r="BB364" s="227"/>
      <c r="BC364" s="227"/>
      <c r="BD364" s="227"/>
      <c r="BE364" s="227"/>
      <c r="BF364" s="227"/>
      <c r="BG364" s="227"/>
      <c r="BH364" s="227"/>
      <c r="BI364" s="227"/>
      <c r="BJ364" s="227"/>
      <c r="BK364" s="227"/>
      <c r="BL364" s="227"/>
      <c r="BM364" s="227"/>
      <c r="BN364" s="227"/>
      <c r="BO364" s="227"/>
      <c r="BP364" s="227"/>
      <c r="BQ364" s="227"/>
    </row>
    <row r="365" spans="1:69" x14ac:dyDescent="0.25">
      <c r="A365" s="227"/>
      <c r="B365" s="227"/>
      <c r="C365" s="227"/>
      <c r="D365" s="227"/>
      <c r="E365" s="54"/>
      <c r="F365" s="54"/>
      <c r="G365" s="54"/>
      <c r="H365" s="54"/>
      <c r="I365" s="54"/>
      <c r="J365" s="54"/>
      <c r="K365" s="54"/>
      <c r="L365" s="54"/>
      <c r="M365" s="54"/>
      <c r="N365" s="54"/>
      <c r="O365" s="54"/>
      <c r="P365" s="54"/>
      <c r="Q365" s="54"/>
      <c r="R365" s="54"/>
      <c r="S365" s="54"/>
      <c r="T365" s="54"/>
      <c r="U365" s="227"/>
      <c r="V365" s="227"/>
      <c r="W365" s="227"/>
      <c r="X365" s="227"/>
      <c r="Y365" s="227"/>
      <c r="Z365" s="227"/>
      <c r="AA365" s="227"/>
      <c r="AB365" s="227"/>
      <c r="AC365" s="227"/>
      <c r="AD365" s="227"/>
      <c r="AE365" s="227"/>
      <c r="AF365" s="227"/>
      <c r="AG365" s="227"/>
      <c r="AH365" s="227"/>
      <c r="AI365" s="227"/>
      <c r="AJ365" s="227"/>
      <c r="AK365" s="227"/>
      <c r="AL365" s="227"/>
      <c r="AM365" s="227"/>
      <c r="AN365" s="227"/>
      <c r="AO365" s="227"/>
      <c r="AP365" s="227"/>
      <c r="AQ365" s="227"/>
      <c r="AR365" s="227"/>
      <c r="AS365" s="227"/>
      <c r="AT365" s="227"/>
      <c r="AU365" s="227"/>
      <c r="AV365" s="227"/>
      <c r="AW365" s="227"/>
      <c r="AX365" s="227"/>
      <c r="AY365" s="227"/>
      <c r="AZ365" s="227"/>
      <c r="BA365" s="227"/>
      <c r="BB365" s="227"/>
      <c r="BC365" s="227"/>
      <c r="BD365" s="227"/>
      <c r="BE365" s="227"/>
      <c r="BF365" s="227"/>
      <c r="BG365" s="227"/>
      <c r="BH365" s="227"/>
      <c r="BI365" s="227"/>
      <c r="BJ365" s="227"/>
      <c r="BK365" s="227"/>
      <c r="BL365" s="227"/>
      <c r="BM365" s="227"/>
      <c r="BN365" s="227"/>
      <c r="BO365" s="227"/>
      <c r="BP365" s="227"/>
      <c r="BQ365" s="227"/>
    </row>
    <row r="366" spans="1:69" x14ac:dyDescent="0.25">
      <c r="A366" s="227"/>
      <c r="B366" s="227"/>
      <c r="C366" s="227"/>
      <c r="D366" s="227"/>
      <c r="E366" s="54"/>
      <c r="F366" s="54"/>
      <c r="G366" s="54"/>
      <c r="H366" s="54"/>
      <c r="I366" s="54"/>
      <c r="J366" s="54"/>
      <c r="K366" s="54"/>
      <c r="L366" s="54"/>
      <c r="M366" s="54"/>
      <c r="N366" s="54"/>
      <c r="O366" s="54"/>
      <c r="P366" s="54"/>
      <c r="Q366" s="54"/>
      <c r="R366" s="54"/>
      <c r="S366" s="54"/>
      <c r="T366" s="54"/>
      <c r="U366" s="227"/>
      <c r="V366" s="227"/>
      <c r="W366" s="227"/>
      <c r="X366" s="227"/>
      <c r="Y366" s="227"/>
      <c r="Z366" s="227"/>
      <c r="AA366" s="227"/>
      <c r="AB366" s="227"/>
      <c r="AC366" s="227"/>
      <c r="AD366" s="227"/>
      <c r="AE366" s="227"/>
      <c r="AF366" s="227"/>
      <c r="AG366" s="227"/>
      <c r="AH366" s="227"/>
      <c r="AI366" s="227"/>
      <c r="AJ366" s="227"/>
      <c r="AK366" s="227"/>
      <c r="AL366" s="227"/>
      <c r="AM366" s="227"/>
      <c r="AN366" s="227"/>
      <c r="AO366" s="227"/>
      <c r="AP366" s="227"/>
      <c r="AQ366" s="227"/>
      <c r="AR366" s="227"/>
      <c r="AS366" s="227"/>
      <c r="AT366" s="227"/>
      <c r="AU366" s="227"/>
      <c r="AV366" s="227"/>
      <c r="AW366" s="227"/>
      <c r="AX366" s="227"/>
      <c r="AY366" s="227"/>
      <c r="AZ366" s="227"/>
      <c r="BA366" s="227"/>
      <c r="BB366" s="227"/>
      <c r="BC366" s="227"/>
      <c r="BD366" s="227"/>
      <c r="BE366" s="227"/>
      <c r="BF366" s="227"/>
      <c r="BG366" s="227"/>
      <c r="BH366" s="227"/>
      <c r="BI366" s="227"/>
      <c r="BJ366" s="227"/>
      <c r="BK366" s="227"/>
      <c r="BL366" s="227"/>
      <c r="BM366" s="227"/>
      <c r="BN366" s="227"/>
      <c r="BO366" s="227"/>
      <c r="BP366" s="227"/>
      <c r="BQ366" s="227"/>
    </row>
    <row r="367" spans="1:69" x14ac:dyDescent="0.25">
      <c r="A367" s="227"/>
      <c r="B367" s="227"/>
      <c r="C367" s="227"/>
      <c r="D367" s="227"/>
      <c r="E367" s="54"/>
      <c r="F367" s="54"/>
      <c r="G367" s="54"/>
      <c r="H367" s="54"/>
      <c r="I367" s="54"/>
      <c r="J367" s="54"/>
      <c r="K367" s="54"/>
      <c r="L367" s="54"/>
      <c r="M367" s="54"/>
      <c r="N367" s="54"/>
      <c r="O367" s="54"/>
      <c r="P367" s="54"/>
      <c r="Q367" s="54"/>
      <c r="R367" s="54"/>
      <c r="S367" s="54"/>
      <c r="T367" s="54"/>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7"/>
      <c r="AY367" s="227"/>
      <c r="AZ367" s="227"/>
      <c r="BA367" s="227"/>
      <c r="BB367" s="227"/>
      <c r="BC367" s="227"/>
      <c r="BD367" s="227"/>
      <c r="BE367" s="227"/>
      <c r="BF367" s="227"/>
      <c r="BG367" s="227"/>
      <c r="BH367" s="227"/>
      <c r="BI367" s="227"/>
      <c r="BJ367" s="227"/>
      <c r="BK367" s="227"/>
      <c r="BL367" s="227"/>
      <c r="BM367" s="227"/>
      <c r="BN367" s="227"/>
      <c r="BO367" s="227"/>
      <c r="BP367" s="227"/>
      <c r="BQ367" s="227"/>
    </row>
    <row r="368" spans="1:69" x14ac:dyDescent="0.25">
      <c r="A368" s="227"/>
      <c r="B368" s="227"/>
      <c r="C368" s="227"/>
      <c r="D368" s="227"/>
      <c r="E368" s="54"/>
      <c r="F368" s="54"/>
      <c r="G368" s="54"/>
      <c r="H368" s="54"/>
      <c r="I368" s="54"/>
      <c r="J368" s="54"/>
      <c r="K368" s="54"/>
      <c r="L368" s="54"/>
      <c r="M368" s="54"/>
      <c r="N368" s="54"/>
      <c r="O368" s="54"/>
      <c r="P368" s="54"/>
      <c r="Q368" s="54"/>
      <c r="R368" s="54"/>
      <c r="S368" s="54"/>
      <c r="T368" s="54"/>
      <c r="U368" s="227"/>
      <c r="V368" s="227"/>
      <c r="W368" s="227"/>
      <c r="X368" s="227"/>
      <c r="Y368" s="227"/>
      <c r="Z368" s="227"/>
      <c r="AA368" s="227"/>
      <c r="AB368" s="227"/>
      <c r="AC368" s="227"/>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c r="AX368" s="227"/>
      <c r="AY368" s="227"/>
      <c r="AZ368" s="227"/>
      <c r="BA368" s="227"/>
      <c r="BB368" s="227"/>
      <c r="BC368" s="227"/>
      <c r="BD368" s="227"/>
      <c r="BE368" s="227"/>
      <c r="BF368" s="227"/>
      <c r="BG368" s="227"/>
      <c r="BH368" s="227"/>
      <c r="BI368" s="227"/>
      <c r="BJ368" s="227"/>
      <c r="BK368" s="227"/>
      <c r="BL368" s="227"/>
      <c r="BM368" s="227"/>
      <c r="BN368" s="227"/>
      <c r="BO368" s="227"/>
      <c r="BP368" s="227"/>
      <c r="BQ368" s="227"/>
    </row>
    <row r="369" spans="1:69" x14ac:dyDescent="0.25">
      <c r="A369" s="227"/>
      <c r="B369" s="227"/>
      <c r="C369" s="227"/>
      <c r="D369" s="227"/>
      <c r="E369" s="54"/>
      <c r="F369" s="54"/>
      <c r="G369" s="54"/>
      <c r="H369" s="54"/>
      <c r="I369" s="54"/>
      <c r="J369" s="54"/>
      <c r="K369" s="54"/>
      <c r="L369" s="54"/>
      <c r="M369" s="54"/>
      <c r="N369" s="54"/>
      <c r="O369" s="54"/>
      <c r="P369" s="54"/>
      <c r="Q369" s="54"/>
      <c r="R369" s="54"/>
      <c r="S369" s="54"/>
      <c r="T369" s="54"/>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227"/>
      <c r="AY369" s="227"/>
      <c r="AZ369" s="227"/>
      <c r="BA369" s="227"/>
      <c r="BB369" s="227"/>
      <c r="BC369" s="227"/>
      <c r="BD369" s="227"/>
      <c r="BE369" s="227"/>
      <c r="BF369" s="227"/>
      <c r="BG369" s="227"/>
      <c r="BH369" s="227"/>
      <c r="BI369" s="227"/>
      <c r="BJ369" s="227"/>
      <c r="BK369" s="227"/>
      <c r="BL369" s="227"/>
      <c r="BM369" s="227"/>
      <c r="BN369" s="227"/>
      <c r="BO369" s="227"/>
      <c r="BP369" s="227"/>
      <c r="BQ369" s="227"/>
    </row>
    <row r="370" spans="1:69" x14ac:dyDescent="0.25">
      <c r="A370" s="227"/>
      <c r="B370" s="227"/>
      <c r="C370" s="227"/>
      <c r="D370" s="227"/>
      <c r="E370" s="54"/>
      <c r="F370" s="54"/>
      <c r="G370" s="54"/>
      <c r="H370" s="54"/>
      <c r="I370" s="54"/>
      <c r="J370" s="54"/>
      <c r="K370" s="54"/>
      <c r="L370" s="54"/>
      <c r="M370" s="54"/>
      <c r="N370" s="54"/>
      <c r="O370" s="54"/>
      <c r="P370" s="54"/>
      <c r="Q370" s="54"/>
      <c r="R370" s="54"/>
      <c r="S370" s="54"/>
      <c r="T370" s="54"/>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7"/>
      <c r="AY370" s="227"/>
      <c r="AZ370" s="227"/>
      <c r="BA370" s="227"/>
      <c r="BB370" s="227"/>
      <c r="BC370" s="227"/>
      <c r="BD370" s="227"/>
      <c r="BE370" s="227"/>
      <c r="BF370" s="227"/>
      <c r="BG370" s="227"/>
      <c r="BH370" s="227"/>
      <c r="BI370" s="227"/>
      <c r="BJ370" s="227"/>
      <c r="BK370" s="227"/>
      <c r="BL370" s="227"/>
      <c r="BM370" s="227"/>
      <c r="BN370" s="227"/>
      <c r="BO370" s="227"/>
      <c r="BP370" s="227"/>
      <c r="BQ370" s="227"/>
    </row>
    <row r="371" spans="1:69" x14ac:dyDescent="0.25">
      <c r="A371" s="227"/>
      <c r="B371" s="227"/>
      <c r="C371" s="227"/>
      <c r="D371" s="227"/>
      <c r="E371" s="54"/>
      <c r="F371" s="54"/>
      <c r="G371" s="54"/>
      <c r="H371" s="54"/>
      <c r="I371" s="54"/>
      <c r="J371" s="54"/>
      <c r="K371" s="54"/>
      <c r="L371" s="54"/>
      <c r="M371" s="54"/>
      <c r="N371" s="54"/>
      <c r="O371" s="54"/>
      <c r="P371" s="54"/>
      <c r="Q371" s="54"/>
      <c r="R371" s="54"/>
      <c r="S371" s="54"/>
      <c r="T371" s="54"/>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7"/>
      <c r="AY371" s="227"/>
      <c r="AZ371" s="227"/>
      <c r="BA371" s="227"/>
      <c r="BB371" s="227"/>
      <c r="BC371" s="227"/>
      <c r="BD371" s="227"/>
      <c r="BE371" s="227"/>
      <c r="BF371" s="227"/>
      <c r="BG371" s="227"/>
      <c r="BH371" s="227"/>
      <c r="BI371" s="227"/>
      <c r="BJ371" s="227"/>
      <c r="BK371" s="227"/>
      <c r="BL371" s="227"/>
      <c r="BM371" s="227"/>
      <c r="BN371" s="227"/>
      <c r="BO371" s="227"/>
      <c r="BP371" s="227"/>
      <c r="BQ371" s="227"/>
    </row>
    <row r="372" spans="1:69" x14ac:dyDescent="0.25">
      <c r="A372" s="227"/>
      <c r="B372" s="227"/>
      <c r="C372" s="227"/>
      <c r="D372" s="227"/>
      <c r="E372" s="54"/>
      <c r="F372" s="54"/>
      <c r="G372" s="54"/>
      <c r="H372" s="54"/>
      <c r="I372" s="54"/>
      <c r="J372" s="54"/>
      <c r="K372" s="54"/>
      <c r="L372" s="54"/>
      <c r="M372" s="54"/>
      <c r="N372" s="54"/>
      <c r="O372" s="54"/>
      <c r="P372" s="54"/>
      <c r="Q372" s="54"/>
      <c r="R372" s="54"/>
      <c r="S372" s="54"/>
      <c r="T372" s="54"/>
      <c r="U372" s="227"/>
      <c r="V372" s="227"/>
      <c r="W372" s="227"/>
      <c r="X372" s="227"/>
      <c r="Y372" s="227"/>
      <c r="Z372" s="227"/>
      <c r="AA372" s="227"/>
      <c r="AB372" s="227"/>
      <c r="AC372" s="227"/>
      <c r="AD372" s="227"/>
      <c r="AE372" s="227"/>
      <c r="AF372" s="227"/>
      <c r="AG372" s="227"/>
      <c r="AH372" s="227"/>
      <c r="AI372" s="227"/>
      <c r="AJ372" s="227"/>
      <c r="AK372" s="227"/>
      <c r="AL372" s="227"/>
      <c r="AM372" s="227"/>
      <c r="AN372" s="227"/>
      <c r="AO372" s="227"/>
      <c r="AP372" s="227"/>
      <c r="AQ372" s="227"/>
      <c r="AR372" s="227"/>
      <c r="AS372" s="227"/>
      <c r="AT372" s="227"/>
      <c r="AU372" s="227"/>
      <c r="AV372" s="227"/>
      <c r="AW372" s="227"/>
      <c r="AX372" s="227"/>
      <c r="AY372" s="227"/>
      <c r="AZ372" s="227"/>
      <c r="BA372" s="227"/>
      <c r="BB372" s="227"/>
      <c r="BC372" s="227"/>
      <c r="BD372" s="227"/>
      <c r="BE372" s="227"/>
      <c r="BF372" s="227"/>
      <c r="BG372" s="227"/>
      <c r="BH372" s="227"/>
      <c r="BI372" s="227"/>
      <c r="BJ372" s="227"/>
      <c r="BK372" s="227"/>
      <c r="BL372" s="227"/>
      <c r="BM372" s="227"/>
      <c r="BN372" s="227"/>
      <c r="BO372" s="227"/>
      <c r="BP372" s="227"/>
      <c r="BQ372" s="227"/>
    </row>
    <row r="373" spans="1:69" x14ac:dyDescent="0.25">
      <c r="A373" s="227"/>
      <c r="B373" s="227"/>
      <c r="C373" s="227"/>
      <c r="D373" s="227"/>
      <c r="E373" s="54"/>
      <c r="F373" s="54"/>
      <c r="G373" s="54"/>
      <c r="H373" s="54"/>
      <c r="I373" s="54"/>
      <c r="J373" s="54"/>
      <c r="K373" s="54"/>
      <c r="L373" s="54"/>
      <c r="M373" s="54"/>
      <c r="N373" s="54"/>
      <c r="O373" s="54"/>
      <c r="P373" s="54"/>
      <c r="Q373" s="54"/>
      <c r="R373" s="54"/>
      <c r="S373" s="54"/>
      <c r="T373" s="54"/>
      <c r="U373" s="227"/>
      <c r="V373" s="227"/>
      <c r="W373" s="227"/>
      <c r="X373" s="227"/>
      <c r="Y373" s="227"/>
      <c r="Z373" s="227"/>
      <c r="AA373" s="227"/>
      <c r="AB373" s="227"/>
      <c r="AC373" s="227"/>
      <c r="AD373" s="227"/>
      <c r="AE373" s="227"/>
      <c r="AF373" s="227"/>
      <c r="AG373" s="227"/>
      <c r="AH373" s="227"/>
      <c r="AI373" s="227"/>
      <c r="AJ373" s="227"/>
      <c r="AK373" s="227"/>
      <c r="AL373" s="227"/>
      <c r="AM373" s="227"/>
      <c r="AN373" s="227"/>
      <c r="AO373" s="227"/>
      <c r="AP373" s="227"/>
      <c r="AQ373" s="227"/>
      <c r="AR373" s="227"/>
      <c r="AS373" s="227"/>
      <c r="AT373" s="227"/>
      <c r="AU373" s="227"/>
      <c r="AV373" s="227"/>
      <c r="AW373" s="227"/>
      <c r="AX373" s="227"/>
      <c r="AY373" s="227"/>
      <c r="AZ373" s="227"/>
      <c r="BA373" s="227"/>
      <c r="BB373" s="227"/>
      <c r="BC373" s="227"/>
      <c r="BD373" s="227"/>
      <c r="BE373" s="227"/>
      <c r="BF373" s="227"/>
      <c r="BG373" s="227"/>
      <c r="BH373" s="227"/>
      <c r="BI373" s="227"/>
      <c r="BJ373" s="227"/>
      <c r="BK373" s="227"/>
      <c r="BL373" s="227"/>
      <c r="BM373" s="227"/>
      <c r="BN373" s="227"/>
      <c r="BO373" s="227"/>
      <c r="BP373" s="227"/>
      <c r="BQ373" s="227"/>
    </row>
    <row r="374" spans="1:69" x14ac:dyDescent="0.25">
      <c r="A374" s="227"/>
      <c r="B374" s="227"/>
      <c r="C374" s="227"/>
      <c r="D374" s="227"/>
      <c r="E374" s="54"/>
      <c r="F374" s="54"/>
      <c r="G374" s="54"/>
      <c r="H374" s="54"/>
      <c r="I374" s="54"/>
      <c r="J374" s="54"/>
      <c r="K374" s="54"/>
      <c r="L374" s="54"/>
      <c r="M374" s="54"/>
      <c r="N374" s="54"/>
      <c r="O374" s="54"/>
      <c r="P374" s="54"/>
      <c r="Q374" s="54"/>
      <c r="R374" s="54"/>
      <c r="S374" s="54"/>
      <c r="T374" s="54"/>
      <c r="U374" s="227"/>
      <c r="V374" s="227"/>
      <c r="W374" s="227"/>
      <c r="X374" s="227"/>
      <c r="Y374" s="227"/>
      <c r="Z374" s="227"/>
      <c r="AA374" s="227"/>
      <c r="AB374" s="227"/>
      <c r="AC374" s="227"/>
      <c r="AD374" s="227"/>
      <c r="AE374" s="227"/>
      <c r="AF374" s="227"/>
      <c r="AG374" s="227"/>
      <c r="AH374" s="227"/>
      <c r="AI374" s="227"/>
      <c r="AJ374" s="227"/>
      <c r="AK374" s="227"/>
      <c r="AL374" s="227"/>
      <c r="AM374" s="227"/>
      <c r="AN374" s="227"/>
      <c r="AO374" s="227"/>
      <c r="AP374" s="227"/>
      <c r="AQ374" s="227"/>
      <c r="AR374" s="227"/>
      <c r="AS374" s="227"/>
      <c r="AT374" s="227"/>
      <c r="AU374" s="227"/>
      <c r="AV374" s="227"/>
      <c r="AW374" s="227"/>
      <c r="AX374" s="227"/>
      <c r="AY374" s="227"/>
      <c r="AZ374" s="227"/>
      <c r="BA374" s="227"/>
      <c r="BB374" s="227"/>
      <c r="BC374" s="227"/>
      <c r="BD374" s="227"/>
      <c r="BE374" s="227"/>
      <c r="BF374" s="227"/>
      <c r="BG374" s="227"/>
      <c r="BH374" s="227"/>
      <c r="BI374" s="227"/>
      <c r="BJ374" s="227"/>
      <c r="BK374" s="227"/>
      <c r="BL374" s="227"/>
      <c r="BM374" s="227"/>
      <c r="BN374" s="227"/>
      <c r="BO374" s="227"/>
      <c r="BP374" s="227"/>
      <c r="BQ374" s="227"/>
    </row>
    <row r="375" spans="1:69" x14ac:dyDescent="0.25">
      <c r="A375" s="227"/>
      <c r="B375" s="227"/>
      <c r="C375" s="227"/>
      <c r="D375" s="227"/>
      <c r="E375" s="54"/>
      <c r="F375" s="54"/>
      <c r="G375" s="54"/>
      <c r="H375" s="54"/>
      <c r="I375" s="54"/>
      <c r="J375" s="54"/>
      <c r="K375" s="54"/>
      <c r="L375" s="54"/>
      <c r="M375" s="54"/>
      <c r="N375" s="54"/>
      <c r="O375" s="54"/>
      <c r="P375" s="54"/>
      <c r="Q375" s="54"/>
      <c r="R375" s="54"/>
      <c r="S375" s="54"/>
      <c r="T375" s="54"/>
      <c r="U375" s="227"/>
      <c r="V375" s="227"/>
      <c r="W375" s="227"/>
      <c r="X375" s="227"/>
      <c r="Y375" s="227"/>
      <c r="Z375" s="227"/>
      <c r="AA375" s="227"/>
      <c r="AB375" s="227"/>
      <c r="AC375" s="227"/>
      <c r="AD375" s="227"/>
      <c r="AE375" s="227"/>
      <c r="AF375" s="227"/>
      <c r="AG375" s="227"/>
      <c r="AH375" s="227"/>
      <c r="AI375" s="227"/>
      <c r="AJ375" s="227"/>
      <c r="AK375" s="227"/>
      <c r="AL375" s="227"/>
      <c r="AM375" s="227"/>
      <c r="AN375" s="227"/>
      <c r="AO375" s="227"/>
      <c r="AP375" s="227"/>
      <c r="AQ375" s="227"/>
      <c r="AR375" s="227"/>
      <c r="AS375" s="227"/>
      <c r="AT375" s="227"/>
      <c r="AU375" s="227"/>
      <c r="AV375" s="227"/>
      <c r="AW375" s="227"/>
      <c r="AX375" s="227"/>
      <c r="AY375" s="227"/>
      <c r="AZ375" s="227"/>
      <c r="BA375" s="227"/>
      <c r="BB375" s="227"/>
      <c r="BC375" s="227"/>
      <c r="BD375" s="227"/>
      <c r="BE375" s="227"/>
      <c r="BF375" s="227"/>
      <c r="BG375" s="227"/>
      <c r="BH375" s="227"/>
      <c r="BI375" s="227"/>
      <c r="BJ375" s="227"/>
      <c r="BK375" s="227"/>
      <c r="BL375" s="227"/>
      <c r="BM375" s="227"/>
      <c r="BN375" s="227"/>
      <c r="BO375" s="227"/>
      <c r="BP375" s="227"/>
      <c r="BQ375" s="227"/>
    </row>
    <row r="376" spans="1:69" x14ac:dyDescent="0.25">
      <c r="A376" s="227"/>
      <c r="B376" s="227"/>
      <c r="C376" s="227"/>
      <c r="D376" s="227"/>
      <c r="E376" s="54"/>
      <c r="F376" s="54"/>
      <c r="G376" s="54"/>
      <c r="H376" s="54"/>
      <c r="I376" s="54"/>
      <c r="J376" s="54"/>
      <c r="K376" s="54"/>
      <c r="L376" s="54"/>
      <c r="M376" s="54"/>
      <c r="N376" s="54"/>
      <c r="O376" s="54"/>
      <c r="P376" s="54"/>
      <c r="Q376" s="54"/>
      <c r="R376" s="54"/>
      <c r="S376" s="54"/>
      <c r="T376" s="54"/>
      <c r="U376" s="227"/>
      <c r="V376" s="227"/>
      <c r="W376" s="227"/>
      <c r="X376" s="227"/>
      <c r="Y376" s="227"/>
      <c r="Z376" s="227"/>
      <c r="AA376" s="227"/>
      <c r="AB376" s="227"/>
      <c r="AC376" s="227"/>
      <c r="AD376" s="227"/>
      <c r="AE376" s="227"/>
      <c r="AF376" s="227"/>
      <c r="AG376" s="227"/>
      <c r="AH376" s="227"/>
      <c r="AI376" s="227"/>
      <c r="AJ376" s="227"/>
      <c r="AK376" s="227"/>
      <c r="AL376" s="227"/>
      <c r="AM376" s="227"/>
      <c r="AN376" s="227"/>
      <c r="AO376" s="227"/>
      <c r="AP376" s="227"/>
      <c r="AQ376" s="227"/>
      <c r="AR376" s="227"/>
      <c r="AS376" s="227"/>
      <c r="AT376" s="227"/>
      <c r="AU376" s="227"/>
      <c r="AV376" s="227"/>
      <c r="AW376" s="227"/>
      <c r="AX376" s="227"/>
      <c r="AY376" s="227"/>
      <c r="AZ376" s="227"/>
      <c r="BA376" s="227"/>
      <c r="BB376" s="227"/>
      <c r="BC376" s="227"/>
      <c r="BD376" s="227"/>
      <c r="BE376" s="227"/>
      <c r="BF376" s="227"/>
      <c r="BG376" s="227"/>
      <c r="BH376" s="227"/>
      <c r="BI376" s="227"/>
      <c r="BJ376" s="227"/>
      <c r="BK376" s="227"/>
      <c r="BL376" s="227"/>
      <c r="BM376" s="227"/>
      <c r="BN376" s="227"/>
      <c r="BO376" s="227"/>
      <c r="BP376" s="227"/>
      <c r="BQ376" s="227"/>
    </row>
    <row r="377" spans="1:69" x14ac:dyDescent="0.25">
      <c r="A377" s="227"/>
      <c r="B377" s="227"/>
      <c r="C377" s="227"/>
      <c r="D377" s="227"/>
      <c r="E377" s="54"/>
      <c r="F377" s="54"/>
      <c r="G377" s="54"/>
      <c r="H377" s="54"/>
      <c r="I377" s="54"/>
      <c r="J377" s="54"/>
      <c r="K377" s="54"/>
      <c r="L377" s="54"/>
      <c r="M377" s="54"/>
      <c r="N377" s="54"/>
      <c r="O377" s="54"/>
      <c r="P377" s="54"/>
      <c r="Q377" s="54"/>
      <c r="R377" s="54"/>
      <c r="S377" s="54"/>
      <c r="T377" s="54"/>
      <c r="U377" s="227"/>
      <c r="V377" s="227"/>
      <c r="W377" s="227"/>
      <c r="X377" s="227"/>
      <c r="Y377" s="227"/>
      <c r="Z377" s="227"/>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7"/>
      <c r="AX377" s="227"/>
      <c r="AY377" s="227"/>
      <c r="AZ377" s="227"/>
      <c r="BA377" s="227"/>
      <c r="BB377" s="227"/>
      <c r="BC377" s="227"/>
      <c r="BD377" s="227"/>
      <c r="BE377" s="227"/>
      <c r="BF377" s="227"/>
      <c r="BG377" s="227"/>
      <c r="BH377" s="227"/>
      <c r="BI377" s="227"/>
      <c r="BJ377" s="227"/>
      <c r="BK377" s="227"/>
      <c r="BL377" s="227"/>
      <c r="BM377" s="227"/>
      <c r="BN377" s="227"/>
      <c r="BO377" s="227"/>
      <c r="BP377" s="227"/>
      <c r="BQ377" s="227"/>
    </row>
    <row r="378" spans="1:69" x14ac:dyDescent="0.25">
      <c r="A378" s="227"/>
      <c r="B378" s="227"/>
      <c r="C378" s="227"/>
      <c r="D378" s="227"/>
      <c r="E378" s="54"/>
      <c r="F378" s="54"/>
      <c r="G378" s="54"/>
      <c r="H378" s="54"/>
      <c r="I378" s="54"/>
      <c r="J378" s="54"/>
      <c r="K378" s="54"/>
      <c r="L378" s="54"/>
      <c r="M378" s="54"/>
      <c r="N378" s="54"/>
      <c r="O378" s="54"/>
      <c r="P378" s="54"/>
      <c r="Q378" s="54"/>
      <c r="R378" s="54"/>
      <c r="S378" s="54"/>
      <c r="T378" s="54"/>
      <c r="U378" s="227"/>
      <c r="V378" s="227"/>
      <c r="W378" s="227"/>
      <c r="X378" s="227"/>
      <c r="Y378" s="227"/>
      <c r="Z378" s="227"/>
      <c r="AA378" s="227"/>
      <c r="AB378" s="227"/>
      <c r="AC378" s="227"/>
      <c r="AD378" s="227"/>
      <c r="AE378" s="227"/>
      <c r="AF378" s="227"/>
      <c r="AG378" s="227"/>
      <c r="AH378" s="227"/>
      <c r="AI378" s="227"/>
      <c r="AJ378" s="227"/>
      <c r="AK378" s="227"/>
      <c r="AL378" s="227"/>
      <c r="AM378" s="227"/>
      <c r="AN378" s="227"/>
      <c r="AO378" s="227"/>
      <c r="AP378" s="227"/>
      <c r="AQ378" s="227"/>
      <c r="AR378" s="227"/>
      <c r="AS378" s="227"/>
      <c r="AT378" s="227"/>
      <c r="AU378" s="227"/>
      <c r="AV378" s="227"/>
      <c r="AW378" s="227"/>
      <c r="AX378" s="227"/>
      <c r="AY378" s="227"/>
      <c r="AZ378" s="227"/>
      <c r="BA378" s="227"/>
      <c r="BB378" s="227"/>
      <c r="BC378" s="227"/>
      <c r="BD378" s="227"/>
      <c r="BE378" s="227"/>
      <c r="BF378" s="227"/>
      <c r="BG378" s="227"/>
      <c r="BH378" s="227"/>
      <c r="BI378" s="227"/>
      <c r="BJ378" s="227"/>
      <c r="BK378" s="227"/>
      <c r="BL378" s="227"/>
      <c r="BM378" s="227"/>
      <c r="BN378" s="227"/>
      <c r="BO378" s="227"/>
      <c r="BP378" s="227"/>
      <c r="BQ378" s="227"/>
    </row>
    <row r="379" spans="1:69" x14ac:dyDescent="0.25">
      <c r="A379" s="227"/>
      <c r="B379" s="227"/>
      <c r="C379" s="227"/>
      <c r="D379" s="227"/>
      <c r="E379" s="54"/>
      <c r="F379" s="54"/>
      <c r="G379" s="54"/>
      <c r="H379" s="54"/>
      <c r="I379" s="54"/>
      <c r="J379" s="54"/>
      <c r="K379" s="54"/>
      <c r="L379" s="54"/>
      <c r="M379" s="54"/>
      <c r="N379" s="54"/>
      <c r="O379" s="54"/>
      <c r="P379" s="54"/>
      <c r="Q379" s="54"/>
      <c r="R379" s="54"/>
      <c r="S379" s="54"/>
      <c r="T379" s="54"/>
      <c r="U379" s="227"/>
      <c r="V379" s="227"/>
      <c r="W379" s="227"/>
      <c r="X379" s="227"/>
      <c r="Y379" s="227"/>
      <c r="Z379" s="227"/>
      <c r="AA379" s="227"/>
      <c r="AB379" s="227"/>
      <c r="AC379" s="227"/>
      <c r="AD379" s="227"/>
      <c r="AE379" s="227"/>
      <c r="AF379" s="227"/>
      <c r="AG379" s="227"/>
      <c r="AH379" s="227"/>
      <c r="AI379" s="227"/>
      <c r="AJ379" s="227"/>
      <c r="AK379" s="227"/>
      <c r="AL379" s="227"/>
      <c r="AM379" s="227"/>
      <c r="AN379" s="227"/>
      <c r="AO379" s="227"/>
      <c r="AP379" s="227"/>
      <c r="AQ379" s="227"/>
      <c r="AR379" s="227"/>
      <c r="AS379" s="227"/>
      <c r="AT379" s="227"/>
      <c r="AU379" s="227"/>
      <c r="AV379" s="227"/>
      <c r="AW379" s="227"/>
      <c r="AX379" s="227"/>
      <c r="AY379" s="227"/>
      <c r="AZ379" s="227"/>
      <c r="BA379" s="227"/>
      <c r="BB379" s="227"/>
      <c r="BC379" s="227"/>
      <c r="BD379" s="227"/>
      <c r="BE379" s="227"/>
      <c r="BF379" s="227"/>
      <c r="BG379" s="227"/>
      <c r="BH379" s="227"/>
      <c r="BI379" s="227"/>
      <c r="BJ379" s="227"/>
      <c r="BK379" s="227"/>
      <c r="BL379" s="227"/>
      <c r="BM379" s="227"/>
      <c r="BN379" s="227"/>
      <c r="BO379" s="227"/>
      <c r="BP379" s="227"/>
      <c r="BQ379" s="227"/>
    </row>
    <row r="380" spans="1:69" x14ac:dyDescent="0.25">
      <c r="A380" s="227"/>
      <c r="B380" s="227"/>
      <c r="C380" s="227"/>
      <c r="D380" s="227"/>
      <c r="E380" s="54"/>
      <c r="F380" s="54"/>
      <c r="G380" s="54"/>
      <c r="H380" s="54"/>
      <c r="I380" s="54"/>
      <c r="J380" s="54"/>
      <c r="K380" s="54"/>
      <c r="L380" s="54"/>
      <c r="M380" s="54"/>
      <c r="N380" s="54"/>
      <c r="O380" s="54"/>
      <c r="P380" s="54"/>
      <c r="Q380" s="54"/>
      <c r="R380" s="54"/>
      <c r="S380" s="54"/>
      <c r="T380" s="54"/>
      <c r="U380" s="227"/>
      <c r="V380" s="227"/>
      <c r="W380" s="227"/>
      <c r="X380" s="227"/>
      <c r="Y380" s="227"/>
      <c r="Z380" s="227"/>
      <c r="AA380" s="227"/>
      <c r="AB380" s="227"/>
      <c r="AC380" s="227"/>
      <c r="AD380" s="227"/>
      <c r="AE380" s="227"/>
      <c r="AF380" s="227"/>
      <c r="AG380" s="227"/>
      <c r="AH380" s="227"/>
      <c r="AI380" s="227"/>
      <c r="AJ380" s="227"/>
      <c r="AK380" s="227"/>
      <c r="AL380" s="227"/>
      <c r="AM380" s="227"/>
      <c r="AN380" s="227"/>
      <c r="AO380" s="227"/>
      <c r="AP380" s="227"/>
      <c r="AQ380" s="227"/>
      <c r="AR380" s="227"/>
      <c r="AS380" s="227"/>
      <c r="AT380" s="227"/>
      <c r="AU380" s="227"/>
      <c r="AV380" s="227"/>
      <c r="AW380" s="227"/>
      <c r="AX380" s="227"/>
      <c r="AY380" s="227"/>
      <c r="AZ380" s="227"/>
      <c r="BA380" s="227"/>
      <c r="BB380" s="227"/>
      <c r="BC380" s="227"/>
      <c r="BD380" s="227"/>
      <c r="BE380" s="227"/>
      <c r="BF380" s="227"/>
      <c r="BG380" s="227"/>
      <c r="BH380" s="227"/>
      <c r="BI380" s="227"/>
      <c r="BJ380" s="227"/>
      <c r="BK380" s="227"/>
      <c r="BL380" s="227"/>
      <c r="BM380" s="227"/>
      <c r="BN380" s="227"/>
      <c r="BO380" s="227"/>
      <c r="BP380" s="227"/>
      <c r="BQ380" s="227"/>
    </row>
    <row r="381" spans="1:69" x14ac:dyDescent="0.25">
      <c r="A381" s="227"/>
      <c r="B381" s="227"/>
      <c r="C381" s="227"/>
      <c r="D381" s="227"/>
      <c r="E381" s="54"/>
      <c r="F381" s="54"/>
      <c r="G381" s="54"/>
      <c r="H381" s="54"/>
      <c r="I381" s="54"/>
      <c r="J381" s="54"/>
      <c r="K381" s="54"/>
      <c r="L381" s="54"/>
      <c r="M381" s="54"/>
      <c r="N381" s="54"/>
      <c r="O381" s="54"/>
      <c r="P381" s="54"/>
      <c r="Q381" s="54"/>
      <c r="R381" s="54"/>
      <c r="S381" s="54"/>
      <c r="T381" s="54"/>
      <c r="U381" s="227"/>
      <c r="V381" s="227"/>
      <c r="W381" s="227"/>
      <c r="X381" s="227"/>
      <c r="Y381" s="227"/>
      <c r="Z381" s="227"/>
      <c r="AA381" s="227"/>
      <c r="AB381" s="227"/>
      <c r="AC381" s="227"/>
      <c r="AD381" s="227"/>
      <c r="AE381" s="227"/>
      <c r="AF381" s="227"/>
      <c r="AG381" s="227"/>
      <c r="AH381" s="227"/>
      <c r="AI381" s="227"/>
      <c r="AJ381" s="227"/>
      <c r="AK381" s="227"/>
      <c r="AL381" s="227"/>
      <c r="AM381" s="227"/>
      <c r="AN381" s="227"/>
      <c r="AO381" s="227"/>
      <c r="AP381" s="227"/>
      <c r="AQ381" s="227"/>
      <c r="AR381" s="227"/>
      <c r="AS381" s="227"/>
      <c r="AT381" s="227"/>
      <c r="AU381" s="227"/>
      <c r="AV381" s="227"/>
      <c r="AW381" s="227"/>
      <c r="AX381" s="227"/>
      <c r="AY381" s="227"/>
      <c r="AZ381" s="227"/>
      <c r="BA381" s="227"/>
      <c r="BB381" s="227"/>
      <c r="BC381" s="227"/>
      <c r="BD381" s="227"/>
      <c r="BE381" s="227"/>
      <c r="BF381" s="227"/>
      <c r="BG381" s="227"/>
      <c r="BH381" s="227"/>
      <c r="BI381" s="227"/>
      <c r="BJ381" s="227"/>
      <c r="BK381" s="227"/>
      <c r="BL381" s="227"/>
      <c r="BM381" s="227"/>
      <c r="BN381" s="227"/>
      <c r="BO381" s="227"/>
      <c r="BP381" s="227"/>
      <c r="BQ381" s="227"/>
    </row>
    <row r="382" spans="1:69" x14ac:dyDescent="0.25">
      <c r="A382" s="227"/>
      <c r="B382" s="227"/>
      <c r="C382" s="227"/>
      <c r="D382" s="227"/>
      <c r="E382" s="54"/>
      <c r="F382" s="54"/>
      <c r="G382" s="54"/>
      <c r="H382" s="54"/>
      <c r="I382" s="54"/>
      <c r="J382" s="54"/>
      <c r="K382" s="54"/>
      <c r="L382" s="54"/>
      <c r="M382" s="54"/>
      <c r="N382" s="54"/>
      <c r="O382" s="54"/>
      <c r="P382" s="54"/>
      <c r="Q382" s="54"/>
      <c r="R382" s="54"/>
      <c r="S382" s="54"/>
      <c r="T382" s="54"/>
      <c r="U382" s="227"/>
      <c r="V382" s="227"/>
      <c r="W382" s="227"/>
      <c r="X382" s="227"/>
      <c r="Y382" s="227"/>
      <c r="Z382" s="227"/>
      <c r="AA382" s="227"/>
      <c r="AB382" s="227"/>
      <c r="AC382" s="227"/>
      <c r="AD382" s="227"/>
      <c r="AE382" s="227"/>
      <c r="AF382" s="227"/>
      <c r="AG382" s="227"/>
      <c r="AH382" s="227"/>
      <c r="AI382" s="227"/>
      <c r="AJ382" s="227"/>
      <c r="AK382" s="227"/>
      <c r="AL382" s="227"/>
      <c r="AM382" s="227"/>
      <c r="AN382" s="227"/>
      <c r="AO382" s="227"/>
      <c r="AP382" s="227"/>
      <c r="AQ382" s="227"/>
      <c r="AR382" s="227"/>
      <c r="AS382" s="227"/>
      <c r="AT382" s="227"/>
      <c r="AU382" s="227"/>
      <c r="AV382" s="227"/>
      <c r="AW382" s="227"/>
      <c r="AX382" s="227"/>
      <c r="AY382" s="227"/>
      <c r="AZ382" s="227"/>
      <c r="BA382" s="227"/>
      <c r="BB382" s="227"/>
      <c r="BC382" s="227"/>
      <c r="BD382" s="227"/>
      <c r="BE382" s="227"/>
      <c r="BF382" s="227"/>
      <c r="BG382" s="227"/>
      <c r="BH382" s="227"/>
      <c r="BI382" s="227"/>
      <c r="BJ382" s="227"/>
      <c r="BK382" s="227"/>
      <c r="BL382" s="227"/>
      <c r="BM382" s="227"/>
      <c r="BN382" s="227"/>
      <c r="BO382" s="227"/>
      <c r="BP382" s="227"/>
      <c r="BQ382" s="227"/>
    </row>
    <row r="383" spans="1:69" x14ac:dyDescent="0.25">
      <c r="A383" s="227"/>
      <c r="B383" s="227"/>
      <c r="C383" s="227"/>
      <c r="D383" s="227"/>
      <c r="E383" s="54"/>
      <c r="F383" s="54"/>
      <c r="G383" s="54"/>
      <c r="H383" s="54"/>
      <c r="I383" s="54"/>
      <c r="J383" s="54"/>
      <c r="K383" s="54"/>
      <c r="L383" s="54"/>
      <c r="M383" s="54"/>
      <c r="N383" s="54"/>
      <c r="O383" s="54"/>
      <c r="P383" s="54"/>
      <c r="Q383" s="54"/>
      <c r="R383" s="54"/>
      <c r="S383" s="54"/>
      <c r="T383" s="54"/>
      <c r="U383" s="227"/>
      <c r="V383" s="227"/>
      <c r="W383" s="227"/>
      <c r="X383" s="227"/>
      <c r="Y383" s="227"/>
      <c r="Z383" s="227"/>
      <c r="AA383" s="227"/>
      <c r="AB383" s="227"/>
      <c r="AC383" s="227"/>
      <c r="AD383" s="227"/>
      <c r="AE383" s="227"/>
      <c r="AF383" s="227"/>
      <c r="AG383" s="227"/>
      <c r="AH383" s="227"/>
      <c r="AI383" s="227"/>
      <c r="AJ383" s="227"/>
      <c r="AK383" s="227"/>
      <c r="AL383" s="227"/>
      <c r="AM383" s="227"/>
      <c r="AN383" s="227"/>
      <c r="AO383" s="227"/>
      <c r="AP383" s="227"/>
      <c r="AQ383" s="227"/>
      <c r="AR383" s="227"/>
      <c r="AS383" s="227"/>
      <c r="AT383" s="227"/>
      <c r="AU383" s="227"/>
      <c r="AV383" s="227"/>
      <c r="AW383" s="227"/>
      <c r="AX383" s="227"/>
      <c r="AY383" s="227"/>
      <c r="AZ383" s="227"/>
      <c r="BA383" s="227"/>
      <c r="BB383" s="227"/>
      <c r="BC383" s="227"/>
      <c r="BD383" s="227"/>
      <c r="BE383" s="227"/>
      <c r="BF383" s="227"/>
      <c r="BG383" s="227"/>
      <c r="BH383" s="227"/>
      <c r="BI383" s="227"/>
      <c r="BJ383" s="227"/>
      <c r="BK383" s="227"/>
      <c r="BL383" s="227"/>
      <c r="BM383" s="227"/>
      <c r="BN383" s="227"/>
      <c r="BO383" s="227"/>
      <c r="BP383" s="227"/>
      <c r="BQ383" s="227"/>
    </row>
    <row r="384" spans="1:69" x14ac:dyDescent="0.25">
      <c r="A384" s="227"/>
      <c r="B384" s="227"/>
      <c r="C384" s="227"/>
      <c r="D384" s="227"/>
      <c r="E384" s="54"/>
      <c r="F384" s="54"/>
      <c r="G384" s="54"/>
      <c r="H384" s="54"/>
      <c r="I384" s="54"/>
      <c r="J384" s="54"/>
      <c r="K384" s="54"/>
      <c r="L384" s="54"/>
      <c r="M384" s="54"/>
      <c r="N384" s="54"/>
      <c r="O384" s="54"/>
      <c r="P384" s="54"/>
      <c r="Q384" s="54"/>
      <c r="R384" s="54"/>
      <c r="S384" s="54"/>
      <c r="T384" s="54"/>
      <c r="U384" s="227"/>
      <c r="V384" s="227"/>
      <c r="W384" s="227"/>
      <c r="X384" s="227"/>
      <c r="Y384" s="227"/>
      <c r="Z384" s="227"/>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7"/>
      <c r="BK384" s="227"/>
      <c r="BL384" s="227"/>
      <c r="BM384" s="227"/>
      <c r="BN384" s="227"/>
      <c r="BO384" s="227"/>
      <c r="BP384" s="227"/>
      <c r="BQ384" s="227"/>
    </row>
    <row r="385" spans="1:69" x14ac:dyDescent="0.25">
      <c r="A385" s="227"/>
      <c r="B385" s="227"/>
      <c r="C385" s="227"/>
      <c r="D385" s="227"/>
      <c r="E385" s="54"/>
      <c r="F385" s="54"/>
      <c r="G385" s="54"/>
      <c r="H385" s="54"/>
      <c r="I385" s="54"/>
      <c r="J385" s="54"/>
      <c r="K385" s="54"/>
      <c r="L385" s="54"/>
      <c r="M385" s="54"/>
      <c r="N385" s="54"/>
      <c r="O385" s="54"/>
      <c r="P385" s="54"/>
      <c r="Q385" s="54"/>
      <c r="R385" s="54"/>
      <c r="S385" s="54"/>
      <c r="T385" s="54"/>
      <c r="U385" s="227"/>
      <c r="V385" s="227"/>
      <c r="W385" s="227"/>
      <c r="X385" s="227"/>
      <c r="Y385" s="227"/>
      <c r="Z385" s="227"/>
      <c r="AA385" s="227"/>
      <c r="AB385" s="227"/>
      <c r="AC385" s="227"/>
      <c r="AD385" s="227"/>
      <c r="AE385" s="227"/>
      <c r="AF385" s="227"/>
      <c r="AG385" s="227"/>
      <c r="AH385" s="227"/>
      <c r="AI385" s="227"/>
      <c r="AJ385" s="227"/>
      <c r="AK385" s="227"/>
      <c r="AL385" s="227"/>
      <c r="AM385" s="227"/>
      <c r="AN385" s="227"/>
      <c r="AO385" s="227"/>
      <c r="AP385" s="227"/>
      <c r="AQ385" s="227"/>
      <c r="AR385" s="227"/>
      <c r="AS385" s="227"/>
      <c r="AT385" s="227"/>
      <c r="AU385" s="227"/>
      <c r="AV385" s="227"/>
      <c r="AW385" s="227"/>
      <c r="AX385" s="227"/>
      <c r="AY385" s="227"/>
      <c r="AZ385" s="227"/>
      <c r="BA385" s="227"/>
      <c r="BB385" s="227"/>
      <c r="BC385" s="227"/>
      <c r="BD385" s="227"/>
      <c r="BE385" s="227"/>
      <c r="BF385" s="227"/>
      <c r="BG385" s="227"/>
      <c r="BH385" s="227"/>
      <c r="BI385" s="227"/>
      <c r="BJ385" s="227"/>
      <c r="BK385" s="227"/>
      <c r="BL385" s="227"/>
      <c r="BM385" s="227"/>
      <c r="BN385" s="227"/>
      <c r="BO385" s="227"/>
      <c r="BP385" s="227"/>
      <c r="BQ385" s="227"/>
    </row>
    <row r="386" spans="1:69" x14ac:dyDescent="0.25">
      <c r="A386" s="227"/>
      <c r="B386" s="227"/>
      <c r="C386" s="227"/>
      <c r="D386" s="227"/>
      <c r="E386" s="54"/>
      <c r="F386" s="54"/>
      <c r="G386" s="54"/>
      <c r="H386" s="54"/>
      <c r="I386" s="54"/>
      <c r="J386" s="54"/>
      <c r="K386" s="54"/>
      <c r="L386" s="54"/>
      <c r="M386" s="54"/>
      <c r="N386" s="54"/>
      <c r="O386" s="54"/>
      <c r="P386" s="54"/>
      <c r="Q386" s="54"/>
      <c r="R386" s="54"/>
      <c r="S386" s="54"/>
      <c r="T386" s="54"/>
      <c r="U386" s="227"/>
      <c r="V386" s="227"/>
      <c r="W386" s="227"/>
      <c r="X386" s="227"/>
      <c r="Y386" s="227"/>
      <c r="Z386" s="227"/>
      <c r="AA386" s="227"/>
      <c r="AB386" s="227"/>
      <c r="AC386" s="227"/>
      <c r="AD386" s="227"/>
      <c r="AE386" s="227"/>
      <c r="AF386" s="227"/>
      <c r="AG386" s="227"/>
      <c r="AH386" s="227"/>
      <c r="AI386" s="227"/>
      <c r="AJ386" s="227"/>
      <c r="AK386" s="227"/>
      <c r="AL386" s="227"/>
      <c r="AM386" s="227"/>
      <c r="AN386" s="227"/>
      <c r="AO386" s="227"/>
      <c r="AP386" s="227"/>
      <c r="AQ386" s="227"/>
      <c r="AR386" s="227"/>
      <c r="AS386" s="227"/>
      <c r="AT386" s="227"/>
      <c r="AU386" s="227"/>
      <c r="AV386" s="227"/>
      <c r="AW386" s="227"/>
      <c r="AX386" s="227"/>
      <c r="AY386" s="227"/>
      <c r="AZ386" s="227"/>
      <c r="BA386" s="227"/>
      <c r="BB386" s="227"/>
      <c r="BC386" s="227"/>
      <c r="BD386" s="227"/>
      <c r="BE386" s="227"/>
      <c r="BF386" s="227"/>
      <c r="BG386" s="227"/>
      <c r="BH386" s="227"/>
      <c r="BI386" s="227"/>
      <c r="BJ386" s="227"/>
      <c r="BK386" s="227"/>
      <c r="BL386" s="227"/>
      <c r="BM386" s="227"/>
      <c r="BN386" s="227"/>
      <c r="BO386" s="227"/>
      <c r="BP386" s="227"/>
      <c r="BQ386" s="227"/>
    </row>
    <row r="387" spans="1:69" x14ac:dyDescent="0.25">
      <c r="A387" s="227"/>
      <c r="B387" s="227"/>
      <c r="C387" s="227"/>
      <c r="D387" s="227"/>
      <c r="E387" s="54"/>
      <c r="F387" s="54"/>
      <c r="G387" s="54"/>
      <c r="H387" s="54"/>
      <c r="I387" s="54"/>
      <c r="J387" s="54"/>
      <c r="K387" s="54"/>
      <c r="L387" s="54"/>
      <c r="M387" s="54"/>
      <c r="N387" s="54"/>
      <c r="O387" s="54"/>
      <c r="P387" s="54"/>
      <c r="Q387" s="54"/>
      <c r="R387" s="54"/>
      <c r="S387" s="54"/>
      <c r="T387" s="54"/>
      <c r="U387" s="227"/>
      <c r="V387" s="227"/>
      <c r="W387" s="227"/>
      <c r="X387" s="227"/>
      <c r="Y387" s="227"/>
      <c r="Z387" s="227"/>
      <c r="AA387" s="227"/>
      <c r="AB387" s="227"/>
      <c r="AC387" s="227"/>
      <c r="AD387" s="227"/>
      <c r="AE387" s="227"/>
      <c r="AF387" s="227"/>
      <c r="AG387" s="227"/>
      <c r="AH387" s="227"/>
      <c r="AI387" s="227"/>
      <c r="AJ387" s="227"/>
      <c r="AK387" s="227"/>
      <c r="AL387" s="227"/>
      <c r="AM387" s="227"/>
      <c r="AN387" s="227"/>
      <c r="AO387" s="227"/>
      <c r="AP387" s="227"/>
      <c r="AQ387" s="227"/>
      <c r="AR387" s="227"/>
      <c r="AS387" s="227"/>
      <c r="AT387" s="227"/>
      <c r="AU387" s="227"/>
      <c r="AV387" s="227"/>
      <c r="AW387" s="227"/>
      <c r="AX387" s="227"/>
      <c r="AY387" s="227"/>
      <c r="AZ387" s="227"/>
      <c r="BA387" s="227"/>
      <c r="BB387" s="227"/>
      <c r="BC387" s="227"/>
      <c r="BD387" s="227"/>
      <c r="BE387" s="227"/>
      <c r="BF387" s="227"/>
      <c r="BG387" s="227"/>
      <c r="BH387" s="227"/>
      <c r="BI387" s="227"/>
      <c r="BJ387" s="227"/>
      <c r="BK387" s="227"/>
      <c r="BL387" s="227"/>
      <c r="BM387" s="227"/>
      <c r="BN387" s="227"/>
      <c r="BO387" s="227"/>
      <c r="BP387" s="227"/>
      <c r="BQ387" s="227"/>
    </row>
    <row r="388" spans="1:69" x14ac:dyDescent="0.25">
      <c r="A388" s="227"/>
      <c r="B388" s="227"/>
      <c r="C388" s="227"/>
      <c r="D388" s="227"/>
      <c r="E388" s="54"/>
      <c r="F388" s="54"/>
      <c r="G388" s="54"/>
      <c r="H388" s="54"/>
      <c r="I388" s="54"/>
      <c r="J388" s="54"/>
      <c r="K388" s="54"/>
      <c r="L388" s="54"/>
      <c r="M388" s="54"/>
      <c r="N388" s="54"/>
      <c r="O388" s="54"/>
      <c r="P388" s="54"/>
      <c r="Q388" s="54"/>
      <c r="R388" s="54"/>
      <c r="S388" s="54"/>
      <c r="T388" s="54"/>
      <c r="U388" s="227"/>
      <c r="V388" s="227"/>
      <c r="W388" s="227"/>
      <c r="X388" s="227"/>
      <c r="Y388" s="227"/>
      <c r="Z388" s="227"/>
      <c r="AA388" s="227"/>
      <c r="AB388" s="227"/>
      <c r="AC388" s="227"/>
      <c r="AD388" s="227"/>
      <c r="AE388" s="227"/>
      <c r="AF388" s="227"/>
      <c r="AG388" s="227"/>
      <c r="AH388" s="227"/>
      <c r="AI388" s="227"/>
      <c r="AJ388" s="227"/>
      <c r="AK388" s="227"/>
      <c r="AL388" s="227"/>
      <c r="AM388" s="227"/>
      <c r="AN388" s="227"/>
      <c r="AO388" s="227"/>
      <c r="AP388" s="227"/>
      <c r="AQ388" s="227"/>
      <c r="AR388" s="227"/>
      <c r="AS388" s="227"/>
      <c r="AT388" s="227"/>
      <c r="AU388" s="227"/>
      <c r="AV388" s="227"/>
      <c r="AW388" s="227"/>
      <c r="AX388" s="227"/>
      <c r="AY388" s="227"/>
      <c r="AZ388" s="227"/>
      <c r="BA388" s="227"/>
      <c r="BB388" s="227"/>
      <c r="BC388" s="227"/>
      <c r="BD388" s="227"/>
      <c r="BE388" s="227"/>
      <c r="BF388" s="227"/>
      <c r="BG388" s="227"/>
      <c r="BH388" s="227"/>
      <c r="BI388" s="227"/>
      <c r="BJ388" s="227"/>
      <c r="BK388" s="227"/>
      <c r="BL388" s="227"/>
      <c r="BM388" s="227"/>
      <c r="BN388" s="227"/>
      <c r="BO388" s="227"/>
      <c r="BP388" s="227"/>
      <c r="BQ388" s="227"/>
    </row>
    <row r="389" spans="1:69" x14ac:dyDescent="0.25">
      <c r="A389" s="227"/>
      <c r="B389" s="227"/>
      <c r="C389" s="227"/>
      <c r="D389" s="227"/>
      <c r="E389" s="54"/>
      <c r="F389" s="54"/>
      <c r="G389" s="54"/>
      <c r="H389" s="54"/>
      <c r="I389" s="54"/>
      <c r="J389" s="54"/>
      <c r="K389" s="54"/>
      <c r="L389" s="54"/>
      <c r="M389" s="54"/>
      <c r="N389" s="54"/>
      <c r="O389" s="54"/>
      <c r="P389" s="54"/>
      <c r="Q389" s="54"/>
      <c r="R389" s="54"/>
      <c r="S389" s="54"/>
      <c r="T389" s="54"/>
      <c r="U389" s="227"/>
      <c r="V389" s="227"/>
      <c r="W389" s="227"/>
      <c r="X389" s="227"/>
      <c r="Y389" s="227"/>
      <c r="Z389" s="227"/>
      <c r="AA389" s="227"/>
      <c r="AB389" s="227"/>
      <c r="AC389" s="227"/>
      <c r="AD389" s="227"/>
      <c r="AE389" s="227"/>
      <c r="AF389" s="227"/>
      <c r="AG389" s="227"/>
      <c r="AH389" s="227"/>
      <c r="AI389" s="227"/>
      <c r="AJ389" s="227"/>
      <c r="AK389" s="227"/>
      <c r="AL389" s="227"/>
      <c r="AM389" s="227"/>
      <c r="AN389" s="227"/>
      <c r="AO389" s="227"/>
      <c r="AP389" s="227"/>
      <c r="AQ389" s="227"/>
      <c r="AR389" s="227"/>
      <c r="AS389" s="227"/>
      <c r="AT389" s="227"/>
      <c r="AU389" s="227"/>
      <c r="AV389" s="227"/>
      <c r="AW389" s="227"/>
      <c r="AX389" s="227"/>
      <c r="AY389" s="227"/>
      <c r="AZ389" s="227"/>
      <c r="BA389" s="227"/>
      <c r="BB389" s="227"/>
      <c r="BC389" s="227"/>
      <c r="BD389" s="227"/>
      <c r="BE389" s="227"/>
      <c r="BF389" s="227"/>
      <c r="BG389" s="227"/>
      <c r="BH389" s="227"/>
      <c r="BI389" s="227"/>
      <c r="BJ389" s="227"/>
      <c r="BK389" s="227"/>
      <c r="BL389" s="227"/>
      <c r="BM389" s="227"/>
      <c r="BN389" s="227"/>
      <c r="BO389" s="227"/>
      <c r="BP389" s="227"/>
      <c r="BQ389" s="227"/>
    </row>
    <row r="390" spans="1:69" x14ac:dyDescent="0.25">
      <c r="A390" s="227"/>
      <c r="B390" s="227"/>
      <c r="C390" s="227"/>
      <c r="D390" s="227"/>
      <c r="E390" s="54"/>
      <c r="F390" s="54"/>
      <c r="G390" s="54"/>
      <c r="H390" s="54"/>
      <c r="I390" s="54"/>
      <c r="J390" s="54"/>
      <c r="K390" s="54"/>
      <c r="L390" s="54"/>
      <c r="M390" s="54"/>
      <c r="N390" s="54"/>
      <c r="O390" s="54"/>
      <c r="P390" s="54"/>
      <c r="Q390" s="54"/>
      <c r="R390" s="54"/>
      <c r="S390" s="54"/>
      <c r="T390" s="54"/>
      <c r="U390" s="227"/>
      <c r="V390" s="227"/>
      <c r="W390" s="227"/>
      <c r="X390" s="227"/>
      <c r="Y390" s="227"/>
      <c r="Z390" s="227"/>
      <c r="AA390" s="227"/>
      <c r="AB390" s="227"/>
      <c r="AC390" s="227"/>
      <c r="AD390" s="227"/>
      <c r="AE390" s="227"/>
      <c r="AF390" s="227"/>
      <c r="AG390" s="227"/>
      <c r="AH390" s="227"/>
      <c r="AI390" s="227"/>
      <c r="AJ390" s="227"/>
      <c r="AK390" s="227"/>
      <c r="AL390" s="227"/>
      <c r="AM390" s="227"/>
      <c r="AN390" s="227"/>
      <c r="AO390" s="227"/>
      <c r="AP390" s="227"/>
      <c r="AQ390" s="227"/>
      <c r="AR390" s="227"/>
      <c r="AS390" s="227"/>
      <c r="AT390" s="227"/>
      <c r="AU390" s="227"/>
      <c r="AV390" s="227"/>
      <c r="AW390" s="227"/>
      <c r="AX390" s="227"/>
      <c r="AY390" s="227"/>
      <c r="AZ390" s="227"/>
      <c r="BA390" s="227"/>
      <c r="BB390" s="227"/>
      <c r="BC390" s="227"/>
      <c r="BD390" s="227"/>
      <c r="BE390" s="227"/>
      <c r="BF390" s="227"/>
      <c r="BG390" s="227"/>
      <c r="BH390" s="227"/>
      <c r="BI390" s="227"/>
      <c r="BJ390" s="227"/>
      <c r="BK390" s="227"/>
      <c r="BL390" s="227"/>
      <c r="BM390" s="227"/>
      <c r="BN390" s="227"/>
      <c r="BO390" s="227"/>
      <c r="BP390" s="227"/>
      <c r="BQ390" s="227"/>
    </row>
    <row r="391" spans="1:69" x14ac:dyDescent="0.25">
      <c r="A391" s="227"/>
      <c r="B391" s="227"/>
      <c r="C391" s="227"/>
      <c r="D391" s="227"/>
      <c r="E391" s="54"/>
      <c r="F391" s="54"/>
      <c r="G391" s="54"/>
      <c r="H391" s="54"/>
      <c r="I391" s="54"/>
      <c r="J391" s="54"/>
      <c r="K391" s="54"/>
      <c r="L391" s="54"/>
      <c r="M391" s="54"/>
      <c r="N391" s="54"/>
      <c r="O391" s="54"/>
      <c r="P391" s="54"/>
      <c r="Q391" s="54"/>
      <c r="R391" s="54"/>
      <c r="S391" s="54"/>
      <c r="T391" s="54"/>
      <c r="U391" s="227"/>
      <c r="V391" s="227"/>
      <c r="W391" s="227"/>
      <c r="X391" s="227"/>
      <c r="Y391" s="227"/>
      <c r="Z391" s="227"/>
      <c r="AA391" s="227"/>
      <c r="AB391" s="227"/>
      <c r="AC391" s="227"/>
      <c r="AD391" s="227"/>
      <c r="AE391" s="227"/>
      <c r="AF391" s="227"/>
      <c r="AG391" s="227"/>
      <c r="AH391" s="227"/>
      <c r="AI391" s="227"/>
      <c r="AJ391" s="227"/>
      <c r="AK391" s="227"/>
      <c r="AL391" s="227"/>
      <c r="AM391" s="227"/>
      <c r="AN391" s="227"/>
      <c r="AO391" s="227"/>
      <c r="AP391" s="227"/>
      <c r="AQ391" s="227"/>
      <c r="AR391" s="227"/>
      <c r="AS391" s="227"/>
      <c r="AT391" s="227"/>
      <c r="AU391" s="227"/>
      <c r="AV391" s="227"/>
      <c r="AW391" s="227"/>
      <c r="AX391" s="227"/>
      <c r="AY391" s="227"/>
      <c r="AZ391" s="227"/>
      <c r="BA391" s="227"/>
      <c r="BB391" s="227"/>
      <c r="BC391" s="227"/>
      <c r="BD391" s="227"/>
      <c r="BE391" s="227"/>
      <c r="BF391" s="227"/>
      <c r="BG391" s="227"/>
      <c r="BH391" s="227"/>
      <c r="BI391" s="227"/>
      <c r="BJ391" s="227"/>
      <c r="BK391" s="227"/>
      <c r="BL391" s="227"/>
      <c r="BM391" s="227"/>
      <c r="BN391" s="227"/>
      <c r="BO391" s="227"/>
      <c r="BP391" s="227"/>
      <c r="BQ391" s="227"/>
    </row>
    <row r="392" spans="1:69" x14ac:dyDescent="0.25">
      <c r="A392" s="227"/>
      <c r="B392" s="227"/>
      <c r="C392" s="227"/>
      <c r="D392" s="227"/>
      <c r="E392" s="54"/>
      <c r="F392" s="54"/>
      <c r="G392" s="54"/>
      <c r="H392" s="54"/>
      <c r="I392" s="54"/>
      <c r="J392" s="54"/>
      <c r="K392" s="54"/>
      <c r="L392" s="54"/>
      <c r="M392" s="54"/>
      <c r="N392" s="54"/>
      <c r="O392" s="54"/>
      <c r="P392" s="54"/>
      <c r="Q392" s="54"/>
      <c r="R392" s="54"/>
      <c r="S392" s="54"/>
      <c r="T392" s="54"/>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7"/>
      <c r="AX392" s="227"/>
      <c r="AY392" s="227"/>
      <c r="AZ392" s="227"/>
      <c r="BA392" s="227"/>
      <c r="BB392" s="227"/>
      <c r="BC392" s="227"/>
      <c r="BD392" s="227"/>
      <c r="BE392" s="227"/>
      <c r="BF392" s="227"/>
      <c r="BG392" s="227"/>
      <c r="BH392" s="227"/>
      <c r="BI392" s="227"/>
      <c r="BJ392" s="227"/>
      <c r="BK392" s="227"/>
      <c r="BL392" s="227"/>
      <c r="BM392" s="227"/>
      <c r="BN392" s="227"/>
      <c r="BO392" s="227"/>
      <c r="BP392" s="227"/>
      <c r="BQ392" s="227"/>
    </row>
    <row r="393" spans="1:69" x14ac:dyDescent="0.25">
      <c r="A393" s="227"/>
      <c r="B393" s="227"/>
      <c r="C393" s="227"/>
      <c r="D393" s="227"/>
      <c r="E393" s="54"/>
      <c r="F393" s="54"/>
      <c r="G393" s="54"/>
      <c r="H393" s="54"/>
      <c r="I393" s="54"/>
      <c r="J393" s="54"/>
      <c r="K393" s="54"/>
      <c r="L393" s="54"/>
      <c r="M393" s="54"/>
      <c r="N393" s="54"/>
      <c r="O393" s="54"/>
      <c r="P393" s="54"/>
      <c r="Q393" s="54"/>
      <c r="R393" s="54"/>
      <c r="S393" s="54"/>
      <c r="T393" s="54"/>
      <c r="U393" s="227"/>
      <c r="V393" s="227"/>
      <c r="W393" s="227"/>
      <c r="X393" s="227"/>
      <c r="Y393" s="227"/>
      <c r="Z393" s="227"/>
      <c r="AA393" s="227"/>
      <c r="AB393" s="227"/>
      <c r="AC393" s="227"/>
      <c r="AD393" s="227"/>
      <c r="AE393" s="227"/>
      <c r="AF393" s="227"/>
      <c r="AG393" s="227"/>
      <c r="AH393" s="227"/>
      <c r="AI393" s="227"/>
      <c r="AJ393" s="227"/>
      <c r="AK393" s="227"/>
      <c r="AL393" s="227"/>
      <c r="AM393" s="227"/>
      <c r="AN393" s="227"/>
      <c r="AO393" s="227"/>
      <c r="AP393" s="227"/>
      <c r="AQ393" s="227"/>
      <c r="AR393" s="227"/>
      <c r="AS393" s="227"/>
      <c r="AT393" s="227"/>
      <c r="AU393" s="227"/>
      <c r="AV393" s="227"/>
      <c r="AW393" s="227"/>
      <c r="AX393" s="227"/>
      <c r="AY393" s="227"/>
      <c r="AZ393" s="227"/>
      <c r="BA393" s="227"/>
      <c r="BB393" s="227"/>
      <c r="BC393" s="227"/>
      <c r="BD393" s="227"/>
      <c r="BE393" s="227"/>
      <c r="BF393" s="227"/>
      <c r="BG393" s="227"/>
      <c r="BH393" s="227"/>
      <c r="BI393" s="227"/>
      <c r="BJ393" s="227"/>
      <c r="BK393" s="227"/>
      <c r="BL393" s="227"/>
      <c r="BM393" s="227"/>
      <c r="BN393" s="227"/>
      <c r="BO393" s="227"/>
      <c r="BP393" s="227"/>
      <c r="BQ393" s="227"/>
    </row>
    <row r="394" spans="1:69" x14ac:dyDescent="0.25">
      <c r="A394" s="227"/>
      <c r="B394" s="227"/>
      <c r="C394" s="227"/>
      <c r="D394" s="227"/>
      <c r="E394" s="54"/>
      <c r="F394" s="54"/>
      <c r="G394" s="54"/>
      <c r="H394" s="54"/>
      <c r="I394" s="54"/>
      <c r="J394" s="54"/>
      <c r="K394" s="54"/>
      <c r="L394" s="54"/>
      <c r="M394" s="54"/>
      <c r="N394" s="54"/>
      <c r="O394" s="54"/>
      <c r="P394" s="54"/>
      <c r="Q394" s="54"/>
      <c r="R394" s="54"/>
      <c r="S394" s="54"/>
      <c r="T394" s="54"/>
      <c r="U394" s="227"/>
      <c r="V394" s="227"/>
      <c r="W394" s="227"/>
      <c r="X394" s="227"/>
      <c r="Y394" s="227"/>
      <c r="Z394" s="227"/>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c r="AX394" s="227"/>
      <c r="AY394" s="227"/>
      <c r="AZ394" s="227"/>
      <c r="BA394" s="227"/>
      <c r="BB394" s="227"/>
      <c r="BC394" s="227"/>
      <c r="BD394" s="227"/>
      <c r="BE394" s="227"/>
      <c r="BF394" s="227"/>
      <c r="BG394" s="227"/>
      <c r="BH394" s="227"/>
      <c r="BI394" s="227"/>
      <c r="BJ394" s="227"/>
      <c r="BK394" s="227"/>
      <c r="BL394" s="227"/>
      <c r="BM394" s="227"/>
      <c r="BN394" s="227"/>
      <c r="BO394" s="227"/>
      <c r="BP394" s="227"/>
      <c r="BQ394" s="227"/>
    </row>
    <row r="395" spans="1:69" x14ac:dyDescent="0.25">
      <c r="A395" s="227"/>
      <c r="B395" s="227"/>
      <c r="C395" s="227"/>
      <c r="D395" s="227"/>
      <c r="E395" s="54"/>
      <c r="F395" s="54"/>
      <c r="G395" s="54"/>
      <c r="H395" s="54"/>
      <c r="I395" s="54"/>
      <c r="J395" s="54"/>
      <c r="K395" s="54"/>
      <c r="L395" s="54"/>
      <c r="M395" s="54"/>
      <c r="N395" s="54"/>
      <c r="O395" s="54"/>
      <c r="P395" s="54"/>
      <c r="Q395" s="54"/>
      <c r="R395" s="54"/>
      <c r="S395" s="54"/>
      <c r="T395" s="54"/>
      <c r="U395" s="227"/>
      <c r="V395" s="227"/>
      <c r="W395" s="227"/>
      <c r="X395" s="227"/>
      <c r="Y395" s="227"/>
      <c r="Z395" s="227"/>
      <c r="AA395" s="227"/>
      <c r="AB395" s="227"/>
      <c r="AC395" s="227"/>
      <c r="AD395" s="227"/>
      <c r="AE395" s="227"/>
      <c r="AF395" s="227"/>
      <c r="AG395" s="227"/>
      <c r="AH395" s="227"/>
      <c r="AI395" s="227"/>
      <c r="AJ395" s="227"/>
      <c r="AK395" s="227"/>
      <c r="AL395" s="227"/>
      <c r="AM395" s="227"/>
      <c r="AN395" s="227"/>
      <c r="AO395" s="227"/>
      <c r="AP395" s="227"/>
      <c r="AQ395" s="227"/>
      <c r="AR395" s="227"/>
      <c r="AS395" s="227"/>
      <c r="AT395" s="227"/>
      <c r="AU395" s="227"/>
      <c r="AV395" s="227"/>
      <c r="AW395" s="227"/>
      <c r="AX395" s="227"/>
      <c r="AY395" s="227"/>
      <c r="AZ395" s="227"/>
      <c r="BA395" s="227"/>
      <c r="BB395" s="227"/>
      <c r="BC395" s="227"/>
      <c r="BD395" s="227"/>
      <c r="BE395" s="227"/>
      <c r="BF395" s="227"/>
      <c r="BG395" s="227"/>
      <c r="BH395" s="227"/>
      <c r="BI395" s="227"/>
      <c r="BJ395" s="227"/>
      <c r="BK395" s="227"/>
      <c r="BL395" s="227"/>
      <c r="BM395" s="227"/>
      <c r="BN395" s="227"/>
      <c r="BO395" s="227"/>
      <c r="BP395" s="227"/>
      <c r="BQ395" s="227"/>
    </row>
    <row r="396" spans="1:69" x14ac:dyDescent="0.25">
      <c r="A396" s="227"/>
      <c r="B396" s="227"/>
      <c r="C396" s="227"/>
      <c r="D396" s="227"/>
      <c r="E396" s="54"/>
      <c r="F396" s="54"/>
      <c r="G396" s="54"/>
      <c r="H396" s="54"/>
      <c r="I396" s="54"/>
      <c r="J396" s="54"/>
      <c r="K396" s="54"/>
      <c r="L396" s="54"/>
      <c r="M396" s="54"/>
      <c r="N396" s="54"/>
      <c r="O396" s="54"/>
      <c r="P396" s="54"/>
      <c r="Q396" s="54"/>
      <c r="R396" s="54"/>
      <c r="S396" s="54"/>
      <c r="T396" s="54"/>
      <c r="U396" s="227"/>
      <c r="V396" s="227"/>
      <c r="W396" s="227"/>
      <c r="X396" s="227"/>
      <c r="Y396" s="227"/>
      <c r="Z396" s="227"/>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7"/>
      <c r="BK396" s="227"/>
      <c r="BL396" s="227"/>
      <c r="BM396" s="227"/>
      <c r="BN396" s="227"/>
      <c r="BO396" s="227"/>
      <c r="BP396" s="227"/>
      <c r="BQ396" s="227"/>
    </row>
    <row r="397" spans="1:69" x14ac:dyDescent="0.25">
      <c r="A397" s="227"/>
      <c r="B397" s="227"/>
      <c r="C397" s="227"/>
      <c r="D397" s="227"/>
      <c r="E397" s="54"/>
      <c r="F397" s="54"/>
      <c r="G397" s="54"/>
      <c r="H397" s="54"/>
      <c r="I397" s="54"/>
      <c r="J397" s="54"/>
      <c r="K397" s="54"/>
      <c r="L397" s="54"/>
      <c r="M397" s="54"/>
      <c r="N397" s="54"/>
      <c r="O397" s="54"/>
      <c r="P397" s="54"/>
      <c r="Q397" s="54"/>
      <c r="R397" s="54"/>
      <c r="S397" s="54"/>
      <c r="T397" s="54"/>
      <c r="U397" s="227"/>
      <c r="V397" s="227"/>
      <c r="W397" s="227"/>
      <c r="X397" s="227"/>
      <c r="Y397" s="227"/>
      <c r="Z397" s="227"/>
      <c r="AA397" s="227"/>
      <c r="AB397" s="227"/>
      <c r="AC397" s="227"/>
      <c r="AD397" s="227"/>
      <c r="AE397" s="227"/>
      <c r="AF397" s="227"/>
      <c r="AG397" s="227"/>
      <c r="AH397" s="227"/>
      <c r="AI397" s="227"/>
      <c r="AJ397" s="227"/>
      <c r="AK397" s="227"/>
      <c r="AL397" s="227"/>
      <c r="AM397" s="227"/>
      <c r="AN397" s="227"/>
      <c r="AO397" s="227"/>
      <c r="AP397" s="227"/>
      <c r="AQ397" s="227"/>
      <c r="AR397" s="227"/>
      <c r="AS397" s="227"/>
      <c r="AT397" s="227"/>
      <c r="AU397" s="227"/>
      <c r="AV397" s="227"/>
      <c r="AW397" s="227"/>
      <c r="AX397" s="227"/>
      <c r="AY397" s="227"/>
      <c r="AZ397" s="227"/>
      <c r="BA397" s="227"/>
      <c r="BB397" s="227"/>
      <c r="BC397" s="227"/>
      <c r="BD397" s="227"/>
      <c r="BE397" s="227"/>
      <c r="BF397" s="227"/>
      <c r="BG397" s="227"/>
      <c r="BH397" s="227"/>
      <c r="BI397" s="227"/>
      <c r="BJ397" s="227"/>
      <c r="BK397" s="227"/>
      <c r="BL397" s="227"/>
      <c r="BM397" s="227"/>
      <c r="BN397" s="227"/>
      <c r="BO397" s="227"/>
      <c r="BP397" s="227"/>
      <c r="BQ397" s="227"/>
    </row>
    <row r="398" spans="1:69" x14ac:dyDescent="0.25">
      <c r="A398" s="227"/>
      <c r="B398" s="227"/>
      <c r="C398" s="227"/>
      <c r="D398" s="227"/>
      <c r="E398" s="54"/>
      <c r="F398" s="54"/>
      <c r="G398" s="54"/>
      <c r="H398" s="54"/>
      <c r="I398" s="54"/>
      <c r="J398" s="54"/>
      <c r="K398" s="54"/>
      <c r="L398" s="54"/>
      <c r="M398" s="54"/>
      <c r="N398" s="54"/>
      <c r="O398" s="54"/>
      <c r="P398" s="54"/>
      <c r="Q398" s="54"/>
      <c r="R398" s="54"/>
      <c r="S398" s="54"/>
      <c r="T398" s="54"/>
      <c r="U398" s="227"/>
      <c r="V398" s="227"/>
      <c r="W398" s="227"/>
      <c r="X398" s="227"/>
      <c r="Y398" s="227"/>
      <c r="Z398" s="227"/>
      <c r="AA398" s="227"/>
      <c r="AB398" s="227"/>
      <c r="AC398" s="227"/>
      <c r="AD398" s="227"/>
      <c r="AE398" s="227"/>
      <c r="AF398" s="227"/>
      <c r="AG398" s="227"/>
      <c r="AH398" s="227"/>
      <c r="AI398" s="227"/>
      <c r="AJ398" s="227"/>
      <c r="AK398" s="227"/>
      <c r="AL398" s="227"/>
      <c r="AM398" s="227"/>
      <c r="AN398" s="227"/>
      <c r="AO398" s="227"/>
      <c r="AP398" s="227"/>
      <c r="AQ398" s="227"/>
      <c r="AR398" s="227"/>
      <c r="AS398" s="227"/>
      <c r="AT398" s="227"/>
      <c r="AU398" s="227"/>
      <c r="AV398" s="227"/>
      <c r="AW398" s="227"/>
      <c r="AX398" s="227"/>
      <c r="AY398" s="227"/>
      <c r="AZ398" s="227"/>
      <c r="BA398" s="227"/>
      <c r="BB398" s="227"/>
      <c r="BC398" s="227"/>
      <c r="BD398" s="227"/>
      <c r="BE398" s="227"/>
      <c r="BF398" s="227"/>
      <c r="BG398" s="227"/>
      <c r="BH398" s="227"/>
      <c r="BI398" s="227"/>
      <c r="BJ398" s="227"/>
      <c r="BK398" s="227"/>
      <c r="BL398" s="227"/>
      <c r="BM398" s="227"/>
      <c r="BN398" s="227"/>
      <c r="BO398" s="227"/>
      <c r="BP398" s="227"/>
      <c r="BQ398" s="227"/>
    </row>
    <row r="399" spans="1:69" x14ac:dyDescent="0.25">
      <c r="A399" s="227"/>
      <c r="B399" s="227"/>
      <c r="C399" s="227"/>
      <c r="D399" s="227"/>
      <c r="E399" s="54"/>
      <c r="F399" s="54"/>
      <c r="G399" s="54"/>
      <c r="H399" s="54"/>
      <c r="I399" s="54"/>
      <c r="J399" s="54"/>
      <c r="K399" s="54"/>
      <c r="L399" s="54"/>
      <c r="M399" s="54"/>
      <c r="N399" s="54"/>
      <c r="O399" s="54"/>
      <c r="P399" s="54"/>
      <c r="Q399" s="54"/>
      <c r="R399" s="54"/>
      <c r="S399" s="54"/>
      <c r="T399" s="54"/>
      <c r="U399" s="227"/>
      <c r="V399" s="227"/>
      <c r="W399" s="227"/>
      <c r="X399" s="227"/>
      <c r="Y399" s="227"/>
      <c r="Z399" s="227"/>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7"/>
      <c r="AX399" s="227"/>
      <c r="AY399" s="227"/>
      <c r="AZ399" s="227"/>
      <c r="BA399" s="227"/>
      <c r="BB399" s="227"/>
      <c r="BC399" s="227"/>
      <c r="BD399" s="227"/>
      <c r="BE399" s="227"/>
      <c r="BF399" s="227"/>
      <c r="BG399" s="227"/>
      <c r="BH399" s="227"/>
      <c r="BI399" s="227"/>
      <c r="BJ399" s="227"/>
      <c r="BK399" s="227"/>
      <c r="BL399" s="227"/>
      <c r="BM399" s="227"/>
      <c r="BN399" s="227"/>
      <c r="BO399" s="227"/>
      <c r="BP399" s="227"/>
      <c r="BQ399" s="227"/>
    </row>
    <row r="400" spans="1:69" x14ac:dyDescent="0.25">
      <c r="A400" s="227"/>
      <c r="B400" s="227"/>
      <c r="C400" s="227"/>
      <c r="D400" s="227"/>
      <c r="E400" s="54"/>
      <c r="F400" s="54"/>
      <c r="G400" s="54"/>
      <c r="H400" s="54"/>
      <c r="I400" s="54"/>
      <c r="J400" s="54"/>
      <c r="K400" s="54"/>
      <c r="L400" s="54"/>
      <c r="M400" s="54"/>
      <c r="N400" s="54"/>
      <c r="O400" s="54"/>
      <c r="P400" s="54"/>
      <c r="Q400" s="54"/>
      <c r="R400" s="54"/>
      <c r="S400" s="54"/>
      <c r="T400" s="54"/>
      <c r="U400" s="227"/>
      <c r="V400" s="227"/>
      <c r="W400" s="227"/>
      <c r="X400" s="227"/>
      <c r="Y400" s="227"/>
      <c r="Z400" s="227"/>
      <c r="AA400" s="227"/>
      <c r="AB400" s="227"/>
      <c r="AC400" s="227"/>
      <c r="AD400" s="227"/>
      <c r="AE400" s="227"/>
      <c r="AF400" s="227"/>
      <c r="AG400" s="227"/>
      <c r="AH400" s="227"/>
      <c r="AI400" s="227"/>
      <c r="AJ400" s="227"/>
      <c r="AK400" s="227"/>
      <c r="AL400" s="227"/>
      <c r="AM400" s="227"/>
      <c r="AN400" s="227"/>
      <c r="AO400" s="227"/>
      <c r="AP400" s="227"/>
      <c r="AQ400" s="227"/>
      <c r="AR400" s="227"/>
      <c r="AS400" s="227"/>
      <c r="AT400" s="227"/>
      <c r="AU400" s="227"/>
      <c r="AV400" s="227"/>
      <c r="AW400" s="227"/>
      <c r="AX400" s="227"/>
      <c r="AY400" s="227"/>
      <c r="AZ400" s="227"/>
      <c r="BA400" s="227"/>
      <c r="BB400" s="227"/>
      <c r="BC400" s="227"/>
      <c r="BD400" s="227"/>
      <c r="BE400" s="227"/>
      <c r="BF400" s="227"/>
      <c r="BG400" s="227"/>
      <c r="BH400" s="227"/>
      <c r="BI400" s="227"/>
      <c r="BJ400" s="227"/>
      <c r="BK400" s="227"/>
      <c r="BL400" s="227"/>
      <c r="BM400" s="227"/>
      <c r="BN400" s="227"/>
      <c r="BO400" s="227"/>
      <c r="BP400" s="227"/>
      <c r="BQ400" s="227"/>
    </row>
    <row r="401" spans="1:69" x14ac:dyDescent="0.25">
      <c r="A401" s="227"/>
      <c r="B401" s="227"/>
      <c r="C401" s="227"/>
      <c r="D401" s="227"/>
      <c r="E401" s="54"/>
      <c r="F401" s="54"/>
      <c r="G401" s="54"/>
      <c r="H401" s="54"/>
      <c r="I401" s="54"/>
      <c r="J401" s="54"/>
      <c r="K401" s="54"/>
      <c r="L401" s="54"/>
      <c r="M401" s="54"/>
      <c r="N401" s="54"/>
      <c r="O401" s="54"/>
      <c r="P401" s="54"/>
      <c r="Q401" s="54"/>
      <c r="R401" s="54"/>
      <c r="S401" s="54"/>
      <c r="T401" s="54"/>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7"/>
      <c r="AX401" s="227"/>
      <c r="AY401" s="227"/>
      <c r="AZ401" s="227"/>
      <c r="BA401" s="227"/>
      <c r="BB401" s="227"/>
      <c r="BC401" s="227"/>
      <c r="BD401" s="227"/>
      <c r="BE401" s="227"/>
      <c r="BF401" s="227"/>
      <c r="BG401" s="227"/>
      <c r="BH401" s="227"/>
      <c r="BI401" s="227"/>
      <c r="BJ401" s="227"/>
      <c r="BK401" s="227"/>
      <c r="BL401" s="227"/>
      <c r="BM401" s="227"/>
      <c r="BN401" s="227"/>
      <c r="BO401" s="227"/>
      <c r="BP401" s="227"/>
      <c r="BQ401" s="227"/>
    </row>
    <row r="402" spans="1:69" x14ac:dyDescent="0.25">
      <c r="A402" s="227"/>
      <c r="B402" s="227"/>
      <c r="C402" s="227"/>
      <c r="D402" s="227"/>
      <c r="E402" s="54"/>
      <c r="F402" s="54"/>
      <c r="G402" s="54"/>
      <c r="H402" s="54"/>
      <c r="I402" s="54"/>
      <c r="J402" s="54"/>
      <c r="K402" s="54"/>
      <c r="L402" s="54"/>
      <c r="M402" s="54"/>
      <c r="N402" s="54"/>
      <c r="O402" s="54"/>
      <c r="P402" s="54"/>
      <c r="Q402" s="54"/>
      <c r="R402" s="54"/>
      <c r="S402" s="54"/>
      <c r="T402" s="54"/>
      <c r="U402" s="227"/>
      <c r="V402" s="227"/>
      <c r="W402" s="227"/>
      <c r="X402" s="227"/>
      <c r="Y402" s="227"/>
      <c r="Z402" s="227"/>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c r="BF402" s="227"/>
      <c r="BG402" s="227"/>
      <c r="BH402" s="227"/>
      <c r="BI402" s="227"/>
      <c r="BJ402" s="227"/>
      <c r="BK402" s="227"/>
      <c r="BL402" s="227"/>
      <c r="BM402" s="227"/>
      <c r="BN402" s="227"/>
      <c r="BO402" s="227"/>
      <c r="BP402" s="227"/>
      <c r="BQ402" s="227"/>
    </row>
    <row r="403" spans="1:69" x14ac:dyDescent="0.25">
      <c r="A403" s="227"/>
      <c r="B403" s="227"/>
      <c r="C403" s="227"/>
      <c r="D403" s="227"/>
      <c r="E403" s="54"/>
      <c r="F403" s="54"/>
      <c r="G403" s="54"/>
      <c r="H403" s="54"/>
      <c r="I403" s="54"/>
      <c r="J403" s="54"/>
      <c r="K403" s="54"/>
      <c r="L403" s="54"/>
      <c r="M403" s="54"/>
      <c r="N403" s="54"/>
      <c r="O403" s="54"/>
      <c r="P403" s="54"/>
      <c r="Q403" s="54"/>
      <c r="R403" s="54"/>
      <c r="S403" s="54"/>
      <c r="T403" s="54"/>
      <c r="U403" s="227"/>
      <c r="V403" s="227"/>
      <c r="W403" s="227"/>
      <c r="X403" s="227"/>
      <c r="Y403" s="227"/>
      <c r="Z403" s="227"/>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c r="AX403" s="227"/>
      <c r="AY403" s="227"/>
      <c r="AZ403" s="227"/>
      <c r="BA403" s="227"/>
      <c r="BB403" s="227"/>
      <c r="BC403" s="227"/>
      <c r="BD403" s="227"/>
      <c r="BE403" s="227"/>
      <c r="BF403" s="227"/>
      <c r="BG403" s="227"/>
      <c r="BH403" s="227"/>
      <c r="BI403" s="227"/>
      <c r="BJ403" s="227"/>
      <c r="BK403" s="227"/>
      <c r="BL403" s="227"/>
      <c r="BM403" s="227"/>
      <c r="BN403" s="227"/>
      <c r="BO403" s="227"/>
      <c r="BP403" s="227"/>
      <c r="BQ403" s="227"/>
    </row>
    <row r="404" spans="1:69" x14ac:dyDescent="0.25">
      <c r="A404" s="227"/>
      <c r="B404" s="227"/>
      <c r="C404" s="227"/>
      <c r="D404" s="227"/>
      <c r="E404" s="54"/>
      <c r="F404" s="54"/>
      <c r="G404" s="54"/>
      <c r="H404" s="54"/>
      <c r="I404" s="54"/>
      <c r="J404" s="54"/>
      <c r="K404" s="54"/>
      <c r="L404" s="54"/>
      <c r="M404" s="54"/>
      <c r="N404" s="54"/>
      <c r="O404" s="54"/>
      <c r="P404" s="54"/>
      <c r="Q404" s="54"/>
      <c r="R404" s="54"/>
      <c r="S404" s="54"/>
      <c r="T404" s="54"/>
      <c r="U404" s="227"/>
      <c r="V404" s="227"/>
      <c r="W404" s="227"/>
      <c r="X404" s="227"/>
      <c r="Y404" s="227"/>
      <c r="Z404" s="227"/>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c r="BF404" s="227"/>
      <c r="BG404" s="227"/>
      <c r="BH404" s="227"/>
      <c r="BI404" s="227"/>
      <c r="BJ404" s="227"/>
      <c r="BK404" s="227"/>
      <c r="BL404" s="227"/>
      <c r="BM404" s="227"/>
      <c r="BN404" s="227"/>
      <c r="BO404" s="227"/>
      <c r="BP404" s="227"/>
      <c r="BQ404" s="227"/>
    </row>
    <row r="405" spans="1:69" x14ac:dyDescent="0.25">
      <c r="A405" s="227"/>
      <c r="B405" s="227"/>
      <c r="C405" s="227"/>
      <c r="D405" s="227"/>
      <c r="E405" s="54"/>
      <c r="F405" s="54"/>
      <c r="G405" s="54"/>
      <c r="H405" s="54"/>
      <c r="I405" s="54"/>
      <c r="J405" s="54"/>
      <c r="K405" s="54"/>
      <c r="L405" s="54"/>
      <c r="M405" s="54"/>
      <c r="N405" s="54"/>
      <c r="O405" s="54"/>
      <c r="P405" s="54"/>
      <c r="Q405" s="54"/>
      <c r="R405" s="54"/>
      <c r="S405" s="54"/>
      <c r="T405" s="54"/>
      <c r="U405" s="227"/>
      <c r="V405" s="227"/>
      <c r="W405" s="227"/>
      <c r="X405" s="227"/>
      <c r="Y405" s="227"/>
      <c r="Z405" s="227"/>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c r="BJ405" s="227"/>
      <c r="BK405" s="227"/>
      <c r="BL405" s="227"/>
      <c r="BM405" s="227"/>
      <c r="BN405" s="227"/>
      <c r="BO405" s="227"/>
      <c r="BP405" s="227"/>
      <c r="BQ405" s="227"/>
    </row>
    <row r="406" spans="1:69" x14ac:dyDescent="0.25">
      <c r="A406" s="227"/>
      <c r="B406" s="227"/>
      <c r="C406" s="227"/>
      <c r="D406" s="227"/>
      <c r="E406" s="54"/>
      <c r="F406" s="54"/>
      <c r="G406" s="54"/>
      <c r="H406" s="54"/>
      <c r="I406" s="54"/>
      <c r="J406" s="54"/>
      <c r="K406" s="54"/>
      <c r="L406" s="54"/>
      <c r="M406" s="54"/>
      <c r="N406" s="54"/>
      <c r="O406" s="54"/>
      <c r="P406" s="54"/>
      <c r="Q406" s="54"/>
      <c r="R406" s="54"/>
      <c r="S406" s="54"/>
      <c r="T406" s="54"/>
      <c r="U406" s="227"/>
      <c r="V406" s="227"/>
      <c r="W406" s="227"/>
      <c r="X406" s="227"/>
      <c r="Y406" s="227"/>
      <c r="Z406" s="227"/>
      <c r="AA406" s="227"/>
      <c r="AB406" s="227"/>
      <c r="AC406" s="227"/>
      <c r="AD406" s="227"/>
      <c r="AE406" s="227"/>
      <c r="AF406" s="227"/>
      <c r="AG406" s="227"/>
      <c r="AH406" s="227"/>
      <c r="AI406" s="227"/>
      <c r="AJ406" s="227"/>
      <c r="AK406" s="227"/>
      <c r="AL406" s="227"/>
      <c r="AM406" s="227"/>
      <c r="AN406" s="227"/>
      <c r="AO406" s="227"/>
      <c r="AP406" s="227"/>
      <c r="AQ406" s="227"/>
      <c r="AR406" s="227"/>
      <c r="AS406" s="227"/>
      <c r="AT406" s="227"/>
      <c r="AU406" s="227"/>
      <c r="AV406" s="227"/>
      <c r="AW406" s="227"/>
      <c r="AX406" s="227"/>
      <c r="AY406" s="227"/>
      <c r="AZ406" s="227"/>
      <c r="BA406" s="227"/>
      <c r="BB406" s="227"/>
      <c r="BC406" s="227"/>
      <c r="BD406" s="227"/>
      <c r="BE406" s="227"/>
      <c r="BF406" s="227"/>
      <c r="BG406" s="227"/>
      <c r="BH406" s="227"/>
      <c r="BI406" s="227"/>
      <c r="BJ406" s="227"/>
      <c r="BK406" s="227"/>
      <c r="BL406" s="227"/>
      <c r="BM406" s="227"/>
      <c r="BN406" s="227"/>
      <c r="BO406" s="227"/>
      <c r="BP406" s="227"/>
      <c r="BQ406" s="227"/>
    </row>
    <row r="407" spans="1:69" x14ac:dyDescent="0.25">
      <c r="A407" s="227"/>
      <c r="B407" s="227"/>
      <c r="C407" s="227"/>
      <c r="D407" s="227"/>
      <c r="E407" s="54"/>
      <c r="F407" s="54"/>
      <c r="G407" s="54"/>
      <c r="H407" s="54"/>
      <c r="I407" s="54"/>
      <c r="J407" s="54"/>
      <c r="K407" s="54"/>
      <c r="L407" s="54"/>
      <c r="M407" s="54"/>
      <c r="N407" s="54"/>
      <c r="O407" s="54"/>
      <c r="P407" s="54"/>
      <c r="Q407" s="54"/>
      <c r="R407" s="54"/>
      <c r="S407" s="54"/>
      <c r="T407" s="54"/>
      <c r="U407" s="227"/>
      <c r="V407" s="227"/>
      <c r="W407" s="227"/>
      <c r="X407" s="227"/>
      <c r="Y407" s="227"/>
      <c r="Z407" s="227"/>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c r="BF407" s="227"/>
      <c r="BG407" s="227"/>
      <c r="BH407" s="227"/>
      <c r="BI407" s="227"/>
      <c r="BJ407" s="227"/>
      <c r="BK407" s="227"/>
      <c r="BL407" s="227"/>
      <c r="BM407" s="227"/>
      <c r="BN407" s="227"/>
      <c r="BO407" s="227"/>
      <c r="BP407" s="227"/>
      <c r="BQ407" s="227"/>
    </row>
    <row r="408" spans="1:69" x14ac:dyDescent="0.25">
      <c r="A408" s="227"/>
      <c r="B408" s="227"/>
      <c r="C408" s="227"/>
      <c r="D408" s="227"/>
      <c r="E408" s="54"/>
      <c r="F408" s="54"/>
      <c r="G408" s="54"/>
      <c r="H408" s="54"/>
      <c r="I408" s="54"/>
      <c r="J408" s="54"/>
      <c r="K408" s="54"/>
      <c r="L408" s="54"/>
      <c r="M408" s="54"/>
      <c r="N408" s="54"/>
      <c r="O408" s="54"/>
      <c r="P408" s="54"/>
      <c r="Q408" s="54"/>
      <c r="R408" s="54"/>
      <c r="S408" s="54"/>
      <c r="T408" s="54"/>
      <c r="U408" s="227"/>
      <c r="V408" s="227"/>
      <c r="W408" s="227"/>
      <c r="X408" s="227"/>
      <c r="Y408" s="227"/>
      <c r="Z408" s="227"/>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c r="BF408" s="227"/>
      <c r="BG408" s="227"/>
      <c r="BH408" s="227"/>
      <c r="BI408" s="227"/>
      <c r="BJ408" s="227"/>
      <c r="BK408" s="227"/>
      <c r="BL408" s="227"/>
      <c r="BM408" s="227"/>
      <c r="BN408" s="227"/>
      <c r="BO408" s="227"/>
      <c r="BP408" s="227"/>
      <c r="BQ408" s="227"/>
    </row>
    <row r="409" spans="1:69" x14ac:dyDescent="0.25">
      <c r="A409" s="227"/>
      <c r="B409" s="227"/>
      <c r="C409" s="227"/>
      <c r="D409" s="227"/>
      <c r="E409" s="54"/>
      <c r="F409" s="54"/>
      <c r="G409" s="54"/>
      <c r="H409" s="54"/>
      <c r="I409" s="54"/>
      <c r="J409" s="54"/>
      <c r="K409" s="54"/>
      <c r="L409" s="54"/>
      <c r="M409" s="54"/>
      <c r="N409" s="54"/>
      <c r="O409" s="54"/>
      <c r="P409" s="54"/>
      <c r="Q409" s="54"/>
      <c r="R409" s="54"/>
      <c r="S409" s="54"/>
      <c r="T409" s="54"/>
      <c r="U409" s="227"/>
      <c r="V409" s="227"/>
      <c r="W409" s="227"/>
      <c r="X409" s="227"/>
      <c r="Y409" s="227"/>
      <c r="Z409" s="227"/>
      <c r="AA409" s="227"/>
      <c r="AB409" s="227"/>
      <c r="AC409" s="227"/>
      <c r="AD409" s="227"/>
      <c r="AE409" s="227"/>
      <c r="AF409" s="227"/>
      <c r="AG409" s="227"/>
      <c r="AH409" s="227"/>
      <c r="AI409" s="227"/>
      <c r="AJ409" s="227"/>
      <c r="AK409" s="227"/>
      <c r="AL409" s="227"/>
      <c r="AM409" s="227"/>
      <c r="AN409" s="227"/>
      <c r="AO409" s="227"/>
      <c r="AP409" s="227"/>
      <c r="AQ409" s="227"/>
      <c r="AR409" s="227"/>
      <c r="AS409" s="227"/>
      <c r="AT409" s="227"/>
      <c r="AU409" s="227"/>
      <c r="AV409" s="227"/>
      <c r="AW409" s="227"/>
      <c r="AX409" s="227"/>
      <c r="AY409" s="227"/>
      <c r="AZ409" s="227"/>
      <c r="BA409" s="227"/>
      <c r="BB409" s="227"/>
      <c r="BC409" s="227"/>
      <c r="BD409" s="227"/>
      <c r="BE409" s="227"/>
      <c r="BF409" s="227"/>
      <c r="BG409" s="227"/>
      <c r="BH409" s="227"/>
      <c r="BI409" s="227"/>
      <c r="BJ409" s="227"/>
      <c r="BK409" s="227"/>
      <c r="BL409" s="227"/>
      <c r="BM409" s="227"/>
      <c r="BN409" s="227"/>
      <c r="BO409" s="227"/>
      <c r="BP409" s="227"/>
      <c r="BQ409" s="227"/>
    </row>
    <row r="410" spans="1:69" x14ac:dyDescent="0.25">
      <c r="A410" s="227"/>
      <c r="B410" s="227"/>
      <c r="C410" s="227"/>
      <c r="D410" s="227"/>
      <c r="E410" s="54"/>
      <c r="F410" s="54"/>
      <c r="G410" s="54"/>
      <c r="H410" s="54"/>
      <c r="I410" s="54"/>
      <c r="J410" s="54"/>
      <c r="K410" s="54"/>
      <c r="L410" s="54"/>
      <c r="M410" s="54"/>
      <c r="N410" s="54"/>
      <c r="O410" s="54"/>
      <c r="P410" s="54"/>
      <c r="Q410" s="54"/>
      <c r="R410" s="54"/>
      <c r="S410" s="54"/>
      <c r="T410" s="54"/>
      <c r="U410" s="227"/>
      <c r="V410" s="227"/>
      <c r="W410" s="227"/>
      <c r="X410" s="227"/>
      <c r="Y410" s="227"/>
      <c r="Z410" s="227"/>
      <c r="AA410" s="227"/>
      <c r="AB410" s="227"/>
      <c r="AC410" s="227"/>
      <c r="AD410" s="227"/>
      <c r="AE410" s="227"/>
      <c r="AF410" s="227"/>
      <c r="AG410" s="227"/>
      <c r="AH410" s="227"/>
      <c r="AI410" s="227"/>
      <c r="AJ410" s="227"/>
      <c r="AK410" s="227"/>
      <c r="AL410" s="227"/>
      <c r="AM410" s="227"/>
      <c r="AN410" s="227"/>
      <c r="AO410" s="227"/>
      <c r="AP410" s="227"/>
      <c r="AQ410" s="227"/>
      <c r="AR410" s="227"/>
      <c r="AS410" s="227"/>
      <c r="AT410" s="227"/>
      <c r="AU410" s="227"/>
      <c r="AV410" s="227"/>
      <c r="AW410" s="227"/>
      <c r="AX410" s="227"/>
      <c r="AY410" s="227"/>
      <c r="AZ410" s="227"/>
      <c r="BA410" s="227"/>
      <c r="BB410" s="227"/>
      <c r="BC410" s="227"/>
      <c r="BD410" s="227"/>
      <c r="BE410" s="227"/>
      <c r="BF410" s="227"/>
      <c r="BG410" s="227"/>
      <c r="BH410" s="227"/>
      <c r="BI410" s="227"/>
      <c r="BJ410" s="227"/>
      <c r="BK410" s="227"/>
      <c r="BL410" s="227"/>
      <c r="BM410" s="227"/>
      <c r="BN410" s="227"/>
      <c r="BO410" s="227"/>
      <c r="BP410" s="227"/>
      <c r="BQ410" s="227"/>
    </row>
    <row r="411" spans="1:69" x14ac:dyDescent="0.25">
      <c r="A411" s="227"/>
      <c r="B411" s="227"/>
      <c r="C411" s="227"/>
      <c r="D411" s="227"/>
      <c r="E411" s="54"/>
      <c r="F411" s="54"/>
      <c r="G411" s="54"/>
      <c r="H411" s="54"/>
      <c r="I411" s="54"/>
      <c r="J411" s="54"/>
      <c r="K411" s="54"/>
      <c r="L411" s="54"/>
      <c r="M411" s="54"/>
      <c r="N411" s="54"/>
      <c r="O411" s="54"/>
      <c r="P411" s="54"/>
      <c r="Q411" s="54"/>
      <c r="R411" s="54"/>
      <c r="S411" s="54"/>
      <c r="T411" s="54"/>
      <c r="U411" s="227"/>
      <c r="V411" s="227"/>
      <c r="W411" s="227"/>
      <c r="X411" s="227"/>
      <c r="Y411" s="227"/>
      <c r="Z411" s="227"/>
      <c r="AA411" s="227"/>
      <c r="AB411" s="227"/>
      <c r="AC411" s="227"/>
      <c r="AD411" s="227"/>
      <c r="AE411" s="227"/>
      <c r="AF411" s="227"/>
      <c r="AG411" s="227"/>
      <c r="AH411" s="227"/>
      <c r="AI411" s="227"/>
      <c r="AJ411" s="227"/>
      <c r="AK411" s="227"/>
      <c r="AL411" s="227"/>
      <c r="AM411" s="227"/>
      <c r="AN411" s="227"/>
      <c r="AO411" s="227"/>
      <c r="AP411" s="227"/>
      <c r="AQ411" s="227"/>
      <c r="AR411" s="227"/>
      <c r="AS411" s="227"/>
      <c r="AT411" s="227"/>
      <c r="AU411" s="227"/>
      <c r="AV411" s="227"/>
      <c r="AW411" s="227"/>
      <c r="AX411" s="227"/>
      <c r="AY411" s="227"/>
      <c r="AZ411" s="227"/>
      <c r="BA411" s="227"/>
      <c r="BB411" s="227"/>
      <c r="BC411" s="227"/>
      <c r="BD411" s="227"/>
      <c r="BE411" s="227"/>
      <c r="BF411" s="227"/>
      <c r="BG411" s="227"/>
      <c r="BH411" s="227"/>
      <c r="BI411" s="227"/>
      <c r="BJ411" s="227"/>
      <c r="BK411" s="227"/>
      <c r="BL411" s="227"/>
      <c r="BM411" s="227"/>
      <c r="BN411" s="227"/>
      <c r="BO411" s="227"/>
      <c r="BP411" s="227"/>
      <c r="BQ411" s="227"/>
    </row>
    <row r="412" spans="1:69" x14ac:dyDescent="0.25">
      <c r="A412" s="227"/>
      <c r="B412" s="227"/>
      <c r="C412" s="227"/>
      <c r="D412" s="227"/>
      <c r="E412" s="54"/>
      <c r="F412" s="54"/>
      <c r="G412" s="54"/>
      <c r="H412" s="54"/>
      <c r="I412" s="54"/>
      <c r="J412" s="54"/>
      <c r="K412" s="54"/>
      <c r="L412" s="54"/>
      <c r="M412" s="54"/>
      <c r="N412" s="54"/>
      <c r="O412" s="54"/>
      <c r="P412" s="54"/>
      <c r="Q412" s="54"/>
      <c r="R412" s="54"/>
      <c r="S412" s="54"/>
      <c r="T412" s="54"/>
      <c r="U412" s="227"/>
      <c r="V412" s="227"/>
      <c r="W412" s="227"/>
      <c r="X412" s="227"/>
      <c r="Y412" s="227"/>
      <c r="Z412" s="227"/>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c r="AX412" s="227"/>
      <c r="AY412" s="227"/>
      <c r="AZ412" s="227"/>
      <c r="BA412" s="227"/>
      <c r="BB412" s="227"/>
      <c r="BC412" s="227"/>
      <c r="BD412" s="227"/>
      <c r="BE412" s="227"/>
      <c r="BF412" s="227"/>
      <c r="BG412" s="227"/>
      <c r="BH412" s="227"/>
      <c r="BI412" s="227"/>
      <c r="BJ412" s="227"/>
      <c r="BK412" s="227"/>
      <c r="BL412" s="227"/>
      <c r="BM412" s="227"/>
      <c r="BN412" s="227"/>
      <c r="BO412" s="227"/>
      <c r="BP412" s="227"/>
      <c r="BQ412" s="227"/>
    </row>
    <row r="413" spans="1:69" x14ac:dyDescent="0.25">
      <c r="A413" s="227"/>
      <c r="B413" s="227"/>
      <c r="C413" s="227"/>
      <c r="D413" s="227"/>
      <c r="E413" s="54"/>
      <c r="F413" s="54"/>
      <c r="G413" s="54"/>
      <c r="H413" s="54"/>
      <c r="I413" s="54"/>
      <c r="J413" s="54"/>
      <c r="K413" s="54"/>
      <c r="L413" s="54"/>
      <c r="M413" s="54"/>
      <c r="N413" s="54"/>
      <c r="O413" s="54"/>
      <c r="P413" s="54"/>
      <c r="Q413" s="54"/>
      <c r="R413" s="54"/>
      <c r="S413" s="54"/>
      <c r="T413" s="54"/>
      <c r="U413" s="227"/>
      <c r="V413" s="227"/>
      <c r="W413" s="227"/>
      <c r="X413" s="227"/>
      <c r="Y413" s="227"/>
      <c r="Z413" s="227"/>
      <c r="AA413" s="227"/>
      <c r="AB413" s="227"/>
      <c r="AC413" s="227"/>
      <c r="AD413" s="227"/>
      <c r="AE413" s="227"/>
      <c r="AF413" s="227"/>
      <c r="AG413" s="227"/>
      <c r="AH413" s="227"/>
      <c r="AI413" s="227"/>
      <c r="AJ413" s="227"/>
      <c r="AK413" s="227"/>
      <c r="AL413" s="227"/>
      <c r="AM413" s="227"/>
      <c r="AN413" s="227"/>
      <c r="AO413" s="227"/>
      <c r="AP413" s="227"/>
      <c r="AQ413" s="227"/>
      <c r="AR413" s="227"/>
      <c r="AS413" s="227"/>
      <c r="AT413" s="227"/>
      <c r="AU413" s="227"/>
      <c r="AV413" s="227"/>
      <c r="AW413" s="227"/>
      <c r="AX413" s="227"/>
      <c r="AY413" s="227"/>
      <c r="AZ413" s="227"/>
      <c r="BA413" s="227"/>
      <c r="BB413" s="227"/>
      <c r="BC413" s="227"/>
      <c r="BD413" s="227"/>
      <c r="BE413" s="227"/>
      <c r="BF413" s="227"/>
      <c r="BG413" s="227"/>
      <c r="BH413" s="227"/>
      <c r="BI413" s="227"/>
      <c r="BJ413" s="227"/>
      <c r="BK413" s="227"/>
      <c r="BL413" s="227"/>
      <c r="BM413" s="227"/>
      <c r="BN413" s="227"/>
      <c r="BO413" s="227"/>
      <c r="BP413" s="227"/>
      <c r="BQ413" s="227"/>
    </row>
    <row r="414" spans="1:69" x14ac:dyDescent="0.25">
      <c r="A414" s="227"/>
      <c r="B414" s="227"/>
      <c r="C414" s="227"/>
      <c r="D414" s="227"/>
      <c r="E414" s="54"/>
      <c r="F414" s="54"/>
      <c r="G414" s="54"/>
      <c r="H414" s="54"/>
      <c r="I414" s="54"/>
      <c r="J414" s="54"/>
      <c r="K414" s="54"/>
      <c r="L414" s="54"/>
      <c r="M414" s="54"/>
      <c r="N414" s="54"/>
      <c r="O414" s="54"/>
      <c r="P414" s="54"/>
      <c r="Q414" s="54"/>
      <c r="R414" s="54"/>
      <c r="S414" s="54"/>
      <c r="T414" s="54"/>
      <c r="U414" s="227"/>
      <c r="V414" s="227"/>
      <c r="W414" s="227"/>
      <c r="X414" s="227"/>
      <c r="Y414" s="227"/>
      <c r="Z414" s="227"/>
      <c r="AA414" s="227"/>
      <c r="AB414" s="227"/>
      <c r="AC414" s="227"/>
      <c r="AD414" s="227"/>
      <c r="AE414" s="227"/>
      <c r="AF414" s="227"/>
      <c r="AG414" s="227"/>
      <c r="AH414" s="227"/>
      <c r="AI414" s="227"/>
      <c r="AJ414" s="227"/>
      <c r="AK414" s="227"/>
      <c r="AL414" s="227"/>
      <c r="AM414" s="227"/>
      <c r="AN414" s="227"/>
      <c r="AO414" s="227"/>
      <c r="AP414" s="227"/>
      <c r="AQ414" s="227"/>
      <c r="AR414" s="227"/>
      <c r="AS414" s="227"/>
      <c r="AT414" s="227"/>
      <c r="AU414" s="227"/>
      <c r="AV414" s="227"/>
      <c r="AW414" s="227"/>
      <c r="AX414" s="227"/>
      <c r="AY414" s="227"/>
      <c r="AZ414" s="227"/>
      <c r="BA414" s="227"/>
      <c r="BB414" s="227"/>
      <c r="BC414" s="227"/>
      <c r="BD414" s="227"/>
      <c r="BE414" s="227"/>
      <c r="BF414" s="227"/>
      <c r="BG414" s="227"/>
      <c r="BH414" s="227"/>
      <c r="BI414" s="227"/>
      <c r="BJ414" s="227"/>
      <c r="BK414" s="227"/>
      <c r="BL414" s="227"/>
      <c r="BM414" s="227"/>
      <c r="BN414" s="227"/>
      <c r="BO414" s="227"/>
      <c r="BP414" s="227"/>
      <c r="BQ414" s="227"/>
    </row>
    <row r="415" spans="1:69" x14ac:dyDescent="0.25">
      <c r="A415" s="227"/>
      <c r="B415" s="227"/>
      <c r="C415" s="227"/>
      <c r="D415" s="227"/>
      <c r="E415" s="54"/>
      <c r="F415" s="54"/>
      <c r="G415" s="54"/>
      <c r="H415" s="54"/>
      <c r="I415" s="54"/>
      <c r="J415" s="54"/>
      <c r="K415" s="54"/>
      <c r="L415" s="54"/>
      <c r="M415" s="54"/>
      <c r="N415" s="54"/>
      <c r="O415" s="54"/>
      <c r="P415" s="54"/>
      <c r="Q415" s="54"/>
      <c r="R415" s="54"/>
      <c r="S415" s="54"/>
      <c r="T415" s="54"/>
      <c r="U415" s="227"/>
      <c r="V415" s="227"/>
      <c r="W415" s="227"/>
      <c r="X415" s="227"/>
      <c r="Y415" s="227"/>
      <c r="Z415" s="227"/>
      <c r="AA415" s="227"/>
      <c r="AB415" s="227"/>
      <c r="AC415" s="227"/>
      <c r="AD415" s="227"/>
      <c r="AE415" s="227"/>
      <c r="AF415" s="227"/>
      <c r="AG415" s="227"/>
      <c r="AH415" s="227"/>
      <c r="AI415" s="227"/>
      <c r="AJ415" s="227"/>
      <c r="AK415" s="227"/>
      <c r="AL415" s="227"/>
      <c r="AM415" s="227"/>
      <c r="AN415" s="227"/>
      <c r="AO415" s="227"/>
      <c r="AP415" s="227"/>
      <c r="AQ415" s="227"/>
      <c r="AR415" s="227"/>
      <c r="AS415" s="227"/>
      <c r="AT415" s="227"/>
      <c r="AU415" s="227"/>
      <c r="AV415" s="227"/>
      <c r="AW415" s="227"/>
      <c r="AX415" s="227"/>
      <c r="AY415" s="227"/>
      <c r="AZ415" s="227"/>
      <c r="BA415" s="227"/>
      <c r="BB415" s="227"/>
      <c r="BC415" s="227"/>
      <c r="BD415" s="227"/>
      <c r="BE415" s="227"/>
      <c r="BF415" s="227"/>
      <c r="BG415" s="227"/>
      <c r="BH415" s="227"/>
      <c r="BI415" s="227"/>
      <c r="BJ415" s="227"/>
      <c r="BK415" s="227"/>
      <c r="BL415" s="227"/>
      <c r="BM415" s="227"/>
      <c r="BN415" s="227"/>
      <c r="BO415" s="227"/>
      <c r="BP415" s="227"/>
      <c r="BQ415" s="227"/>
    </row>
    <row r="416" spans="1:69" x14ac:dyDescent="0.25">
      <c r="A416" s="227"/>
      <c r="B416" s="227"/>
      <c r="C416" s="227"/>
      <c r="D416" s="227"/>
      <c r="E416" s="54"/>
      <c r="F416" s="54"/>
      <c r="G416" s="54"/>
      <c r="H416" s="54"/>
      <c r="I416" s="54"/>
      <c r="J416" s="54"/>
      <c r="K416" s="54"/>
      <c r="L416" s="54"/>
      <c r="M416" s="54"/>
      <c r="N416" s="54"/>
      <c r="O416" s="54"/>
      <c r="P416" s="54"/>
      <c r="Q416" s="54"/>
      <c r="R416" s="54"/>
      <c r="S416" s="54"/>
      <c r="T416" s="54"/>
      <c r="U416" s="227"/>
      <c r="V416" s="227"/>
      <c r="W416" s="227"/>
      <c r="X416" s="227"/>
      <c r="Y416" s="227"/>
      <c r="Z416" s="227"/>
      <c r="AA416" s="227"/>
      <c r="AB416" s="227"/>
      <c r="AC416" s="227"/>
      <c r="AD416" s="227"/>
      <c r="AE416" s="227"/>
      <c r="AF416" s="227"/>
      <c r="AG416" s="227"/>
      <c r="AH416" s="227"/>
      <c r="AI416" s="227"/>
      <c r="AJ416" s="227"/>
      <c r="AK416" s="227"/>
      <c r="AL416" s="227"/>
      <c r="AM416" s="227"/>
      <c r="AN416" s="227"/>
      <c r="AO416" s="227"/>
      <c r="AP416" s="227"/>
      <c r="AQ416" s="227"/>
      <c r="AR416" s="227"/>
      <c r="AS416" s="227"/>
      <c r="AT416" s="227"/>
      <c r="AU416" s="227"/>
      <c r="AV416" s="227"/>
      <c r="AW416" s="227"/>
      <c r="AX416" s="227"/>
      <c r="AY416" s="227"/>
      <c r="AZ416" s="227"/>
      <c r="BA416" s="227"/>
      <c r="BB416" s="227"/>
      <c r="BC416" s="227"/>
      <c r="BD416" s="227"/>
      <c r="BE416" s="227"/>
      <c r="BF416" s="227"/>
      <c r="BG416" s="227"/>
      <c r="BH416" s="227"/>
      <c r="BI416" s="227"/>
      <c r="BJ416" s="227"/>
      <c r="BK416" s="227"/>
      <c r="BL416" s="227"/>
      <c r="BM416" s="227"/>
      <c r="BN416" s="227"/>
      <c r="BO416" s="227"/>
      <c r="BP416" s="227"/>
      <c r="BQ416" s="227"/>
    </row>
    <row r="417" spans="1:69" x14ac:dyDescent="0.25">
      <c r="A417" s="227"/>
      <c r="B417" s="227"/>
      <c r="C417" s="227"/>
      <c r="D417" s="227"/>
      <c r="E417" s="54"/>
      <c r="F417" s="54"/>
      <c r="G417" s="54"/>
      <c r="H417" s="54"/>
      <c r="I417" s="54"/>
      <c r="J417" s="54"/>
      <c r="K417" s="54"/>
      <c r="L417" s="54"/>
      <c r="M417" s="54"/>
      <c r="N417" s="54"/>
      <c r="O417" s="54"/>
      <c r="P417" s="54"/>
      <c r="Q417" s="54"/>
      <c r="R417" s="54"/>
      <c r="S417" s="54"/>
      <c r="T417" s="54"/>
      <c r="U417" s="227"/>
      <c r="V417" s="227"/>
      <c r="W417" s="227"/>
      <c r="X417" s="227"/>
      <c r="Y417" s="227"/>
      <c r="Z417" s="227"/>
      <c r="AA417" s="227"/>
      <c r="AB417" s="227"/>
      <c r="AC417" s="227"/>
      <c r="AD417" s="227"/>
      <c r="AE417" s="227"/>
      <c r="AF417" s="227"/>
      <c r="AG417" s="227"/>
      <c r="AH417" s="227"/>
      <c r="AI417" s="227"/>
      <c r="AJ417" s="227"/>
      <c r="AK417" s="227"/>
      <c r="AL417" s="227"/>
      <c r="AM417" s="227"/>
      <c r="AN417" s="227"/>
      <c r="AO417" s="227"/>
      <c r="AP417" s="227"/>
      <c r="AQ417" s="227"/>
      <c r="AR417" s="227"/>
      <c r="AS417" s="227"/>
      <c r="AT417" s="227"/>
      <c r="AU417" s="227"/>
      <c r="AV417" s="227"/>
      <c r="AW417" s="227"/>
      <c r="AX417" s="227"/>
      <c r="AY417" s="227"/>
      <c r="AZ417" s="227"/>
      <c r="BA417" s="227"/>
      <c r="BB417" s="227"/>
      <c r="BC417" s="227"/>
      <c r="BD417" s="227"/>
      <c r="BE417" s="227"/>
      <c r="BF417" s="227"/>
      <c r="BG417" s="227"/>
      <c r="BH417" s="227"/>
      <c r="BI417" s="227"/>
      <c r="BJ417" s="227"/>
      <c r="BK417" s="227"/>
      <c r="BL417" s="227"/>
      <c r="BM417" s="227"/>
      <c r="BN417" s="227"/>
      <c r="BO417" s="227"/>
      <c r="BP417" s="227"/>
      <c r="BQ417" s="227"/>
    </row>
    <row r="418" spans="1:69" x14ac:dyDescent="0.25">
      <c r="A418" s="227"/>
      <c r="B418" s="227"/>
      <c r="C418" s="227"/>
      <c r="D418" s="227"/>
      <c r="E418" s="54"/>
      <c r="F418" s="54"/>
      <c r="G418" s="54"/>
      <c r="H418" s="54"/>
      <c r="I418" s="54"/>
      <c r="J418" s="54"/>
      <c r="K418" s="54"/>
      <c r="L418" s="54"/>
      <c r="M418" s="54"/>
      <c r="N418" s="54"/>
      <c r="O418" s="54"/>
      <c r="P418" s="54"/>
      <c r="Q418" s="54"/>
      <c r="R418" s="54"/>
      <c r="S418" s="54"/>
      <c r="T418" s="54"/>
      <c r="U418" s="227"/>
      <c r="V418" s="227"/>
      <c r="W418" s="227"/>
      <c r="X418" s="227"/>
      <c r="Y418" s="227"/>
      <c r="Z418" s="227"/>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c r="BF418" s="227"/>
      <c r="BG418" s="227"/>
      <c r="BH418" s="227"/>
      <c r="BI418" s="227"/>
      <c r="BJ418" s="227"/>
      <c r="BK418" s="227"/>
      <c r="BL418" s="227"/>
      <c r="BM418" s="227"/>
      <c r="BN418" s="227"/>
      <c r="BO418" s="227"/>
      <c r="BP418" s="227"/>
      <c r="BQ418" s="227"/>
    </row>
    <row r="419" spans="1:69" x14ac:dyDescent="0.25">
      <c r="A419" s="227"/>
      <c r="B419" s="227"/>
      <c r="C419" s="227"/>
      <c r="D419" s="227"/>
      <c r="E419" s="54"/>
      <c r="F419" s="54"/>
      <c r="G419" s="54"/>
      <c r="H419" s="54"/>
      <c r="I419" s="54"/>
      <c r="J419" s="54"/>
      <c r="K419" s="54"/>
      <c r="L419" s="54"/>
      <c r="M419" s="54"/>
      <c r="N419" s="54"/>
      <c r="O419" s="54"/>
      <c r="P419" s="54"/>
      <c r="Q419" s="54"/>
      <c r="R419" s="54"/>
      <c r="S419" s="54"/>
      <c r="T419" s="54"/>
      <c r="U419" s="227"/>
      <c r="V419" s="227"/>
      <c r="W419" s="227"/>
      <c r="X419" s="227"/>
      <c r="Y419" s="227"/>
      <c r="Z419" s="227"/>
      <c r="AA419" s="227"/>
      <c r="AB419" s="227"/>
      <c r="AC419" s="227"/>
      <c r="AD419" s="227"/>
      <c r="AE419" s="227"/>
      <c r="AF419" s="227"/>
      <c r="AG419" s="227"/>
      <c r="AH419" s="227"/>
      <c r="AI419" s="227"/>
      <c r="AJ419" s="227"/>
      <c r="AK419" s="227"/>
      <c r="AL419" s="227"/>
      <c r="AM419" s="227"/>
      <c r="AN419" s="227"/>
      <c r="AO419" s="227"/>
      <c r="AP419" s="227"/>
      <c r="AQ419" s="227"/>
      <c r="AR419" s="227"/>
      <c r="AS419" s="227"/>
      <c r="AT419" s="227"/>
      <c r="AU419" s="227"/>
      <c r="AV419" s="227"/>
      <c r="AW419" s="227"/>
      <c r="AX419" s="227"/>
      <c r="AY419" s="227"/>
      <c r="AZ419" s="227"/>
      <c r="BA419" s="227"/>
      <c r="BB419" s="227"/>
      <c r="BC419" s="227"/>
      <c r="BD419" s="227"/>
      <c r="BE419" s="227"/>
      <c r="BF419" s="227"/>
      <c r="BG419" s="227"/>
      <c r="BH419" s="227"/>
      <c r="BI419" s="227"/>
      <c r="BJ419" s="227"/>
      <c r="BK419" s="227"/>
      <c r="BL419" s="227"/>
      <c r="BM419" s="227"/>
      <c r="BN419" s="227"/>
      <c r="BO419" s="227"/>
      <c r="BP419" s="227"/>
      <c r="BQ419" s="227"/>
    </row>
    <row r="420" spans="1:69" x14ac:dyDescent="0.25">
      <c r="A420" s="227"/>
      <c r="B420" s="227"/>
      <c r="C420" s="227"/>
      <c r="D420" s="227"/>
      <c r="E420" s="54"/>
      <c r="F420" s="54"/>
      <c r="G420" s="54"/>
      <c r="H420" s="54"/>
      <c r="I420" s="54"/>
      <c r="J420" s="54"/>
      <c r="K420" s="54"/>
      <c r="L420" s="54"/>
      <c r="M420" s="54"/>
      <c r="N420" s="54"/>
      <c r="O420" s="54"/>
      <c r="P420" s="54"/>
      <c r="Q420" s="54"/>
      <c r="R420" s="54"/>
      <c r="S420" s="54"/>
      <c r="T420" s="54"/>
      <c r="U420" s="227"/>
      <c r="V420" s="227"/>
      <c r="W420" s="227"/>
      <c r="X420" s="227"/>
      <c r="Y420" s="227"/>
      <c r="Z420" s="227"/>
      <c r="AA420" s="227"/>
      <c r="AB420" s="227"/>
      <c r="AC420" s="227"/>
      <c r="AD420" s="227"/>
      <c r="AE420" s="227"/>
      <c r="AF420" s="227"/>
      <c r="AG420" s="227"/>
      <c r="AH420" s="227"/>
      <c r="AI420" s="227"/>
      <c r="AJ420" s="227"/>
      <c r="AK420" s="227"/>
      <c r="AL420" s="227"/>
      <c r="AM420" s="227"/>
      <c r="AN420" s="227"/>
      <c r="AO420" s="227"/>
      <c r="AP420" s="227"/>
      <c r="AQ420" s="227"/>
      <c r="AR420" s="227"/>
      <c r="AS420" s="227"/>
      <c r="AT420" s="227"/>
      <c r="AU420" s="227"/>
      <c r="AV420" s="227"/>
      <c r="AW420" s="227"/>
      <c r="AX420" s="227"/>
      <c r="AY420" s="227"/>
      <c r="AZ420" s="227"/>
      <c r="BA420" s="227"/>
      <c r="BB420" s="227"/>
      <c r="BC420" s="227"/>
      <c r="BD420" s="227"/>
      <c r="BE420" s="227"/>
      <c r="BF420" s="227"/>
      <c r="BG420" s="227"/>
      <c r="BH420" s="227"/>
      <c r="BI420" s="227"/>
      <c r="BJ420" s="227"/>
      <c r="BK420" s="227"/>
      <c r="BL420" s="227"/>
      <c r="BM420" s="227"/>
      <c r="BN420" s="227"/>
      <c r="BO420" s="227"/>
      <c r="BP420" s="227"/>
      <c r="BQ420" s="227"/>
    </row>
    <row r="421" spans="1:69" x14ac:dyDescent="0.25">
      <c r="A421" s="227"/>
      <c r="B421" s="227"/>
      <c r="C421" s="227"/>
      <c r="D421" s="227"/>
      <c r="E421" s="54"/>
      <c r="F421" s="54"/>
      <c r="G421" s="54"/>
      <c r="H421" s="54"/>
      <c r="I421" s="54"/>
      <c r="J421" s="54"/>
      <c r="K421" s="54"/>
      <c r="L421" s="54"/>
      <c r="M421" s="54"/>
      <c r="N421" s="54"/>
      <c r="O421" s="54"/>
      <c r="P421" s="54"/>
      <c r="Q421" s="54"/>
      <c r="R421" s="54"/>
      <c r="S421" s="54"/>
      <c r="T421" s="54"/>
      <c r="U421" s="227"/>
      <c r="V421" s="227"/>
      <c r="W421" s="227"/>
      <c r="X421" s="227"/>
      <c r="Y421" s="227"/>
      <c r="Z421" s="227"/>
      <c r="AA421" s="227"/>
      <c r="AB421" s="227"/>
      <c r="AC421" s="227"/>
      <c r="AD421" s="227"/>
      <c r="AE421" s="227"/>
      <c r="AF421" s="227"/>
      <c r="AG421" s="227"/>
      <c r="AH421" s="227"/>
      <c r="AI421" s="227"/>
      <c r="AJ421" s="227"/>
      <c r="AK421" s="227"/>
      <c r="AL421" s="227"/>
      <c r="AM421" s="227"/>
      <c r="AN421" s="227"/>
      <c r="AO421" s="227"/>
      <c r="AP421" s="227"/>
      <c r="AQ421" s="227"/>
      <c r="AR421" s="227"/>
      <c r="AS421" s="227"/>
      <c r="AT421" s="227"/>
      <c r="AU421" s="227"/>
      <c r="AV421" s="227"/>
      <c r="AW421" s="227"/>
      <c r="AX421" s="227"/>
      <c r="AY421" s="227"/>
      <c r="AZ421" s="227"/>
      <c r="BA421" s="227"/>
      <c r="BB421" s="227"/>
      <c r="BC421" s="227"/>
      <c r="BD421" s="227"/>
      <c r="BE421" s="227"/>
      <c r="BF421" s="227"/>
      <c r="BG421" s="227"/>
      <c r="BH421" s="227"/>
      <c r="BI421" s="227"/>
      <c r="BJ421" s="227"/>
      <c r="BK421" s="227"/>
      <c r="BL421" s="227"/>
      <c r="BM421" s="227"/>
      <c r="BN421" s="227"/>
      <c r="BO421" s="227"/>
      <c r="BP421" s="227"/>
      <c r="BQ421" s="227"/>
    </row>
    <row r="422" spans="1:69" x14ac:dyDescent="0.25">
      <c r="A422" s="227"/>
      <c r="B422" s="227"/>
      <c r="C422" s="227"/>
      <c r="D422" s="227"/>
      <c r="E422" s="54"/>
      <c r="F422" s="54"/>
      <c r="G422" s="54"/>
      <c r="H422" s="54"/>
      <c r="I422" s="54"/>
      <c r="J422" s="54"/>
      <c r="K422" s="54"/>
      <c r="L422" s="54"/>
      <c r="M422" s="54"/>
      <c r="N422" s="54"/>
      <c r="O422" s="54"/>
      <c r="P422" s="54"/>
      <c r="Q422" s="54"/>
      <c r="R422" s="54"/>
      <c r="S422" s="54"/>
      <c r="T422" s="54"/>
      <c r="U422" s="227"/>
      <c r="V422" s="227"/>
      <c r="W422" s="227"/>
      <c r="X422" s="227"/>
      <c r="Y422" s="227"/>
      <c r="Z422" s="227"/>
      <c r="AA422" s="227"/>
      <c r="AB422" s="227"/>
      <c r="AC422" s="227"/>
      <c r="AD422" s="227"/>
      <c r="AE422" s="227"/>
      <c r="AF422" s="227"/>
      <c r="AG422" s="227"/>
      <c r="AH422" s="227"/>
      <c r="AI422" s="227"/>
      <c r="AJ422" s="227"/>
      <c r="AK422" s="227"/>
      <c r="AL422" s="227"/>
      <c r="AM422" s="227"/>
      <c r="AN422" s="227"/>
      <c r="AO422" s="227"/>
      <c r="AP422" s="227"/>
      <c r="AQ422" s="227"/>
      <c r="AR422" s="227"/>
      <c r="AS422" s="227"/>
      <c r="AT422" s="227"/>
      <c r="AU422" s="227"/>
      <c r="AV422" s="227"/>
      <c r="AW422" s="227"/>
      <c r="AX422" s="227"/>
      <c r="AY422" s="227"/>
      <c r="AZ422" s="227"/>
      <c r="BA422" s="227"/>
      <c r="BB422" s="227"/>
      <c r="BC422" s="227"/>
      <c r="BD422" s="227"/>
      <c r="BE422" s="227"/>
      <c r="BF422" s="227"/>
      <c r="BG422" s="227"/>
      <c r="BH422" s="227"/>
      <c r="BI422" s="227"/>
      <c r="BJ422" s="227"/>
      <c r="BK422" s="227"/>
      <c r="BL422" s="227"/>
      <c r="BM422" s="227"/>
      <c r="BN422" s="227"/>
      <c r="BO422" s="227"/>
      <c r="BP422" s="227"/>
      <c r="BQ422" s="227"/>
    </row>
    <row r="423" spans="1:69" x14ac:dyDescent="0.25">
      <c r="A423" s="227"/>
      <c r="B423" s="227"/>
      <c r="C423" s="227"/>
      <c r="D423" s="227"/>
      <c r="E423" s="54"/>
      <c r="F423" s="54"/>
      <c r="G423" s="54"/>
      <c r="H423" s="54"/>
      <c r="I423" s="54"/>
      <c r="J423" s="54"/>
      <c r="K423" s="54"/>
      <c r="L423" s="54"/>
      <c r="M423" s="54"/>
      <c r="N423" s="54"/>
      <c r="O423" s="54"/>
      <c r="P423" s="54"/>
      <c r="Q423" s="54"/>
      <c r="R423" s="54"/>
      <c r="S423" s="54"/>
      <c r="T423" s="54"/>
      <c r="U423" s="227"/>
      <c r="V423" s="227"/>
      <c r="W423" s="227"/>
      <c r="X423" s="227"/>
      <c r="Y423" s="227"/>
      <c r="Z423" s="227"/>
      <c r="AA423" s="227"/>
      <c r="AB423" s="227"/>
      <c r="AC423" s="227"/>
      <c r="AD423" s="227"/>
      <c r="AE423" s="227"/>
      <c r="AF423" s="227"/>
      <c r="AG423" s="227"/>
      <c r="AH423" s="227"/>
      <c r="AI423" s="227"/>
      <c r="AJ423" s="227"/>
      <c r="AK423" s="227"/>
      <c r="AL423" s="227"/>
      <c r="AM423" s="227"/>
      <c r="AN423" s="227"/>
      <c r="AO423" s="227"/>
      <c r="AP423" s="227"/>
      <c r="AQ423" s="227"/>
      <c r="AR423" s="227"/>
      <c r="AS423" s="227"/>
      <c r="AT423" s="227"/>
      <c r="AU423" s="227"/>
      <c r="AV423" s="227"/>
      <c r="AW423" s="227"/>
      <c r="AX423" s="227"/>
      <c r="AY423" s="227"/>
      <c r="AZ423" s="227"/>
      <c r="BA423" s="227"/>
      <c r="BB423" s="227"/>
      <c r="BC423" s="227"/>
      <c r="BD423" s="227"/>
      <c r="BE423" s="227"/>
      <c r="BF423" s="227"/>
      <c r="BG423" s="227"/>
      <c r="BH423" s="227"/>
      <c r="BI423" s="227"/>
      <c r="BJ423" s="227"/>
      <c r="BK423" s="227"/>
      <c r="BL423" s="227"/>
      <c r="BM423" s="227"/>
      <c r="BN423" s="227"/>
      <c r="BO423" s="227"/>
      <c r="BP423" s="227"/>
      <c r="BQ423" s="227"/>
    </row>
    <row r="424" spans="1:69" x14ac:dyDescent="0.25">
      <c r="A424" s="227"/>
      <c r="B424" s="227"/>
      <c r="C424" s="227"/>
      <c r="D424" s="227"/>
      <c r="E424" s="54"/>
      <c r="F424" s="54"/>
      <c r="G424" s="54"/>
      <c r="H424" s="54"/>
      <c r="I424" s="54"/>
      <c r="J424" s="54"/>
      <c r="K424" s="54"/>
      <c r="L424" s="54"/>
      <c r="M424" s="54"/>
      <c r="N424" s="54"/>
      <c r="O424" s="54"/>
      <c r="P424" s="54"/>
      <c r="Q424" s="54"/>
      <c r="R424" s="54"/>
      <c r="S424" s="54"/>
      <c r="T424" s="54"/>
      <c r="U424" s="227"/>
      <c r="V424" s="227"/>
      <c r="W424" s="227"/>
      <c r="X424" s="227"/>
      <c r="Y424" s="227"/>
      <c r="Z424" s="227"/>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c r="AX424" s="227"/>
      <c r="AY424" s="227"/>
      <c r="AZ424" s="227"/>
      <c r="BA424" s="227"/>
      <c r="BB424" s="227"/>
      <c r="BC424" s="227"/>
      <c r="BD424" s="227"/>
      <c r="BE424" s="227"/>
      <c r="BF424" s="227"/>
      <c r="BG424" s="227"/>
      <c r="BH424" s="227"/>
      <c r="BI424" s="227"/>
      <c r="BJ424" s="227"/>
      <c r="BK424" s="227"/>
      <c r="BL424" s="227"/>
      <c r="BM424" s="227"/>
      <c r="BN424" s="227"/>
      <c r="BO424" s="227"/>
      <c r="BP424" s="227"/>
      <c r="BQ424" s="227"/>
    </row>
    <row r="425" spans="1:69" x14ac:dyDescent="0.25">
      <c r="A425" s="227"/>
      <c r="B425" s="227"/>
      <c r="C425" s="227"/>
      <c r="D425" s="227"/>
      <c r="E425" s="54"/>
      <c r="F425" s="54"/>
      <c r="G425" s="54"/>
      <c r="H425" s="54"/>
      <c r="I425" s="54"/>
      <c r="J425" s="54"/>
      <c r="K425" s="54"/>
      <c r="L425" s="54"/>
      <c r="M425" s="54"/>
      <c r="N425" s="54"/>
      <c r="O425" s="54"/>
      <c r="P425" s="54"/>
      <c r="Q425" s="54"/>
      <c r="R425" s="54"/>
      <c r="S425" s="54"/>
      <c r="T425" s="54"/>
      <c r="U425" s="227"/>
      <c r="V425" s="227"/>
      <c r="W425" s="227"/>
      <c r="X425" s="227"/>
      <c r="Y425" s="227"/>
      <c r="Z425" s="227"/>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c r="AX425" s="227"/>
      <c r="AY425" s="227"/>
      <c r="AZ425" s="227"/>
      <c r="BA425" s="227"/>
      <c r="BB425" s="227"/>
      <c r="BC425" s="227"/>
      <c r="BD425" s="227"/>
      <c r="BE425" s="227"/>
      <c r="BF425" s="227"/>
      <c r="BG425" s="227"/>
      <c r="BH425" s="227"/>
      <c r="BI425" s="227"/>
      <c r="BJ425" s="227"/>
      <c r="BK425" s="227"/>
      <c r="BL425" s="227"/>
      <c r="BM425" s="227"/>
      <c r="BN425" s="227"/>
      <c r="BO425" s="227"/>
      <c r="BP425" s="227"/>
      <c r="BQ425" s="227"/>
    </row>
    <row r="426" spans="1:69" x14ac:dyDescent="0.25">
      <c r="A426" s="227"/>
      <c r="B426" s="227"/>
      <c r="C426" s="227"/>
      <c r="D426" s="227"/>
      <c r="E426" s="54"/>
      <c r="F426" s="54"/>
      <c r="G426" s="54"/>
      <c r="H426" s="54"/>
      <c r="I426" s="54"/>
      <c r="J426" s="54"/>
      <c r="K426" s="54"/>
      <c r="L426" s="54"/>
      <c r="M426" s="54"/>
      <c r="N426" s="54"/>
      <c r="O426" s="54"/>
      <c r="P426" s="54"/>
      <c r="Q426" s="54"/>
      <c r="R426" s="54"/>
      <c r="S426" s="54"/>
      <c r="T426" s="54"/>
      <c r="U426" s="227"/>
      <c r="V426" s="227"/>
      <c r="W426" s="227"/>
      <c r="X426" s="227"/>
      <c r="Y426" s="227"/>
      <c r="Z426" s="227"/>
      <c r="AA426" s="227"/>
      <c r="AB426" s="227"/>
      <c r="AC426" s="227"/>
      <c r="AD426" s="227"/>
      <c r="AE426" s="227"/>
      <c r="AF426" s="227"/>
      <c r="AG426" s="227"/>
      <c r="AH426" s="227"/>
      <c r="AI426" s="227"/>
      <c r="AJ426" s="227"/>
      <c r="AK426" s="227"/>
      <c r="AL426" s="227"/>
      <c r="AM426" s="227"/>
      <c r="AN426" s="227"/>
      <c r="AO426" s="227"/>
      <c r="AP426" s="227"/>
      <c r="AQ426" s="227"/>
      <c r="AR426" s="227"/>
      <c r="AS426" s="227"/>
      <c r="AT426" s="227"/>
      <c r="AU426" s="227"/>
      <c r="AV426" s="227"/>
      <c r="AW426" s="227"/>
      <c r="AX426" s="227"/>
      <c r="AY426" s="227"/>
      <c r="AZ426" s="227"/>
      <c r="BA426" s="227"/>
      <c r="BB426" s="227"/>
      <c r="BC426" s="227"/>
      <c r="BD426" s="227"/>
      <c r="BE426" s="227"/>
      <c r="BF426" s="227"/>
      <c r="BG426" s="227"/>
      <c r="BH426" s="227"/>
      <c r="BI426" s="227"/>
      <c r="BJ426" s="227"/>
      <c r="BK426" s="227"/>
      <c r="BL426" s="227"/>
      <c r="BM426" s="227"/>
      <c r="BN426" s="227"/>
      <c r="BO426" s="227"/>
      <c r="BP426" s="227"/>
      <c r="BQ426" s="227"/>
    </row>
    <row r="427" spans="1:69" x14ac:dyDescent="0.25">
      <c r="A427" s="227"/>
      <c r="B427" s="227"/>
      <c r="C427" s="227"/>
      <c r="D427" s="227"/>
      <c r="E427" s="54"/>
      <c r="F427" s="54"/>
      <c r="G427" s="54"/>
      <c r="H427" s="54"/>
      <c r="I427" s="54"/>
      <c r="J427" s="54"/>
      <c r="K427" s="54"/>
      <c r="L427" s="54"/>
      <c r="M427" s="54"/>
      <c r="N427" s="54"/>
      <c r="O427" s="54"/>
      <c r="P427" s="54"/>
      <c r="Q427" s="54"/>
      <c r="R427" s="54"/>
      <c r="S427" s="54"/>
      <c r="T427" s="54"/>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7"/>
      <c r="AY427" s="227"/>
      <c r="AZ427" s="227"/>
      <c r="BA427" s="227"/>
      <c r="BB427" s="227"/>
      <c r="BC427" s="227"/>
      <c r="BD427" s="227"/>
      <c r="BE427" s="227"/>
      <c r="BF427" s="227"/>
      <c r="BG427" s="227"/>
      <c r="BH427" s="227"/>
      <c r="BI427" s="227"/>
      <c r="BJ427" s="227"/>
      <c r="BK427" s="227"/>
      <c r="BL427" s="227"/>
      <c r="BM427" s="227"/>
      <c r="BN427" s="227"/>
      <c r="BO427" s="227"/>
      <c r="BP427" s="227"/>
      <c r="BQ427" s="227"/>
    </row>
    <row r="428" spans="1:69" x14ac:dyDescent="0.25">
      <c r="A428" s="227"/>
      <c r="B428" s="227"/>
      <c r="C428" s="227"/>
      <c r="D428" s="227"/>
      <c r="E428" s="54"/>
      <c r="F428" s="54"/>
      <c r="G428" s="54"/>
      <c r="H428" s="54"/>
      <c r="I428" s="54"/>
      <c r="J428" s="54"/>
      <c r="K428" s="54"/>
      <c r="L428" s="54"/>
      <c r="M428" s="54"/>
      <c r="N428" s="54"/>
      <c r="O428" s="54"/>
      <c r="P428" s="54"/>
      <c r="Q428" s="54"/>
      <c r="R428" s="54"/>
      <c r="S428" s="54"/>
      <c r="T428" s="54"/>
      <c r="U428" s="227"/>
      <c r="V428" s="227"/>
      <c r="W428" s="227"/>
      <c r="X428" s="227"/>
      <c r="Y428" s="227"/>
      <c r="Z428" s="227"/>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c r="AX428" s="227"/>
      <c r="AY428" s="227"/>
      <c r="AZ428" s="227"/>
      <c r="BA428" s="227"/>
      <c r="BB428" s="227"/>
      <c r="BC428" s="227"/>
      <c r="BD428" s="227"/>
      <c r="BE428" s="227"/>
      <c r="BF428" s="227"/>
      <c r="BG428" s="227"/>
      <c r="BH428" s="227"/>
      <c r="BI428" s="227"/>
      <c r="BJ428" s="227"/>
      <c r="BK428" s="227"/>
      <c r="BL428" s="227"/>
      <c r="BM428" s="227"/>
      <c r="BN428" s="227"/>
      <c r="BO428" s="227"/>
      <c r="BP428" s="227"/>
      <c r="BQ428" s="227"/>
    </row>
    <row r="429" spans="1:69" x14ac:dyDescent="0.25">
      <c r="A429" s="227"/>
      <c r="B429" s="227"/>
      <c r="C429" s="227"/>
      <c r="D429" s="227"/>
      <c r="E429" s="54"/>
      <c r="F429" s="54"/>
      <c r="G429" s="54"/>
      <c r="H429" s="54"/>
      <c r="I429" s="54"/>
      <c r="J429" s="54"/>
      <c r="K429" s="54"/>
      <c r="L429" s="54"/>
      <c r="M429" s="54"/>
      <c r="N429" s="54"/>
      <c r="O429" s="54"/>
      <c r="P429" s="54"/>
      <c r="Q429" s="54"/>
      <c r="R429" s="54"/>
      <c r="S429" s="54"/>
      <c r="T429" s="54"/>
      <c r="U429" s="227"/>
      <c r="V429" s="227"/>
      <c r="W429" s="227"/>
      <c r="X429" s="227"/>
      <c r="Y429" s="227"/>
      <c r="Z429" s="227"/>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c r="AX429" s="227"/>
      <c r="AY429" s="227"/>
      <c r="AZ429" s="227"/>
      <c r="BA429" s="227"/>
      <c r="BB429" s="227"/>
      <c r="BC429" s="227"/>
      <c r="BD429" s="227"/>
      <c r="BE429" s="227"/>
      <c r="BF429" s="227"/>
      <c r="BG429" s="227"/>
      <c r="BH429" s="227"/>
      <c r="BI429" s="227"/>
      <c r="BJ429" s="227"/>
      <c r="BK429" s="227"/>
      <c r="BL429" s="227"/>
      <c r="BM429" s="227"/>
      <c r="BN429" s="227"/>
      <c r="BO429" s="227"/>
      <c r="BP429" s="227"/>
      <c r="BQ429" s="227"/>
    </row>
    <row r="430" spans="1:69" x14ac:dyDescent="0.25">
      <c r="A430" s="227"/>
      <c r="B430" s="227"/>
      <c r="C430" s="227"/>
      <c r="D430" s="227"/>
      <c r="E430" s="54"/>
      <c r="F430" s="54"/>
      <c r="G430" s="54"/>
      <c r="H430" s="54"/>
      <c r="I430" s="54"/>
      <c r="J430" s="54"/>
      <c r="K430" s="54"/>
      <c r="L430" s="54"/>
      <c r="M430" s="54"/>
      <c r="N430" s="54"/>
      <c r="O430" s="54"/>
      <c r="P430" s="54"/>
      <c r="Q430" s="54"/>
      <c r="R430" s="54"/>
      <c r="S430" s="54"/>
      <c r="T430" s="54"/>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7"/>
      <c r="AY430" s="227"/>
      <c r="AZ430" s="227"/>
      <c r="BA430" s="227"/>
      <c r="BB430" s="227"/>
      <c r="BC430" s="227"/>
      <c r="BD430" s="227"/>
      <c r="BE430" s="227"/>
      <c r="BF430" s="227"/>
      <c r="BG430" s="227"/>
      <c r="BH430" s="227"/>
      <c r="BI430" s="227"/>
      <c r="BJ430" s="227"/>
      <c r="BK430" s="227"/>
      <c r="BL430" s="227"/>
      <c r="BM430" s="227"/>
      <c r="BN430" s="227"/>
      <c r="BO430" s="227"/>
      <c r="BP430" s="227"/>
      <c r="BQ430" s="227"/>
    </row>
    <row r="431" spans="1:69" x14ac:dyDescent="0.25">
      <c r="A431" s="227"/>
      <c r="B431" s="227"/>
      <c r="C431" s="227"/>
      <c r="D431" s="227"/>
      <c r="E431" s="54"/>
      <c r="F431" s="54"/>
      <c r="G431" s="54"/>
      <c r="H431" s="54"/>
      <c r="I431" s="54"/>
      <c r="J431" s="54"/>
      <c r="K431" s="54"/>
      <c r="L431" s="54"/>
      <c r="M431" s="54"/>
      <c r="N431" s="54"/>
      <c r="O431" s="54"/>
      <c r="P431" s="54"/>
      <c r="Q431" s="54"/>
      <c r="R431" s="54"/>
      <c r="S431" s="54"/>
      <c r="T431" s="54"/>
      <c r="U431" s="227"/>
      <c r="V431" s="227"/>
      <c r="W431" s="227"/>
      <c r="X431" s="227"/>
      <c r="Y431" s="227"/>
      <c r="Z431" s="227"/>
      <c r="AA431" s="227"/>
      <c r="AB431" s="227"/>
      <c r="AC431" s="227"/>
      <c r="AD431" s="227"/>
      <c r="AE431" s="227"/>
      <c r="AF431" s="227"/>
      <c r="AG431" s="227"/>
      <c r="AH431" s="227"/>
      <c r="AI431" s="227"/>
      <c r="AJ431" s="227"/>
      <c r="AK431" s="227"/>
      <c r="AL431" s="227"/>
      <c r="AM431" s="227"/>
      <c r="AN431" s="227"/>
      <c r="AO431" s="227"/>
      <c r="AP431" s="227"/>
      <c r="AQ431" s="227"/>
      <c r="AR431" s="227"/>
      <c r="AS431" s="227"/>
      <c r="AT431" s="227"/>
      <c r="AU431" s="227"/>
      <c r="AV431" s="227"/>
      <c r="AW431" s="227"/>
      <c r="AX431" s="227"/>
      <c r="AY431" s="227"/>
      <c r="AZ431" s="227"/>
      <c r="BA431" s="227"/>
      <c r="BB431" s="227"/>
      <c r="BC431" s="227"/>
      <c r="BD431" s="227"/>
      <c r="BE431" s="227"/>
      <c r="BF431" s="227"/>
      <c r="BG431" s="227"/>
      <c r="BH431" s="227"/>
      <c r="BI431" s="227"/>
      <c r="BJ431" s="227"/>
      <c r="BK431" s="227"/>
      <c r="BL431" s="227"/>
      <c r="BM431" s="227"/>
      <c r="BN431" s="227"/>
      <c r="BO431" s="227"/>
      <c r="BP431" s="227"/>
      <c r="BQ431" s="227"/>
    </row>
    <row r="432" spans="1:69" x14ac:dyDescent="0.25">
      <c r="A432" s="227"/>
      <c r="B432" s="227"/>
      <c r="C432" s="227"/>
      <c r="D432" s="227"/>
      <c r="E432" s="54"/>
      <c r="F432" s="54"/>
      <c r="G432" s="54"/>
      <c r="H432" s="54"/>
      <c r="I432" s="54"/>
      <c r="J432" s="54"/>
      <c r="K432" s="54"/>
      <c r="L432" s="54"/>
      <c r="M432" s="54"/>
      <c r="N432" s="54"/>
      <c r="O432" s="54"/>
      <c r="P432" s="54"/>
      <c r="Q432" s="54"/>
      <c r="R432" s="54"/>
      <c r="S432" s="54"/>
      <c r="T432" s="54"/>
      <c r="U432" s="227"/>
      <c r="V432" s="227"/>
      <c r="W432" s="227"/>
      <c r="X432" s="227"/>
      <c r="Y432" s="227"/>
      <c r="Z432" s="227"/>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c r="BF432" s="227"/>
      <c r="BG432" s="227"/>
      <c r="BH432" s="227"/>
      <c r="BI432" s="227"/>
      <c r="BJ432" s="227"/>
      <c r="BK432" s="227"/>
      <c r="BL432" s="227"/>
      <c r="BM432" s="227"/>
      <c r="BN432" s="227"/>
      <c r="BO432" s="227"/>
      <c r="BP432" s="227"/>
      <c r="BQ432" s="227"/>
    </row>
    <row r="433" spans="1:69" x14ac:dyDescent="0.25">
      <c r="A433" s="227"/>
      <c r="B433" s="227"/>
      <c r="C433" s="227"/>
      <c r="D433" s="227"/>
      <c r="E433" s="54"/>
      <c r="F433" s="54"/>
      <c r="G433" s="54"/>
      <c r="H433" s="54"/>
      <c r="I433" s="54"/>
      <c r="J433" s="54"/>
      <c r="K433" s="54"/>
      <c r="L433" s="54"/>
      <c r="M433" s="54"/>
      <c r="N433" s="54"/>
      <c r="O433" s="54"/>
      <c r="P433" s="54"/>
      <c r="Q433" s="54"/>
      <c r="R433" s="54"/>
      <c r="S433" s="54"/>
      <c r="T433" s="54"/>
      <c r="U433" s="227"/>
      <c r="V433" s="227"/>
      <c r="W433" s="227"/>
      <c r="X433" s="227"/>
      <c r="Y433" s="227"/>
      <c r="Z433" s="227"/>
      <c r="AA433" s="227"/>
      <c r="AB433" s="227"/>
      <c r="AC433" s="227"/>
      <c r="AD433" s="227"/>
      <c r="AE433" s="227"/>
      <c r="AF433" s="227"/>
      <c r="AG433" s="227"/>
      <c r="AH433" s="227"/>
      <c r="AI433" s="227"/>
      <c r="AJ433" s="227"/>
      <c r="AK433" s="227"/>
      <c r="AL433" s="227"/>
      <c r="AM433" s="227"/>
      <c r="AN433" s="227"/>
      <c r="AO433" s="227"/>
      <c r="AP433" s="227"/>
      <c r="AQ433" s="227"/>
      <c r="AR433" s="227"/>
      <c r="AS433" s="227"/>
      <c r="AT433" s="227"/>
      <c r="AU433" s="227"/>
      <c r="AV433" s="227"/>
      <c r="AW433" s="227"/>
      <c r="AX433" s="227"/>
      <c r="AY433" s="227"/>
      <c r="AZ433" s="227"/>
      <c r="BA433" s="227"/>
      <c r="BB433" s="227"/>
      <c r="BC433" s="227"/>
      <c r="BD433" s="227"/>
      <c r="BE433" s="227"/>
      <c r="BF433" s="227"/>
      <c r="BG433" s="227"/>
      <c r="BH433" s="227"/>
      <c r="BI433" s="227"/>
      <c r="BJ433" s="227"/>
      <c r="BK433" s="227"/>
      <c r="BL433" s="227"/>
      <c r="BM433" s="227"/>
      <c r="BN433" s="227"/>
      <c r="BO433" s="227"/>
      <c r="BP433" s="227"/>
      <c r="BQ433" s="227"/>
    </row>
    <row r="434" spans="1:69" x14ac:dyDescent="0.25">
      <c r="A434" s="227"/>
      <c r="B434" s="227"/>
      <c r="C434" s="227"/>
      <c r="D434" s="227"/>
      <c r="E434" s="54"/>
      <c r="F434" s="54"/>
      <c r="G434" s="54"/>
      <c r="H434" s="54"/>
      <c r="I434" s="54"/>
      <c r="J434" s="54"/>
      <c r="K434" s="54"/>
      <c r="L434" s="54"/>
      <c r="M434" s="54"/>
      <c r="N434" s="54"/>
      <c r="O434" s="54"/>
      <c r="P434" s="54"/>
      <c r="Q434" s="54"/>
      <c r="R434" s="54"/>
      <c r="S434" s="54"/>
      <c r="T434" s="54"/>
      <c r="U434" s="227"/>
      <c r="V434" s="227"/>
      <c r="W434" s="227"/>
      <c r="X434" s="227"/>
      <c r="Y434" s="227"/>
      <c r="Z434" s="227"/>
      <c r="AA434" s="227"/>
      <c r="AB434" s="227"/>
      <c r="AC434" s="227"/>
      <c r="AD434" s="227"/>
      <c r="AE434" s="227"/>
      <c r="AF434" s="227"/>
      <c r="AG434" s="227"/>
      <c r="AH434" s="227"/>
      <c r="AI434" s="227"/>
      <c r="AJ434" s="227"/>
      <c r="AK434" s="227"/>
      <c r="AL434" s="227"/>
      <c r="AM434" s="227"/>
      <c r="AN434" s="227"/>
      <c r="AO434" s="227"/>
      <c r="AP434" s="227"/>
      <c r="AQ434" s="227"/>
      <c r="AR434" s="227"/>
      <c r="AS434" s="227"/>
      <c r="AT434" s="227"/>
      <c r="AU434" s="227"/>
      <c r="AV434" s="227"/>
      <c r="AW434" s="227"/>
      <c r="AX434" s="227"/>
      <c r="AY434" s="227"/>
      <c r="AZ434" s="227"/>
      <c r="BA434" s="227"/>
      <c r="BB434" s="227"/>
      <c r="BC434" s="227"/>
      <c r="BD434" s="227"/>
      <c r="BE434" s="227"/>
      <c r="BF434" s="227"/>
      <c r="BG434" s="227"/>
      <c r="BH434" s="227"/>
      <c r="BI434" s="227"/>
      <c r="BJ434" s="227"/>
      <c r="BK434" s="227"/>
      <c r="BL434" s="227"/>
      <c r="BM434" s="227"/>
      <c r="BN434" s="227"/>
      <c r="BO434" s="227"/>
      <c r="BP434" s="227"/>
      <c r="BQ434" s="227"/>
    </row>
    <row r="435" spans="1:69" x14ac:dyDescent="0.25">
      <c r="A435" s="227"/>
      <c r="B435" s="227"/>
      <c r="C435" s="227"/>
      <c r="D435" s="227"/>
      <c r="E435" s="54"/>
      <c r="F435" s="54"/>
      <c r="G435" s="54"/>
      <c r="H435" s="54"/>
      <c r="I435" s="54"/>
      <c r="J435" s="54"/>
      <c r="K435" s="54"/>
      <c r="L435" s="54"/>
      <c r="M435" s="54"/>
      <c r="N435" s="54"/>
      <c r="O435" s="54"/>
      <c r="P435" s="54"/>
      <c r="Q435" s="54"/>
      <c r="R435" s="54"/>
      <c r="S435" s="54"/>
      <c r="T435" s="54"/>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c r="BF435" s="227"/>
      <c r="BG435" s="227"/>
      <c r="BH435" s="227"/>
      <c r="BI435" s="227"/>
      <c r="BJ435" s="227"/>
      <c r="BK435" s="227"/>
      <c r="BL435" s="227"/>
      <c r="BM435" s="227"/>
      <c r="BN435" s="227"/>
      <c r="BO435" s="227"/>
      <c r="BP435" s="227"/>
      <c r="BQ435" s="227"/>
    </row>
    <row r="436" spans="1:69" x14ac:dyDescent="0.25">
      <c r="A436" s="227"/>
      <c r="B436" s="227"/>
      <c r="C436" s="227"/>
      <c r="D436" s="227"/>
      <c r="E436" s="54"/>
      <c r="F436" s="54"/>
      <c r="G436" s="54"/>
      <c r="H436" s="54"/>
      <c r="I436" s="54"/>
      <c r="J436" s="54"/>
      <c r="K436" s="54"/>
      <c r="L436" s="54"/>
      <c r="M436" s="54"/>
      <c r="N436" s="54"/>
      <c r="O436" s="54"/>
      <c r="P436" s="54"/>
      <c r="Q436" s="54"/>
      <c r="R436" s="54"/>
      <c r="S436" s="54"/>
      <c r="T436" s="54"/>
      <c r="U436" s="227"/>
      <c r="V436" s="227"/>
      <c r="W436" s="227"/>
      <c r="X436" s="227"/>
      <c r="Y436" s="227"/>
      <c r="Z436" s="227"/>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c r="BF436" s="227"/>
      <c r="BG436" s="227"/>
      <c r="BH436" s="227"/>
      <c r="BI436" s="227"/>
      <c r="BJ436" s="227"/>
      <c r="BK436" s="227"/>
      <c r="BL436" s="227"/>
      <c r="BM436" s="227"/>
      <c r="BN436" s="227"/>
      <c r="BO436" s="227"/>
      <c r="BP436" s="227"/>
      <c r="BQ436" s="227"/>
    </row>
    <row r="437" spans="1:69" x14ac:dyDescent="0.25">
      <c r="A437" s="227"/>
      <c r="B437" s="227"/>
      <c r="C437" s="227"/>
      <c r="D437" s="227"/>
      <c r="E437" s="54"/>
      <c r="F437" s="54"/>
      <c r="G437" s="54"/>
      <c r="H437" s="54"/>
      <c r="I437" s="54"/>
      <c r="J437" s="54"/>
      <c r="K437" s="54"/>
      <c r="L437" s="54"/>
      <c r="M437" s="54"/>
      <c r="N437" s="54"/>
      <c r="O437" s="54"/>
      <c r="P437" s="54"/>
      <c r="Q437" s="54"/>
      <c r="R437" s="54"/>
      <c r="S437" s="54"/>
      <c r="T437" s="54"/>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c r="BF437" s="227"/>
      <c r="BG437" s="227"/>
      <c r="BH437" s="227"/>
      <c r="BI437" s="227"/>
      <c r="BJ437" s="227"/>
      <c r="BK437" s="227"/>
      <c r="BL437" s="227"/>
      <c r="BM437" s="227"/>
      <c r="BN437" s="227"/>
      <c r="BO437" s="227"/>
      <c r="BP437" s="227"/>
      <c r="BQ437" s="227"/>
    </row>
    <row r="438" spans="1:69" x14ac:dyDescent="0.25">
      <c r="A438" s="227"/>
      <c r="B438" s="227"/>
      <c r="C438" s="227"/>
      <c r="D438" s="227"/>
      <c r="E438" s="54"/>
      <c r="F438" s="54"/>
      <c r="G438" s="54"/>
      <c r="H438" s="54"/>
      <c r="I438" s="54"/>
      <c r="J438" s="54"/>
      <c r="K438" s="54"/>
      <c r="L438" s="54"/>
      <c r="M438" s="54"/>
      <c r="N438" s="54"/>
      <c r="O438" s="54"/>
      <c r="P438" s="54"/>
      <c r="Q438" s="54"/>
      <c r="R438" s="54"/>
      <c r="S438" s="54"/>
      <c r="T438" s="54"/>
      <c r="U438" s="227"/>
      <c r="V438" s="227"/>
      <c r="W438" s="227"/>
      <c r="X438" s="227"/>
      <c r="Y438" s="227"/>
      <c r="Z438" s="227"/>
      <c r="AA438" s="227"/>
      <c r="AB438" s="227"/>
      <c r="AC438" s="227"/>
      <c r="AD438" s="227"/>
      <c r="AE438" s="227"/>
      <c r="AF438" s="227"/>
      <c r="AG438" s="227"/>
      <c r="AH438" s="227"/>
      <c r="AI438" s="227"/>
      <c r="AJ438" s="227"/>
      <c r="AK438" s="227"/>
      <c r="AL438" s="227"/>
      <c r="AM438" s="227"/>
      <c r="AN438" s="227"/>
      <c r="AO438" s="227"/>
      <c r="AP438" s="227"/>
      <c r="AQ438" s="227"/>
      <c r="AR438" s="227"/>
      <c r="AS438" s="227"/>
      <c r="AT438" s="227"/>
      <c r="AU438" s="227"/>
      <c r="AV438" s="227"/>
      <c r="AW438" s="227"/>
      <c r="AX438" s="227"/>
      <c r="AY438" s="227"/>
      <c r="AZ438" s="227"/>
      <c r="BA438" s="227"/>
      <c r="BB438" s="227"/>
      <c r="BC438" s="227"/>
      <c r="BD438" s="227"/>
      <c r="BE438" s="227"/>
      <c r="BF438" s="227"/>
      <c r="BG438" s="227"/>
      <c r="BH438" s="227"/>
      <c r="BI438" s="227"/>
      <c r="BJ438" s="227"/>
      <c r="BK438" s="227"/>
      <c r="BL438" s="227"/>
      <c r="BM438" s="227"/>
      <c r="BN438" s="227"/>
      <c r="BO438" s="227"/>
      <c r="BP438" s="227"/>
      <c r="BQ438" s="227"/>
    </row>
    <row r="439" spans="1:69" x14ac:dyDescent="0.25">
      <c r="A439" s="227"/>
      <c r="B439" s="227"/>
      <c r="C439" s="227"/>
      <c r="D439" s="227"/>
      <c r="E439" s="54"/>
      <c r="F439" s="54"/>
      <c r="G439" s="54"/>
      <c r="H439" s="54"/>
      <c r="I439" s="54"/>
      <c r="J439" s="54"/>
      <c r="K439" s="54"/>
      <c r="L439" s="54"/>
      <c r="M439" s="54"/>
      <c r="N439" s="54"/>
      <c r="O439" s="54"/>
      <c r="P439" s="54"/>
      <c r="Q439" s="54"/>
      <c r="R439" s="54"/>
      <c r="S439" s="54"/>
      <c r="T439" s="54"/>
      <c r="U439" s="227"/>
      <c r="V439" s="227"/>
      <c r="W439" s="227"/>
      <c r="X439" s="227"/>
      <c r="Y439" s="227"/>
      <c r="Z439" s="227"/>
      <c r="AA439" s="227"/>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227"/>
      <c r="BE439" s="227"/>
      <c r="BF439" s="227"/>
      <c r="BG439" s="227"/>
      <c r="BH439" s="227"/>
      <c r="BI439" s="227"/>
      <c r="BJ439" s="227"/>
      <c r="BK439" s="227"/>
      <c r="BL439" s="227"/>
      <c r="BM439" s="227"/>
      <c r="BN439" s="227"/>
      <c r="BO439" s="227"/>
      <c r="BP439" s="227"/>
      <c r="BQ439" s="227"/>
    </row>
    <row r="440" spans="1:69" x14ac:dyDescent="0.25">
      <c r="A440" s="227"/>
      <c r="B440" s="227"/>
      <c r="C440" s="227"/>
      <c r="D440" s="227"/>
      <c r="E440" s="54"/>
      <c r="F440" s="54"/>
      <c r="G440" s="54"/>
      <c r="H440" s="54"/>
      <c r="I440" s="54"/>
      <c r="J440" s="54"/>
      <c r="K440" s="54"/>
      <c r="L440" s="54"/>
      <c r="M440" s="54"/>
      <c r="N440" s="54"/>
      <c r="O440" s="54"/>
      <c r="P440" s="54"/>
      <c r="Q440" s="54"/>
      <c r="R440" s="54"/>
      <c r="S440" s="54"/>
      <c r="T440" s="54"/>
      <c r="U440" s="227"/>
      <c r="V440" s="227"/>
      <c r="W440" s="227"/>
      <c r="X440" s="227"/>
      <c r="Y440" s="227"/>
      <c r="Z440" s="227"/>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c r="BF440" s="227"/>
      <c r="BG440" s="227"/>
      <c r="BH440" s="227"/>
      <c r="BI440" s="227"/>
      <c r="BJ440" s="227"/>
      <c r="BK440" s="227"/>
      <c r="BL440" s="227"/>
      <c r="BM440" s="227"/>
      <c r="BN440" s="227"/>
      <c r="BO440" s="227"/>
      <c r="BP440" s="227"/>
      <c r="BQ440" s="227"/>
    </row>
    <row r="441" spans="1:69" x14ac:dyDescent="0.25">
      <c r="A441" s="227"/>
      <c r="B441" s="227"/>
      <c r="C441" s="227"/>
      <c r="D441" s="227"/>
      <c r="E441" s="54"/>
      <c r="F441" s="54"/>
      <c r="G441" s="54"/>
      <c r="H441" s="54"/>
      <c r="I441" s="54"/>
      <c r="J441" s="54"/>
      <c r="K441" s="54"/>
      <c r="L441" s="54"/>
      <c r="M441" s="54"/>
      <c r="N441" s="54"/>
      <c r="O441" s="54"/>
      <c r="P441" s="54"/>
      <c r="Q441" s="54"/>
      <c r="R441" s="54"/>
      <c r="S441" s="54"/>
      <c r="T441" s="54"/>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7"/>
      <c r="BK441" s="227"/>
      <c r="BL441" s="227"/>
      <c r="BM441" s="227"/>
      <c r="BN441" s="227"/>
      <c r="BO441" s="227"/>
      <c r="BP441" s="227"/>
      <c r="BQ441" s="227"/>
    </row>
    <row r="442" spans="1:69" x14ac:dyDescent="0.25">
      <c r="A442" s="227"/>
      <c r="B442" s="227"/>
      <c r="C442" s="227"/>
      <c r="D442" s="227"/>
      <c r="E442" s="54"/>
      <c r="F442" s="54"/>
      <c r="G442" s="54"/>
      <c r="H442" s="54"/>
      <c r="I442" s="54"/>
      <c r="J442" s="54"/>
      <c r="K442" s="54"/>
      <c r="L442" s="54"/>
      <c r="M442" s="54"/>
      <c r="N442" s="54"/>
      <c r="O442" s="54"/>
      <c r="P442" s="54"/>
      <c r="Q442" s="54"/>
      <c r="R442" s="54"/>
      <c r="S442" s="54"/>
      <c r="T442" s="54"/>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c r="BF442" s="227"/>
      <c r="BG442" s="227"/>
      <c r="BH442" s="227"/>
      <c r="BI442" s="227"/>
      <c r="BJ442" s="227"/>
      <c r="BK442" s="227"/>
      <c r="BL442" s="227"/>
      <c r="BM442" s="227"/>
      <c r="BN442" s="227"/>
      <c r="BO442" s="227"/>
      <c r="BP442" s="227"/>
      <c r="BQ442" s="227"/>
    </row>
    <row r="443" spans="1:69" x14ac:dyDescent="0.25">
      <c r="A443" s="227"/>
      <c r="B443" s="227"/>
      <c r="C443" s="227"/>
      <c r="D443" s="227"/>
      <c r="E443" s="54"/>
      <c r="F443" s="54"/>
      <c r="G443" s="54"/>
      <c r="H443" s="54"/>
      <c r="I443" s="54"/>
      <c r="J443" s="54"/>
      <c r="K443" s="54"/>
      <c r="L443" s="54"/>
      <c r="M443" s="54"/>
      <c r="N443" s="54"/>
      <c r="O443" s="54"/>
      <c r="P443" s="54"/>
      <c r="Q443" s="54"/>
      <c r="R443" s="54"/>
      <c r="S443" s="54"/>
      <c r="T443" s="54"/>
      <c r="U443" s="227"/>
      <c r="V443" s="227"/>
      <c r="W443" s="227"/>
      <c r="X443" s="227"/>
      <c r="Y443" s="227"/>
      <c r="Z443" s="227"/>
      <c r="AA443" s="227"/>
      <c r="AB443" s="227"/>
      <c r="AC443" s="227"/>
      <c r="AD443" s="227"/>
      <c r="AE443" s="227"/>
      <c r="AF443" s="227"/>
      <c r="AG443" s="227"/>
      <c r="AH443" s="227"/>
      <c r="AI443" s="227"/>
      <c r="AJ443" s="227"/>
      <c r="AK443" s="227"/>
      <c r="AL443" s="227"/>
      <c r="AM443" s="227"/>
      <c r="AN443" s="227"/>
      <c r="AO443" s="227"/>
      <c r="AP443" s="227"/>
      <c r="AQ443" s="227"/>
      <c r="AR443" s="227"/>
      <c r="AS443" s="227"/>
      <c r="AT443" s="227"/>
      <c r="AU443" s="227"/>
      <c r="AV443" s="227"/>
      <c r="AW443" s="227"/>
      <c r="AX443" s="227"/>
      <c r="AY443" s="227"/>
      <c r="AZ443" s="227"/>
      <c r="BA443" s="227"/>
      <c r="BB443" s="227"/>
      <c r="BC443" s="227"/>
      <c r="BD443" s="227"/>
      <c r="BE443" s="227"/>
      <c r="BF443" s="227"/>
      <c r="BG443" s="227"/>
      <c r="BH443" s="227"/>
      <c r="BI443" s="227"/>
      <c r="BJ443" s="227"/>
      <c r="BK443" s="227"/>
      <c r="BL443" s="227"/>
      <c r="BM443" s="227"/>
      <c r="BN443" s="227"/>
      <c r="BO443" s="227"/>
      <c r="BP443" s="227"/>
      <c r="BQ443" s="227"/>
    </row>
    <row r="444" spans="1:69" x14ac:dyDescent="0.25">
      <c r="A444" s="227"/>
      <c r="B444" s="227"/>
      <c r="C444" s="227"/>
      <c r="D444" s="227"/>
      <c r="E444" s="54"/>
      <c r="F444" s="54"/>
      <c r="G444" s="54"/>
      <c r="H444" s="54"/>
      <c r="I444" s="54"/>
      <c r="J444" s="54"/>
      <c r="K444" s="54"/>
      <c r="L444" s="54"/>
      <c r="M444" s="54"/>
      <c r="N444" s="54"/>
      <c r="O444" s="54"/>
      <c r="P444" s="54"/>
      <c r="Q444" s="54"/>
      <c r="R444" s="54"/>
      <c r="S444" s="54"/>
      <c r="T444" s="54"/>
      <c r="U444" s="227"/>
      <c r="V444" s="227"/>
      <c r="W444" s="227"/>
      <c r="X444" s="227"/>
      <c r="Y444" s="227"/>
      <c r="Z444" s="227"/>
      <c r="AA444" s="227"/>
      <c r="AB444" s="227"/>
      <c r="AC444" s="227"/>
      <c r="AD444" s="227"/>
      <c r="AE444" s="227"/>
      <c r="AF444" s="227"/>
      <c r="AG444" s="227"/>
      <c r="AH444" s="227"/>
      <c r="AI444" s="227"/>
      <c r="AJ444" s="227"/>
      <c r="AK444" s="227"/>
      <c r="AL444" s="227"/>
      <c r="AM444" s="227"/>
      <c r="AN444" s="227"/>
      <c r="AO444" s="227"/>
      <c r="AP444" s="227"/>
      <c r="AQ444" s="227"/>
      <c r="AR444" s="227"/>
      <c r="AS444" s="227"/>
      <c r="AT444" s="227"/>
      <c r="AU444" s="227"/>
      <c r="AV444" s="227"/>
      <c r="AW444" s="227"/>
      <c r="AX444" s="227"/>
      <c r="AY444" s="227"/>
      <c r="AZ444" s="227"/>
      <c r="BA444" s="227"/>
      <c r="BB444" s="227"/>
      <c r="BC444" s="227"/>
      <c r="BD444" s="227"/>
      <c r="BE444" s="227"/>
      <c r="BF444" s="227"/>
      <c r="BG444" s="227"/>
      <c r="BH444" s="227"/>
      <c r="BI444" s="227"/>
      <c r="BJ444" s="227"/>
      <c r="BK444" s="227"/>
      <c r="BL444" s="227"/>
      <c r="BM444" s="227"/>
      <c r="BN444" s="227"/>
      <c r="BO444" s="227"/>
      <c r="BP444" s="227"/>
      <c r="BQ444" s="227"/>
    </row>
    <row r="445" spans="1:69" x14ac:dyDescent="0.25">
      <c r="A445" s="227"/>
      <c r="B445" s="227"/>
      <c r="C445" s="227"/>
      <c r="D445" s="227"/>
      <c r="E445" s="54"/>
      <c r="F445" s="54"/>
      <c r="G445" s="54"/>
      <c r="H445" s="54"/>
      <c r="I445" s="54"/>
      <c r="J445" s="54"/>
      <c r="K445" s="54"/>
      <c r="L445" s="54"/>
      <c r="M445" s="54"/>
      <c r="N445" s="54"/>
      <c r="O445" s="54"/>
      <c r="P445" s="54"/>
      <c r="Q445" s="54"/>
      <c r="R445" s="54"/>
      <c r="S445" s="54"/>
      <c r="T445" s="54"/>
      <c r="U445" s="227"/>
      <c r="V445" s="227"/>
      <c r="W445" s="227"/>
      <c r="X445" s="227"/>
      <c r="Y445" s="227"/>
      <c r="Z445" s="227"/>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227"/>
      <c r="BC445" s="227"/>
      <c r="BD445" s="227"/>
      <c r="BE445" s="227"/>
      <c r="BF445" s="227"/>
      <c r="BG445" s="227"/>
      <c r="BH445" s="227"/>
      <c r="BI445" s="227"/>
      <c r="BJ445" s="227"/>
      <c r="BK445" s="227"/>
      <c r="BL445" s="227"/>
      <c r="BM445" s="227"/>
      <c r="BN445" s="227"/>
      <c r="BO445" s="227"/>
      <c r="BP445" s="227"/>
      <c r="BQ445" s="227"/>
    </row>
    <row r="446" spans="1:69" x14ac:dyDescent="0.25">
      <c r="A446" s="227"/>
      <c r="B446" s="227"/>
      <c r="C446" s="227"/>
      <c r="D446" s="227"/>
      <c r="E446" s="54"/>
      <c r="F446" s="54"/>
      <c r="G446" s="54"/>
      <c r="H446" s="54"/>
      <c r="I446" s="54"/>
      <c r="J446" s="54"/>
      <c r="K446" s="54"/>
      <c r="L446" s="54"/>
      <c r="M446" s="54"/>
      <c r="N446" s="54"/>
      <c r="O446" s="54"/>
      <c r="P446" s="54"/>
      <c r="Q446" s="54"/>
      <c r="R446" s="54"/>
      <c r="S446" s="54"/>
      <c r="T446" s="54"/>
      <c r="U446" s="227"/>
      <c r="V446" s="227"/>
      <c r="W446" s="227"/>
      <c r="X446" s="227"/>
      <c r="Y446" s="227"/>
      <c r="Z446" s="227"/>
      <c r="AA446" s="227"/>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227"/>
      <c r="BC446" s="227"/>
      <c r="BD446" s="227"/>
      <c r="BE446" s="227"/>
      <c r="BF446" s="227"/>
      <c r="BG446" s="227"/>
      <c r="BH446" s="227"/>
      <c r="BI446" s="227"/>
      <c r="BJ446" s="227"/>
      <c r="BK446" s="227"/>
      <c r="BL446" s="227"/>
      <c r="BM446" s="227"/>
      <c r="BN446" s="227"/>
      <c r="BO446" s="227"/>
      <c r="BP446" s="227"/>
      <c r="BQ446" s="227"/>
    </row>
    <row r="447" spans="1:69" x14ac:dyDescent="0.25">
      <c r="A447" s="227"/>
      <c r="B447" s="227"/>
      <c r="C447" s="227"/>
      <c r="D447" s="227"/>
      <c r="E447" s="54"/>
      <c r="F447" s="54"/>
      <c r="G447" s="54"/>
      <c r="H447" s="54"/>
      <c r="I447" s="54"/>
      <c r="J447" s="54"/>
      <c r="K447" s="54"/>
      <c r="L447" s="54"/>
      <c r="M447" s="54"/>
      <c r="N447" s="54"/>
      <c r="O447" s="54"/>
      <c r="P447" s="54"/>
      <c r="Q447" s="54"/>
      <c r="R447" s="54"/>
      <c r="S447" s="54"/>
      <c r="T447" s="54"/>
      <c r="U447" s="227"/>
      <c r="V447" s="227"/>
      <c r="W447" s="227"/>
      <c r="X447" s="227"/>
      <c r="Y447" s="227"/>
      <c r="Z447" s="227"/>
      <c r="AA447" s="227"/>
      <c r="AB447" s="227"/>
      <c r="AC447" s="227"/>
      <c r="AD447" s="227"/>
      <c r="AE447" s="227"/>
      <c r="AF447" s="227"/>
      <c r="AG447" s="227"/>
      <c r="AH447" s="227"/>
      <c r="AI447" s="227"/>
      <c r="AJ447" s="227"/>
      <c r="AK447" s="227"/>
      <c r="AL447" s="227"/>
      <c r="AM447" s="227"/>
      <c r="AN447" s="227"/>
      <c r="AO447" s="227"/>
      <c r="AP447" s="227"/>
      <c r="AQ447" s="227"/>
      <c r="AR447" s="227"/>
      <c r="AS447" s="227"/>
      <c r="AT447" s="227"/>
      <c r="AU447" s="227"/>
      <c r="AV447" s="227"/>
      <c r="AW447" s="227"/>
      <c r="AX447" s="227"/>
      <c r="AY447" s="227"/>
      <c r="AZ447" s="227"/>
      <c r="BA447" s="227"/>
      <c r="BB447" s="227"/>
      <c r="BC447" s="227"/>
      <c r="BD447" s="227"/>
      <c r="BE447" s="227"/>
      <c r="BF447" s="227"/>
      <c r="BG447" s="227"/>
      <c r="BH447" s="227"/>
      <c r="BI447" s="227"/>
      <c r="BJ447" s="227"/>
      <c r="BK447" s="227"/>
      <c r="BL447" s="227"/>
      <c r="BM447" s="227"/>
      <c r="BN447" s="227"/>
      <c r="BO447" s="227"/>
      <c r="BP447" s="227"/>
      <c r="BQ447" s="227"/>
    </row>
    <row r="448" spans="1:69" x14ac:dyDescent="0.25">
      <c r="A448" s="227"/>
      <c r="B448" s="227"/>
      <c r="C448" s="227"/>
      <c r="D448" s="227"/>
      <c r="E448" s="54"/>
      <c r="F448" s="54"/>
      <c r="G448" s="54"/>
      <c r="H448" s="54"/>
      <c r="I448" s="54"/>
      <c r="J448" s="54"/>
      <c r="K448" s="54"/>
      <c r="L448" s="54"/>
      <c r="M448" s="54"/>
      <c r="N448" s="54"/>
      <c r="O448" s="54"/>
      <c r="P448" s="54"/>
      <c r="Q448" s="54"/>
      <c r="R448" s="54"/>
      <c r="S448" s="54"/>
      <c r="T448" s="54"/>
      <c r="U448" s="227"/>
      <c r="V448" s="227"/>
      <c r="W448" s="227"/>
      <c r="X448" s="227"/>
      <c r="Y448" s="227"/>
      <c r="Z448" s="227"/>
      <c r="AA448" s="227"/>
      <c r="AB448" s="227"/>
      <c r="AC448" s="227"/>
      <c r="AD448" s="227"/>
      <c r="AE448" s="227"/>
      <c r="AF448" s="227"/>
      <c r="AG448" s="227"/>
      <c r="AH448" s="227"/>
      <c r="AI448" s="227"/>
      <c r="AJ448" s="227"/>
      <c r="AK448" s="227"/>
      <c r="AL448" s="227"/>
      <c r="AM448" s="227"/>
      <c r="AN448" s="227"/>
      <c r="AO448" s="227"/>
      <c r="AP448" s="227"/>
      <c r="AQ448" s="227"/>
      <c r="AR448" s="227"/>
      <c r="AS448" s="227"/>
      <c r="AT448" s="227"/>
      <c r="AU448" s="227"/>
      <c r="AV448" s="227"/>
      <c r="AW448" s="227"/>
      <c r="AX448" s="227"/>
      <c r="AY448" s="227"/>
      <c r="AZ448" s="227"/>
      <c r="BA448" s="227"/>
      <c r="BB448" s="227"/>
      <c r="BC448" s="227"/>
      <c r="BD448" s="227"/>
      <c r="BE448" s="227"/>
      <c r="BF448" s="227"/>
      <c r="BG448" s="227"/>
      <c r="BH448" s="227"/>
      <c r="BI448" s="227"/>
      <c r="BJ448" s="227"/>
      <c r="BK448" s="227"/>
      <c r="BL448" s="227"/>
      <c r="BM448" s="227"/>
      <c r="BN448" s="227"/>
      <c r="BO448" s="227"/>
      <c r="BP448" s="227"/>
      <c r="BQ448" s="227"/>
    </row>
    <row r="449" spans="1:69" x14ac:dyDescent="0.25">
      <c r="A449" s="227"/>
      <c r="B449" s="227"/>
      <c r="C449" s="227"/>
      <c r="D449" s="227"/>
      <c r="E449" s="54"/>
      <c r="F449" s="54"/>
      <c r="G449" s="54"/>
      <c r="H449" s="54"/>
      <c r="I449" s="54"/>
      <c r="J449" s="54"/>
      <c r="K449" s="54"/>
      <c r="L449" s="54"/>
      <c r="M449" s="54"/>
      <c r="N449" s="54"/>
      <c r="O449" s="54"/>
      <c r="P449" s="54"/>
      <c r="Q449" s="54"/>
      <c r="R449" s="54"/>
      <c r="S449" s="54"/>
      <c r="T449" s="54"/>
      <c r="U449" s="227"/>
      <c r="V449" s="227"/>
      <c r="W449" s="227"/>
      <c r="X449" s="227"/>
      <c r="Y449" s="227"/>
      <c r="Z449" s="227"/>
      <c r="AA449" s="227"/>
      <c r="AB449" s="227"/>
      <c r="AC449" s="227"/>
      <c r="AD449" s="227"/>
      <c r="AE449" s="227"/>
      <c r="AF449" s="227"/>
      <c r="AG449" s="227"/>
      <c r="AH449" s="227"/>
      <c r="AI449" s="227"/>
      <c r="AJ449" s="227"/>
      <c r="AK449" s="227"/>
      <c r="AL449" s="227"/>
      <c r="AM449" s="227"/>
      <c r="AN449" s="227"/>
      <c r="AO449" s="227"/>
      <c r="AP449" s="227"/>
      <c r="AQ449" s="227"/>
      <c r="AR449" s="227"/>
      <c r="AS449" s="227"/>
      <c r="AT449" s="227"/>
      <c r="AU449" s="227"/>
      <c r="AV449" s="227"/>
      <c r="AW449" s="227"/>
      <c r="AX449" s="227"/>
      <c r="AY449" s="227"/>
      <c r="AZ449" s="227"/>
      <c r="BA449" s="227"/>
      <c r="BB449" s="227"/>
      <c r="BC449" s="227"/>
      <c r="BD449" s="227"/>
      <c r="BE449" s="227"/>
      <c r="BF449" s="227"/>
      <c r="BG449" s="227"/>
      <c r="BH449" s="227"/>
      <c r="BI449" s="227"/>
      <c r="BJ449" s="227"/>
      <c r="BK449" s="227"/>
      <c r="BL449" s="227"/>
      <c r="BM449" s="227"/>
      <c r="BN449" s="227"/>
      <c r="BO449" s="227"/>
      <c r="BP449" s="227"/>
      <c r="BQ449" s="227"/>
    </row>
    <row r="450" spans="1:69" x14ac:dyDescent="0.25">
      <c r="A450" s="227"/>
      <c r="B450" s="227"/>
      <c r="C450" s="227"/>
      <c r="D450" s="227"/>
      <c r="E450" s="54"/>
      <c r="F450" s="54"/>
      <c r="G450" s="54"/>
      <c r="H450" s="54"/>
      <c r="I450" s="54"/>
      <c r="J450" s="54"/>
      <c r="K450" s="54"/>
      <c r="L450" s="54"/>
      <c r="M450" s="54"/>
      <c r="N450" s="54"/>
      <c r="O450" s="54"/>
      <c r="P450" s="54"/>
      <c r="Q450" s="54"/>
      <c r="R450" s="54"/>
      <c r="S450" s="54"/>
      <c r="T450" s="54"/>
      <c r="U450" s="227"/>
      <c r="V450" s="227"/>
      <c r="W450" s="227"/>
      <c r="X450" s="227"/>
      <c r="Y450" s="227"/>
      <c r="Z450" s="227"/>
      <c r="AA450" s="227"/>
      <c r="AB450" s="227"/>
      <c r="AC450" s="227"/>
      <c r="AD450" s="227"/>
      <c r="AE450" s="227"/>
      <c r="AF450" s="227"/>
      <c r="AG450" s="227"/>
      <c r="AH450" s="227"/>
      <c r="AI450" s="227"/>
      <c r="AJ450" s="227"/>
      <c r="AK450" s="227"/>
      <c r="AL450" s="227"/>
      <c r="AM450" s="227"/>
      <c r="AN450" s="227"/>
      <c r="AO450" s="227"/>
      <c r="AP450" s="227"/>
      <c r="AQ450" s="227"/>
      <c r="AR450" s="227"/>
      <c r="AS450" s="227"/>
      <c r="AT450" s="227"/>
      <c r="AU450" s="227"/>
      <c r="AV450" s="227"/>
      <c r="AW450" s="227"/>
      <c r="AX450" s="227"/>
      <c r="AY450" s="227"/>
      <c r="AZ450" s="227"/>
      <c r="BA450" s="227"/>
      <c r="BB450" s="227"/>
      <c r="BC450" s="227"/>
      <c r="BD450" s="227"/>
      <c r="BE450" s="227"/>
      <c r="BF450" s="227"/>
      <c r="BG450" s="227"/>
      <c r="BH450" s="227"/>
      <c r="BI450" s="227"/>
      <c r="BJ450" s="227"/>
      <c r="BK450" s="227"/>
      <c r="BL450" s="227"/>
      <c r="BM450" s="227"/>
      <c r="BN450" s="227"/>
      <c r="BO450" s="227"/>
      <c r="BP450" s="227"/>
      <c r="BQ450" s="227"/>
    </row>
    <row r="451" spans="1:69" x14ac:dyDescent="0.25">
      <c r="A451" s="227"/>
      <c r="B451" s="227"/>
      <c r="C451" s="227"/>
      <c r="D451" s="227"/>
      <c r="E451" s="54"/>
      <c r="F451" s="54"/>
      <c r="G451" s="54"/>
      <c r="H451" s="54"/>
      <c r="I451" s="54"/>
      <c r="J451" s="54"/>
      <c r="K451" s="54"/>
      <c r="L451" s="54"/>
      <c r="M451" s="54"/>
      <c r="N451" s="54"/>
      <c r="O451" s="54"/>
      <c r="P451" s="54"/>
      <c r="Q451" s="54"/>
      <c r="R451" s="54"/>
      <c r="S451" s="54"/>
      <c r="T451" s="54"/>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27"/>
      <c r="AV451" s="227"/>
      <c r="AW451" s="227"/>
      <c r="AX451" s="227"/>
      <c r="AY451" s="227"/>
      <c r="AZ451" s="227"/>
      <c r="BA451" s="227"/>
      <c r="BB451" s="227"/>
      <c r="BC451" s="227"/>
      <c r="BD451" s="227"/>
      <c r="BE451" s="227"/>
      <c r="BF451" s="227"/>
      <c r="BG451" s="227"/>
      <c r="BH451" s="227"/>
      <c r="BI451" s="227"/>
      <c r="BJ451" s="227"/>
      <c r="BK451" s="227"/>
      <c r="BL451" s="227"/>
      <c r="BM451" s="227"/>
      <c r="BN451" s="227"/>
      <c r="BO451" s="227"/>
      <c r="BP451" s="227"/>
      <c r="BQ451" s="227"/>
    </row>
    <row r="452" spans="1:69" x14ac:dyDescent="0.25">
      <c r="A452" s="227"/>
      <c r="B452" s="227"/>
      <c r="C452" s="227"/>
      <c r="D452" s="227"/>
      <c r="E452" s="54"/>
      <c r="F452" s="54"/>
      <c r="G452" s="54"/>
      <c r="H452" s="54"/>
      <c r="I452" s="54"/>
      <c r="J452" s="54"/>
      <c r="K452" s="54"/>
      <c r="L452" s="54"/>
      <c r="M452" s="54"/>
      <c r="N452" s="54"/>
      <c r="O452" s="54"/>
      <c r="P452" s="54"/>
      <c r="Q452" s="54"/>
      <c r="R452" s="54"/>
      <c r="S452" s="54"/>
      <c r="T452" s="54"/>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27"/>
      <c r="AV452" s="227"/>
      <c r="AW452" s="227"/>
      <c r="AX452" s="227"/>
      <c r="AY452" s="227"/>
      <c r="AZ452" s="227"/>
      <c r="BA452" s="227"/>
      <c r="BB452" s="227"/>
      <c r="BC452" s="227"/>
      <c r="BD452" s="227"/>
      <c r="BE452" s="227"/>
      <c r="BF452" s="227"/>
      <c r="BG452" s="227"/>
      <c r="BH452" s="227"/>
      <c r="BI452" s="227"/>
      <c r="BJ452" s="227"/>
      <c r="BK452" s="227"/>
      <c r="BL452" s="227"/>
      <c r="BM452" s="227"/>
      <c r="BN452" s="227"/>
      <c r="BO452" s="227"/>
      <c r="BP452" s="227"/>
      <c r="BQ452" s="227"/>
    </row>
    <row r="453" spans="1:69" x14ac:dyDescent="0.25">
      <c r="A453" s="227"/>
      <c r="B453" s="227"/>
      <c r="C453" s="227"/>
      <c r="D453" s="227"/>
      <c r="E453" s="54"/>
      <c r="F453" s="54"/>
      <c r="G453" s="54"/>
      <c r="H453" s="54"/>
      <c r="I453" s="54"/>
      <c r="J453" s="54"/>
      <c r="K453" s="54"/>
      <c r="L453" s="54"/>
      <c r="M453" s="54"/>
      <c r="N453" s="54"/>
      <c r="O453" s="54"/>
      <c r="P453" s="54"/>
      <c r="Q453" s="54"/>
      <c r="R453" s="54"/>
      <c r="S453" s="54"/>
      <c r="T453" s="54"/>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27"/>
      <c r="AV453" s="227"/>
      <c r="AW453" s="227"/>
      <c r="AX453" s="227"/>
      <c r="AY453" s="227"/>
      <c r="AZ453" s="227"/>
      <c r="BA453" s="227"/>
      <c r="BB453" s="227"/>
      <c r="BC453" s="227"/>
      <c r="BD453" s="227"/>
      <c r="BE453" s="227"/>
      <c r="BF453" s="227"/>
      <c r="BG453" s="227"/>
      <c r="BH453" s="227"/>
      <c r="BI453" s="227"/>
      <c r="BJ453" s="227"/>
      <c r="BK453" s="227"/>
      <c r="BL453" s="227"/>
      <c r="BM453" s="227"/>
      <c r="BN453" s="227"/>
      <c r="BO453" s="227"/>
      <c r="BP453" s="227"/>
      <c r="BQ453" s="227"/>
    </row>
    <row r="454" spans="1:69" x14ac:dyDescent="0.25">
      <c r="A454" s="227"/>
      <c r="B454" s="227"/>
      <c r="C454" s="227"/>
      <c r="D454" s="227"/>
      <c r="E454" s="54"/>
      <c r="F454" s="54"/>
      <c r="G454" s="54"/>
      <c r="H454" s="54"/>
      <c r="I454" s="54"/>
      <c r="J454" s="54"/>
      <c r="K454" s="54"/>
      <c r="L454" s="54"/>
      <c r="M454" s="54"/>
      <c r="N454" s="54"/>
      <c r="O454" s="54"/>
      <c r="P454" s="54"/>
      <c r="Q454" s="54"/>
      <c r="R454" s="54"/>
      <c r="S454" s="54"/>
      <c r="T454" s="54"/>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7"/>
      <c r="AX454" s="227"/>
      <c r="AY454" s="227"/>
      <c r="AZ454" s="227"/>
      <c r="BA454" s="227"/>
      <c r="BB454" s="227"/>
      <c r="BC454" s="227"/>
      <c r="BD454" s="227"/>
      <c r="BE454" s="227"/>
      <c r="BF454" s="227"/>
      <c r="BG454" s="227"/>
      <c r="BH454" s="227"/>
      <c r="BI454" s="227"/>
      <c r="BJ454" s="227"/>
      <c r="BK454" s="227"/>
      <c r="BL454" s="227"/>
      <c r="BM454" s="227"/>
      <c r="BN454" s="227"/>
      <c r="BO454" s="227"/>
      <c r="BP454" s="227"/>
      <c r="BQ454" s="227"/>
    </row>
    <row r="455" spans="1:69" x14ac:dyDescent="0.25">
      <c r="A455" s="227"/>
      <c r="B455" s="227"/>
      <c r="C455" s="227"/>
      <c r="D455" s="227"/>
      <c r="E455" s="54"/>
      <c r="F455" s="54"/>
      <c r="G455" s="54"/>
      <c r="H455" s="54"/>
      <c r="I455" s="54"/>
      <c r="J455" s="54"/>
      <c r="K455" s="54"/>
      <c r="L455" s="54"/>
      <c r="M455" s="54"/>
      <c r="N455" s="54"/>
      <c r="O455" s="54"/>
      <c r="P455" s="54"/>
      <c r="Q455" s="54"/>
      <c r="R455" s="54"/>
      <c r="S455" s="54"/>
      <c r="T455" s="54"/>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27"/>
      <c r="AV455" s="227"/>
      <c r="AW455" s="227"/>
      <c r="AX455" s="227"/>
      <c r="AY455" s="227"/>
      <c r="AZ455" s="227"/>
      <c r="BA455" s="227"/>
      <c r="BB455" s="227"/>
      <c r="BC455" s="227"/>
      <c r="BD455" s="227"/>
      <c r="BE455" s="227"/>
      <c r="BF455" s="227"/>
      <c r="BG455" s="227"/>
      <c r="BH455" s="227"/>
      <c r="BI455" s="227"/>
      <c r="BJ455" s="227"/>
      <c r="BK455" s="227"/>
      <c r="BL455" s="227"/>
      <c r="BM455" s="227"/>
      <c r="BN455" s="227"/>
      <c r="BO455" s="227"/>
      <c r="BP455" s="227"/>
      <c r="BQ455" s="227"/>
    </row>
    <row r="456" spans="1:69" x14ac:dyDescent="0.25">
      <c r="A456" s="227"/>
      <c r="B456" s="227"/>
      <c r="C456" s="227"/>
      <c r="D456" s="227"/>
      <c r="E456" s="54"/>
      <c r="F456" s="54"/>
      <c r="G456" s="54"/>
      <c r="H456" s="54"/>
      <c r="I456" s="54"/>
      <c r="J456" s="54"/>
      <c r="K456" s="54"/>
      <c r="L456" s="54"/>
      <c r="M456" s="54"/>
      <c r="N456" s="54"/>
      <c r="O456" s="54"/>
      <c r="P456" s="54"/>
      <c r="Q456" s="54"/>
      <c r="R456" s="54"/>
      <c r="S456" s="54"/>
      <c r="T456" s="54"/>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row>
    <row r="457" spans="1:69" x14ac:dyDescent="0.25">
      <c r="A457" s="227"/>
      <c r="B457" s="227"/>
      <c r="C457" s="227"/>
      <c r="D457" s="227"/>
      <c r="E457" s="54"/>
      <c r="F457" s="54"/>
      <c r="G457" s="54"/>
      <c r="H457" s="54"/>
      <c r="I457" s="54"/>
      <c r="J457" s="54"/>
      <c r="K457" s="54"/>
      <c r="L457" s="54"/>
      <c r="M457" s="54"/>
      <c r="N457" s="54"/>
      <c r="O457" s="54"/>
      <c r="P457" s="54"/>
      <c r="Q457" s="54"/>
      <c r="R457" s="54"/>
      <c r="S457" s="54"/>
      <c r="T457" s="54"/>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row>
    <row r="458" spans="1:69" x14ac:dyDescent="0.25">
      <c r="A458" s="227"/>
      <c r="B458" s="227"/>
      <c r="C458" s="227"/>
      <c r="D458" s="227"/>
      <c r="E458" s="54"/>
      <c r="F458" s="54"/>
      <c r="G458" s="54"/>
      <c r="H458" s="54"/>
      <c r="I458" s="54"/>
      <c r="J458" s="54"/>
      <c r="K458" s="54"/>
      <c r="L458" s="54"/>
      <c r="M458" s="54"/>
      <c r="N458" s="54"/>
      <c r="O458" s="54"/>
      <c r="P458" s="54"/>
      <c r="Q458" s="54"/>
      <c r="R458" s="54"/>
      <c r="S458" s="54"/>
      <c r="T458" s="54"/>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c r="BF458" s="227"/>
      <c r="BG458" s="227"/>
      <c r="BH458" s="227"/>
      <c r="BI458" s="227"/>
      <c r="BJ458" s="227"/>
      <c r="BK458" s="227"/>
      <c r="BL458" s="227"/>
      <c r="BM458" s="227"/>
      <c r="BN458" s="227"/>
      <c r="BO458" s="227"/>
      <c r="BP458" s="227"/>
      <c r="BQ458" s="227"/>
    </row>
    <row r="459" spans="1:69" x14ac:dyDescent="0.25">
      <c r="A459" s="227"/>
      <c r="B459" s="227"/>
      <c r="C459" s="227"/>
      <c r="D459" s="227"/>
      <c r="E459" s="54"/>
      <c r="F459" s="54"/>
      <c r="G459" s="54"/>
      <c r="H459" s="54"/>
      <c r="I459" s="54"/>
      <c r="J459" s="54"/>
      <c r="K459" s="54"/>
      <c r="L459" s="54"/>
      <c r="M459" s="54"/>
      <c r="N459" s="54"/>
      <c r="O459" s="54"/>
      <c r="P459" s="54"/>
      <c r="Q459" s="54"/>
      <c r="R459" s="54"/>
      <c r="S459" s="54"/>
      <c r="T459" s="54"/>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c r="BF459" s="227"/>
      <c r="BG459" s="227"/>
      <c r="BH459" s="227"/>
      <c r="BI459" s="227"/>
      <c r="BJ459" s="227"/>
      <c r="BK459" s="227"/>
      <c r="BL459" s="227"/>
      <c r="BM459" s="227"/>
      <c r="BN459" s="227"/>
      <c r="BO459" s="227"/>
      <c r="BP459" s="227"/>
      <c r="BQ459" s="227"/>
    </row>
    <row r="460" spans="1:69" x14ac:dyDescent="0.25">
      <c r="A460" s="227"/>
      <c r="B460" s="227"/>
      <c r="C460" s="227"/>
      <c r="D460" s="227"/>
      <c r="E460" s="54"/>
      <c r="F460" s="54"/>
      <c r="G460" s="54"/>
      <c r="H460" s="54"/>
      <c r="I460" s="54"/>
      <c r="J460" s="54"/>
      <c r="K460" s="54"/>
      <c r="L460" s="54"/>
      <c r="M460" s="54"/>
      <c r="N460" s="54"/>
      <c r="O460" s="54"/>
      <c r="P460" s="54"/>
      <c r="Q460" s="54"/>
      <c r="R460" s="54"/>
      <c r="S460" s="54"/>
      <c r="T460" s="54"/>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row>
    <row r="461" spans="1:69" x14ac:dyDescent="0.25">
      <c r="A461" s="227"/>
      <c r="B461" s="227"/>
      <c r="C461" s="227"/>
      <c r="D461" s="227"/>
      <c r="E461" s="54"/>
      <c r="F461" s="54"/>
      <c r="G461" s="54"/>
      <c r="H461" s="54"/>
      <c r="I461" s="54"/>
      <c r="J461" s="54"/>
      <c r="K461" s="54"/>
      <c r="L461" s="54"/>
      <c r="M461" s="54"/>
      <c r="N461" s="54"/>
      <c r="O461" s="54"/>
      <c r="P461" s="54"/>
      <c r="Q461" s="54"/>
      <c r="R461" s="54"/>
      <c r="S461" s="54"/>
      <c r="T461" s="54"/>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row>
    <row r="462" spans="1:69" x14ac:dyDescent="0.25">
      <c r="A462" s="227"/>
      <c r="B462" s="227"/>
      <c r="C462" s="227"/>
      <c r="D462" s="227"/>
      <c r="E462" s="54"/>
      <c r="F462" s="54"/>
      <c r="G462" s="54"/>
      <c r="H462" s="54"/>
      <c r="I462" s="54"/>
      <c r="J462" s="54"/>
      <c r="K462" s="54"/>
      <c r="L462" s="54"/>
      <c r="M462" s="54"/>
      <c r="N462" s="54"/>
      <c r="O462" s="54"/>
      <c r="P462" s="54"/>
      <c r="Q462" s="54"/>
      <c r="R462" s="54"/>
      <c r="S462" s="54"/>
      <c r="T462" s="54"/>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row>
    <row r="463" spans="1:69" x14ac:dyDescent="0.25">
      <c r="A463" s="227"/>
      <c r="B463" s="227"/>
      <c r="C463" s="227"/>
      <c r="D463" s="227"/>
      <c r="E463" s="54"/>
      <c r="F463" s="54"/>
      <c r="G463" s="54"/>
      <c r="H463" s="54"/>
      <c r="I463" s="54"/>
      <c r="J463" s="54"/>
      <c r="K463" s="54"/>
      <c r="L463" s="54"/>
      <c r="M463" s="54"/>
      <c r="N463" s="54"/>
      <c r="O463" s="54"/>
      <c r="P463" s="54"/>
      <c r="Q463" s="54"/>
      <c r="R463" s="54"/>
      <c r="S463" s="54"/>
      <c r="T463" s="54"/>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row>
    <row r="464" spans="1:69" x14ac:dyDescent="0.25">
      <c r="A464" s="227"/>
      <c r="B464" s="227"/>
      <c r="C464" s="227"/>
      <c r="D464" s="227"/>
      <c r="E464" s="54"/>
      <c r="F464" s="54"/>
      <c r="G464" s="54"/>
      <c r="H464" s="54"/>
      <c r="I464" s="54"/>
      <c r="J464" s="54"/>
      <c r="K464" s="54"/>
      <c r="L464" s="54"/>
      <c r="M464" s="54"/>
      <c r="N464" s="54"/>
      <c r="O464" s="54"/>
      <c r="P464" s="54"/>
      <c r="Q464" s="54"/>
      <c r="R464" s="54"/>
      <c r="S464" s="54"/>
      <c r="T464" s="54"/>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row>
    <row r="465" spans="1:69" x14ac:dyDescent="0.25">
      <c r="A465" s="227"/>
      <c r="B465" s="227"/>
      <c r="C465" s="227"/>
      <c r="D465" s="227"/>
      <c r="E465" s="54"/>
      <c r="F465" s="54"/>
      <c r="G465" s="54"/>
      <c r="H465" s="54"/>
      <c r="I465" s="54"/>
      <c r="J465" s="54"/>
      <c r="K465" s="54"/>
      <c r="L465" s="54"/>
      <c r="M465" s="54"/>
      <c r="N465" s="54"/>
      <c r="O465" s="54"/>
      <c r="P465" s="54"/>
      <c r="Q465" s="54"/>
      <c r="R465" s="54"/>
      <c r="S465" s="54"/>
      <c r="T465" s="54"/>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row>
    <row r="466" spans="1:69" x14ac:dyDescent="0.25">
      <c r="A466" s="227"/>
      <c r="B466" s="227"/>
      <c r="C466" s="227"/>
      <c r="D466" s="227"/>
      <c r="E466" s="54"/>
      <c r="F466" s="54"/>
      <c r="G466" s="54"/>
      <c r="H466" s="54"/>
      <c r="I466" s="54"/>
      <c r="J466" s="54"/>
      <c r="K466" s="54"/>
      <c r="L466" s="54"/>
      <c r="M466" s="54"/>
      <c r="N466" s="54"/>
      <c r="O466" s="54"/>
      <c r="P466" s="54"/>
      <c r="Q466" s="54"/>
      <c r="R466" s="54"/>
      <c r="S466" s="54"/>
      <c r="T466" s="54"/>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row>
    <row r="467" spans="1:69" x14ac:dyDescent="0.25">
      <c r="A467" s="227"/>
      <c r="B467" s="227"/>
      <c r="C467" s="227"/>
      <c r="D467" s="227"/>
      <c r="E467" s="54"/>
      <c r="F467" s="54"/>
      <c r="G467" s="54"/>
      <c r="H467" s="54"/>
      <c r="I467" s="54"/>
      <c r="J467" s="54"/>
      <c r="K467" s="54"/>
      <c r="L467" s="54"/>
      <c r="M467" s="54"/>
      <c r="N467" s="54"/>
      <c r="O467" s="54"/>
      <c r="P467" s="54"/>
      <c r="Q467" s="54"/>
      <c r="R467" s="54"/>
      <c r="S467" s="54"/>
      <c r="T467" s="54"/>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row>
    <row r="468" spans="1:69" x14ac:dyDescent="0.25">
      <c r="A468" s="227"/>
      <c r="B468" s="227"/>
      <c r="C468" s="227"/>
      <c r="D468" s="227"/>
      <c r="E468" s="54"/>
      <c r="F468" s="54"/>
      <c r="G468" s="54"/>
      <c r="H468" s="54"/>
      <c r="I468" s="54"/>
      <c r="J468" s="54"/>
      <c r="K468" s="54"/>
      <c r="L468" s="54"/>
      <c r="M468" s="54"/>
      <c r="N468" s="54"/>
      <c r="O468" s="54"/>
      <c r="P468" s="54"/>
      <c r="Q468" s="54"/>
      <c r="R468" s="54"/>
      <c r="S468" s="54"/>
      <c r="T468" s="54"/>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row>
    <row r="469" spans="1:69" x14ac:dyDescent="0.25">
      <c r="A469" s="227"/>
      <c r="B469" s="227"/>
      <c r="C469" s="227"/>
      <c r="D469" s="227"/>
      <c r="E469" s="54"/>
      <c r="F469" s="54"/>
      <c r="G469" s="54"/>
      <c r="H469" s="54"/>
      <c r="I469" s="54"/>
      <c r="J469" s="54"/>
      <c r="K469" s="54"/>
      <c r="L469" s="54"/>
      <c r="M469" s="54"/>
      <c r="N469" s="54"/>
      <c r="O469" s="54"/>
      <c r="P469" s="54"/>
      <c r="Q469" s="54"/>
      <c r="R469" s="54"/>
      <c r="S469" s="54"/>
      <c r="T469" s="54"/>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7"/>
      <c r="BL469" s="227"/>
      <c r="BM469" s="227"/>
      <c r="BN469" s="227"/>
      <c r="BO469" s="227"/>
      <c r="BP469" s="227"/>
      <c r="BQ469" s="227"/>
    </row>
    <row r="470" spans="1:69" x14ac:dyDescent="0.25">
      <c r="A470" s="227"/>
      <c r="B470" s="227"/>
      <c r="C470" s="227"/>
      <c r="D470" s="227"/>
      <c r="E470" s="54"/>
      <c r="F470" s="54"/>
      <c r="G470" s="54"/>
      <c r="H470" s="54"/>
      <c r="I470" s="54"/>
      <c r="J470" s="54"/>
      <c r="K470" s="54"/>
      <c r="L470" s="54"/>
      <c r="M470" s="54"/>
      <c r="N470" s="54"/>
      <c r="O470" s="54"/>
      <c r="P470" s="54"/>
      <c r="Q470" s="54"/>
      <c r="R470" s="54"/>
      <c r="S470" s="54"/>
      <c r="T470" s="54"/>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7"/>
      <c r="BL470" s="227"/>
      <c r="BM470" s="227"/>
      <c r="BN470" s="227"/>
      <c r="BO470" s="227"/>
      <c r="BP470" s="227"/>
      <c r="BQ470" s="227"/>
    </row>
    <row r="471" spans="1:69" x14ac:dyDescent="0.25">
      <c r="A471" s="227"/>
      <c r="B471" s="227"/>
      <c r="C471" s="227"/>
      <c r="D471" s="227"/>
      <c r="E471" s="54"/>
      <c r="F471" s="54"/>
      <c r="G471" s="54"/>
      <c r="H471" s="54"/>
      <c r="I471" s="54"/>
      <c r="J471" s="54"/>
      <c r="K471" s="54"/>
      <c r="L471" s="54"/>
      <c r="M471" s="54"/>
      <c r="N471" s="54"/>
      <c r="O471" s="54"/>
      <c r="P471" s="54"/>
      <c r="Q471" s="54"/>
      <c r="R471" s="54"/>
      <c r="S471" s="54"/>
      <c r="T471" s="54"/>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row>
    <row r="472" spans="1:69" x14ac:dyDescent="0.25">
      <c r="A472" s="227"/>
      <c r="B472" s="227"/>
      <c r="C472" s="227"/>
      <c r="D472" s="227"/>
      <c r="E472" s="54"/>
      <c r="F472" s="54"/>
      <c r="G472" s="54"/>
      <c r="H472" s="54"/>
      <c r="I472" s="54"/>
      <c r="J472" s="54"/>
      <c r="K472" s="54"/>
      <c r="L472" s="54"/>
      <c r="M472" s="54"/>
      <c r="N472" s="54"/>
      <c r="O472" s="54"/>
      <c r="P472" s="54"/>
      <c r="Q472" s="54"/>
      <c r="R472" s="54"/>
      <c r="S472" s="54"/>
      <c r="T472" s="54"/>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row>
    <row r="473" spans="1:69" x14ac:dyDescent="0.25">
      <c r="A473" s="227"/>
      <c r="B473" s="227"/>
      <c r="C473" s="227"/>
      <c r="D473" s="227"/>
      <c r="E473" s="54"/>
      <c r="F473" s="54"/>
      <c r="G473" s="54"/>
      <c r="H473" s="54"/>
      <c r="I473" s="54"/>
      <c r="J473" s="54"/>
      <c r="K473" s="54"/>
      <c r="L473" s="54"/>
      <c r="M473" s="54"/>
      <c r="N473" s="54"/>
      <c r="O473" s="54"/>
      <c r="P473" s="54"/>
      <c r="Q473" s="54"/>
      <c r="R473" s="54"/>
      <c r="S473" s="54"/>
      <c r="T473" s="54"/>
      <c r="U473" s="227"/>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row>
    <row r="474" spans="1:69" x14ac:dyDescent="0.25">
      <c r="A474" s="227"/>
      <c r="B474" s="227"/>
      <c r="C474" s="227"/>
      <c r="D474" s="227"/>
      <c r="E474" s="54"/>
      <c r="F474" s="54"/>
      <c r="G474" s="54"/>
      <c r="H474" s="54"/>
      <c r="I474" s="54"/>
      <c r="J474" s="54"/>
      <c r="K474" s="54"/>
      <c r="L474" s="54"/>
      <c r="M474" s="54"/>
      <c r="N474" s="54"/>
      <c r="O474" s="54"/>
      <c r="P474" s="54"/>
      <c r="Q474" s="54"/>
      <c r="R474" s="54"/>
      <c r="S474" s="54"/>
      <c r="T474" s="54"/>
      <c r="U474" s="227"/>
      <c r="V474" s="227"/>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row>
    <row r="475" spans="1:69" x14ac:dyDescent="0.25">
      <c r="A475" s="227"/>
      <c r="B475" s="227"/>
      <c r="C475" s="227"/>
      <c r="D475" s="227"/>
      <c r="E475" s="54"/>
      <c r="F475" s="54"/>
      <c r="G475" s="54"/>
      <c r="H475" s="54"/>
      <c r="I475" s="54"/>
      <c r="J475" s="54"/>
      <c r="K475" s="54"/>
      <c r="L475" s="54"/>
      <c r="M475" s="54"/>
      <c r="N475" s="54"/>
      <c r="O475" s="54"/>
      <c r="P475" s="54"/>
      <c r="Q475" s="54"/>
      <c r="R475" s="54"/>
      <c r="S475" s="54"/>
      <c r="T475" s="54"/>
      <c r="U475" s="227"/>
      <c r="V475" s="227"/>
      <c r="W475" s="227"/>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row>
    <row r="476" spans="1:69" x14ac:dyDescent="0.25">
      <c r="A476" s="227"/>
      <c r="B476" s="227"/>
      <c r="C476" s="227"/>
      <c r="D476" s="227"/>
      <c r="E476" s="54"/>
      <c r="F476" s="54"/>
      <c r="G476" s="54"/>
      <c r="H476" s="54"/>
      <c r="I476" s="54"/>
      <c r="J476" s="54"/>
      <c r="K476" s="54"/>
      <c r="L476" s="54"/>
      <c r="M476" s="54"/>
      <c r="N476" s="54"/>
      <c r="O476" s="54"/>
      <c r="P476" s="54"/>
      <c r="Q476" s="54"/>
      <c r="R476" s="54"/>
      <c r="S476" s="54"/>
      <c r="T476" s="54"/>
      <c r="U476" s="227"/>
      <c r="V476" s="227"/>
      <c r="W476" s="227"/>
      <c r="X476" s="227"/>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row>
    <row r="477" spans="1:69" x14ac:dyDescent="0.25">
      <c r="A477" s="227"/>
      <c r="B477" s="227"/>
      <c r="C477" s="227"/>
      <c r="D477" s="227"/>
      <c r="E477" s="54"/>
      <c r="F477" s="54"/>
      <c r="G477" s="54"/>
      <c r="H477" s="54"/>
      <c r="I477" s="54"/>
      <c r="J477" s="54"/>
      <c r="K477" s="54"/>
      <c r="L477" s="54"/>
      <c r="M477" s="54"/>
      <c r="N477" s="54"/>
      <c r="O477" s="54"/>
      <c r="P477" s="54"/>
      <c r="Q477" s="54"/>
      <c r="R477" s="54"/>
      <c r="S477" s="54"/>
      <c r="T477" s="54"/>
      <c r="U477" s="227"/>
      <c r="V477" s="227"/>
      <c r="W477" s="227"/>
      <c r="X477" s="227"/>
      <c r="Y477" s="227"/>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row>
    <row r="478" spans="1:69" x14ac:dyDescent="0.25">
      <c r="A478" s="227"/>
      <c r="B478" s="227"/>
      <c r="C478" s="227"/>
      <c r="D478" s="227"/>
      <c r="E478" s="54"/>
      <c r="F478" s="54"/>
      <c r="G478" s="54"/>
      <c r="H478" s="54"/>
      <c r="I478" s="54"/>
      <c r="J478" s="54"/>
      <c r="K478" s="54"/>
      <c r="L478" s="54"/>
      <c r="M478" s="54"/>
      <c r="N478" s="54"/>
      <c r="O478" s="54"/>
      <c r="P478" s="54"/>
      <c r="Q478" s="54"/>
      <c r="R478" s="54"/>
      <c r="S478" s="54"/>
      <c r="T478" s="54"/>
      <c r="U478" s="227"/>
      <c r="V478" s="227"/>
      <c r="W478" s="227"/>
      <c r="X478" s="227"/>
      <c r="Y478" s="227"/>
      <c r="Z478" s="227"/>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row>
    <row r="479" spans="1:69" x14ac:dyDescent="0.25">
      <c r="A479" s="227"/>
      <c r="B479" s="227"/>
      <c r="C479" s="227"/>
      <c r="D479" s="227"/>
      <c r="E479" s="54"/>
      <c r="F479" s="54"/>
      <c r="G479" s="54"/>
      <c r="H479" s="54"/>
      <c r="I479" s="54"/>
      <c r="J479" s="54"/>
      <c r="K479" s="54"/>
      <c r="L479" s="54"/>
      <c r="M479" s="54"/>
      <c r="N479" s="54"/>
      <c r="O479" s="54"/>
      <c r="P479" s="54"/>
      <c r="Q479" s="54"/>
      <c r="R479" s="54"/>
      <c r="S479" s="54"/>
      <c r="T479" s="54"/>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row>
    <row r="480" spans="1:69" x14ac:dyDescent="0.25">
      <c r="A480" s="227"/>
      <c r="B480" s="227"/>
      <c r="C480" s="227"/>
      <c r="D480" s="227"/>
      <c r="E480" s="54"/>
      <c r="F480" s="54"/>
      <c r="G480" s="54"/>
      <c r="H480" s="54"/>
      <c r="I480" s="54"/>
      <c r="J480" s="54"/>
      <c r="K480" s="54"/>
      <c r="L480" s="54"/>
      <c r="M480" s="54"/>
      <c r="N480" s="54"/>
      <c r="O480" s="54"/>
      <c r="P480" s="54"/>
      <c r="Q480" s="54"/>
      <c r="R480" s="54"/>
      <c r="S480" s="54"/>
      <c r="T480" s="54"/>
      <c r="U480" s="227"/>
      <c r="V480" s="227"/>
      <c r="W480" s="227"/>
      <c r="X480" s="227"/>
      <c r="Y480" s="227"/>
      <c r="Z480" s="227"/>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row>
    <row r="481" spans="1:69" x14ac:dyDescent="0.25">
      <c r="A481" s="227"/>
      <c r="B481" s="227"/>
      <c r="C481" s="227"/>
      <c r="D481" s="227"/>
      <c r="E481" s="54"/>
      <c r="F481" s="54"/>
      <c r="G481" s="54"/>
      <c r="H481" s="54"/>
      <c r="I481" s="54"/>
      <c r="J481" s="54"/>
      <c r="K481" s="54"/>
      <c r="L481" s="54"/>
      <c r="M481" s="54"/>
      <c r="N481" s="54"/>
      <c r="O481" s="54"/>
      <c r="P481" s="54"/>
      <c r="Q481" s="54"/>
      <c r="R481" s="54"/>
      <c r="S481" s="54"/>
      <c r="T481" s="54"/>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7"/>
      <c r="BL481" s="227"/>
      <c r="BM481" s="227"/>
      <c r="BN481" s="227"/>
      <c r="BO481" s="227"/>
      <c r="BP481" s="227"/>
      <c r="BQ481" s="227"/>
    </row>
    <row r="482" spans="1:69" x14ac:dyDescent="0.25">
      <c r="A482" s="227"/>
      <c r="B482" s="227"/>
      <c r="C482" s="227"/>
      <c r="D482" s="227"/>
      <c r="E482" s="54"/>
      <c r="F482" s="54"/>
      <c r="G482" s="54"/>
      <c r="H482" s="54"/>
      <c r="I482" s="54"/>
      <c r="J482" s="54"/>
      <c r="K482" s="54"/>
      <c r="L482" s="54"/>
      <c r="M482" s="54"/>
      <c r="N482" s="54"/>
      <c r="O482" s="54"/>
      <c r="P482" s="54"/>
      <c r="Q482" s="54"/>
      <c r="R482" s="54"/>
      <c r="S482" s="54"/>
      <c r="T482" s="54"/>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7"/>
      <c r="BL482" s="227"/>
      <c r="BM482" s="227"/>
      <c r="BN482" s="227"/>
      <c r="BO482" s="227"/>
      <c r="BP482" s="227"/>
      <c r="BQ482" s="227"/>
    </row>
    <row r="483" spans="1:69" x14ac:dyDescent="0.25">
      <c r="A483" s="227"/>
      <c r="B483" s="227"/>
      <c r="C483" s="227"/>
      <c r="D483" s="227"/>
      <c r="E483" s="54"/>
      <c r="F483" s="54"/>
      <c r="G483" s="54"/>
      <c r="H483" s="54"/>
      <c r="I483" s="54"/>
      <c r="J483" s="54"/>
      <c r="K483" s="54"/>
      <c r="L483" s="54"/>
      <c r="M483" s="54"/>
      <c r="N483" s="54"/>
      <c r="O483" s="54"/>
      <c r="P483" s="54"/>
      <c r="Q483" s="54"/>
      <c r="R483" s="54"/>
      <c r="S483" s="54"/>
      <c r="T483" s="54"/>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row>
    <row r="484" spans="1:69" x14ac:dyDescent="0.25">
      <c r="A484" s="227"/>
      <c r="B484" s="227"/>
      <c r="C484" s="227"/>
      <c r="D484" s="227"/>
      <c r="E484" s="54"/>
      <c r="F484" s="54"/>
      <c r="G484" s="54"/>
      <c r="H484" s="54"/>
      <c r="I484" s="54"/>
      <c r="J484" s="54"/>
      <c r="K484" s="54"/>
      <c r="L484" s="54"/>
      <c r="M484" s="54"/>
      <c r="N484" s="54"/>
      <c r="O484" s="54"/>
      <c r="P484" s="54"/>
      <c r="Q484" s="54"/>
      <c r="R484" s="54"/>
      <c r="S484" s="54"/>
      <c r="T484" s="54"/>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row>
    <row r="485" spans="1:69" x14ac:dyDescent="0.25">
      <c r="A485" s="227"/>
      <c r="B485" s="227"/>
      <c r="C485" s="227"/>
      <c r="D485" s="227"/>
      <c r="E485" s="54"/>
      <c r="F485" s="54"/>
      <c r="G485" s="54"/>
      <c r="H485" s="54"/>
      <c r="I485" s="54"/>
      <c r="J485" s="54"/>
      <c r="K485" s="54"/>
      <c r="L485" s="54"/>
      <c r="M485" s="54"/>
      <c r="N485" s="54"/>
      <c r="O485" s="54"/>
      <c r="P485" s="54"/>
      <c r="Q485" s="54"/>
      <c r="R485" s="54"/>
      <c r="S485" s="54"/>
      <c r="T485" s="54"/>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row>
    <row r="486" spans="1:69" x14ac:dyDescent="0.25">
      <c r="A486" s="227"/>
      <c r="B486" s="227"/>
      <c r="C486" s="227"/>
      <c r="D486" s="227"/>
      <c r="E486" s="54"/>
      <c r="F486" s="54"/>
      <c r="G486" s="54"/>
      <c r="H486" s="54"/>
      <c r="I486" s="54"/>
      <c r="J486" s="54"/>
      <c r="K486" s="54"/>
      <c r="L486" s="54"/>
      <c r="M486" s="54"/>
      <c r="N486" s="54"/>
      <c r="O486" s="54"/>
      <c r="P486" s="54"/>
      <c r="Q486" s="54"/>
      <c r="R486" s="54"/>
      <c r="S486" s="54"/>
      <c r="T486" s="54"/>
      <c r="U486" s="227"/>
      <c r="V486" s="227"/>
      <c r="W486" s="227"/>
      <c r="X486" s="227"/>
      <c r="Y486" s="227"/>
      <c r="Z486" s="227"/>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row>
    <row r="487" spans="1:69" x14ac:dyDescent="0.25">
      <c r="A487" s="227"/>
      <c r="B487" s="227"/>
      <c r="C487" s="227"/>
      <c r="D487" s="227"/>
      <c r="E487" s="54"/>
      <c r="F487" s="54"/>
      <c r="G487" s="54"/>
      <c r="H487" s="54"/>
      <c r="I487" s="54"/>
      <c r="J487" s="54"/>
      <c r="K487" s="54"/>
      <c r="L487" s="54"/>
      <c r="M487" s="54"/>
      <c r="N487" s="54"/>
      <c r="O487" s="54"/>
      <c r="P487" s="54"/>
      <c r="Q487" s="54"/>
      <c r="R487" s="54"/>
      <c r="S487" s="54"/>
      <c r="T487" s="54"/>
      <c r="U487" s="227"/>
      <c r="V487" s="227"/>
      <c r="W487" s="227"/>
      <c r="X487" s="227"/>
      <c r="Y487" s="227"/>
      <c r="Z487" s="227"/>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c r="BF487" s="227"/>
      <c r="BG487" s="227"/>
      <c r="BH487" s="227"/>
      <c r="BI487" s="227"/>
      <c r="BJ487" s="227"/>
      <c r="BK487" s="227"/>
      <c r="BL487" s="227"/>
      <c r="BM487" s="227"/>
      <c r="BN487" s="227"/>
      <c r="BO487" s="227"/>
      <c r="BP487" s="227"/>
      <c r="BQ487" s="227"/>
    </row>
    <row r="488" spans="1:69" x14ac:dyDescent="0.25">
      <c r="A488" s="227"/>
      <c r="B488" s="227"/>
      <c r="C488" s="227"/>
      <c r="D488" s="227"/>
      <c r="E488" s="54"/>
      <c r="F488" s="54"/>
      <c r="G488" s="54"/>
      <c r="H488" s="54"/>
      <c r="I488" s="54"/>
      <c r="J488" s="54"/>
      <c r="K488" s="54"/>
      <c r="L488" s="54"/>
      <c r="M488" s="54"/>
      <c r="N488" s="54"/>
      <c r="O488" s="54"/>
      <c r="P488" s="54"/>
      <c r="Q488" s="54"/>
      <c r="R488" s="54"/>
      <c r="S488" s="54"/>
      <c r="T488" s="54"/>
      <c r="U488" s="227"/>
      <c r="V488" s="227"/>
      <c r="W488" s="227"/>
      <c r="X488" s="227"/>
      <c r="Y488" s="227"/>
      <c r="Z488" s="227"/>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c r="BF488" s="227"/>
      <c r="BG488" s="227"/>
      <c r="BH488" s="227"/>
      <c r="BI488" s="227"/>
      <c r="BJ488" s="227"/>
      <c r="BK488" s="227"/>
      <c r="BL488" s="227"/>
      <c r="BM488" s="227"/>
      <c r="BN488" s="227"/>
      <c r="BO488" s="227"/>
      <c r="BP488" s="227"/>
      <c r="BQ488" s="227"/>
    </row>
    <row r="489" spans="1:69" x14ac:dyDescent="0.25">
      <c r="A489" s="227"/>
      <c r="B489" s="227"/>
      <c r="C489" s="227"/>
      <c r="D489" s="227"/>
      <c r="E489" s="54"/>
      <c r="F489" s="54"/>
      <c r="G489" s="54"/>
      <c r="H489" s="54"/>
      <c r="I489" s="54"/>
      <c r="J489" s="54"/>
      <c r="K489" s="54"/>
      <c r="L489" s="54"/>
      <c r="M489" s="54"/>
      <c r="N489" s="54"/>
      <c r="O489" s="54"/>
      <c r="P489" s="54"/>
      <c r="Q489" s="54"/>
      <c r="R489" s="54"/>
      <c r="S489" s="54"/>
      <c r="T489" s="54"/>
      <c r="U489" s="227"/>
      <c r="V489" s="227"/>
      <c r="W489" s="227"/>
      <c r="X489" s="227"/>
      <c r="Y489" s="227"/>
      <c r="Z489" s="227"/>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227"/>
      <c r="BJ489" s="227"/>
      <c r="BK489" s="227"/>
      <c r="BL489" s="227"/>
      <c r="BM489" s="227"/>
      <c r="BN489" s="227"/>
      <c r="BO489" s="227"/>
      <c r="BP489" s="227"/>
      <c r="BQ489" s="227"/>
    </row>
    <row r="490" spans="1:69" x14ac:dyDescent="0.25">
      <c r="A490" s="227"/>
      <c r="B490" s="227"/>
      <c r="C490" s="227"/>
      <c r="D490" s="227"/>
      <c r="E490" s="54"/>
      <c r="F490" s="54"/>
      <c r="G490" s="54"/>
      <c r="H490" s="54"/>
      <c r="I490" s="54"/>
      <c r="J490" s="54"/>
      <c r="K490" s="54"/>
      <c r="L490" s="54"/>
      <c r="M490" s="54"/>
      <c r="N490" s="54"/>
      <c r="O490" s="54"/>
      <c r="P490" s="54"/>
      <c r="Q490" s="54"/>
      <c r="R490" s="54"/>
      <c r="S490" s="54"/>
      <c r="T490" s="54"/>
      <c r="U490" s="227"/>
      <c r="V490" s="227"/>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227"/>
      <c r="BJ490" s="227"/>
      <c r="BK490" s="227"/>
      <c r="BL490" s="227"/>
      <c r="BM490" s="227"/>
      <c r="BN490" s="227"/>
      <c r="BO490" s="227"/>
      <c r="BP490" s="227"/>
      <c r="BQ490" s="227"/>
    </row>
    <row r="491" spans="1:69" x14ac:dyDescent="0.25">
      <c r="A491" s="227"/>
      <c r="B491" s="227"/>
      <c r="C491" s="227"/>
      <c r="D491" s="227"/>
      <c r="E491" s="54"/>
      <c r="F491" s="54"/>
      <c r="G491" s="54"/>
      <c r="H491" s="54"/>
      <c r="I491" s="54"/>
      <c r="J491" s="54"/>
      <c r="K491" s="54"/>
      <c r="L491" s="54"/>
      <c r="M491" s="54"/>
      <c r="N491" s="54"/>
      <c r="O491" s="54"/>
      <c r="P491" s="54"/>
      <c r="Q491" s="54"/>
      <c r="R491" s="54"/>
      <c r="S491" s="54"/>
      <c r="T491" s="54"/>
      <c r="U491" s="227"/>
      <c r="V491" s="227"/>
      <c r="W491" s="227"/>
      <c r="X491" s="227"/>
      <c r="Y491" s="227"/>
      <c r="Z491" s="227"/>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227"/>
      <c r="BE491" s="227"/>
      <c r="BF491" s="227"/>
      <c r="BG491" s="227"/>
      <c r="BH491" s="227"/>
      <c r="BI491" s="227"/>
      <c r="BJ491" s="227"/>
      <c r="BK491" s="227"/>
      <c r="BL491" s="227"/>
      <c r="BM491" s="227"/>
      <c r="BN491" s="227"/>
      <c r="BO491" s="227"/>
      <c r="BP491" s="227"/>
      <c r="BQ491" s="227"/>
    </row>
    <row r="492" spans="1:69" x14ac:dyDescent="0.25">
      <c r="A492" s="227"/>
      <c r="B492" s="227"/>
      <c r="C492" s="227"/>
      <c r="D492" s="227"/>
      <c r="E492" s="54"/>
      <c r="F492" s="54"/>
      <c r="G492" s="54"/>
      <c r="H492" s="54"/>
      <c r="I492" s="54"/>
      <c r="J492" s="54"/>
      <c r="K492" s="54"/>
      <c r="L492" s="54"/>
      <c r="M492" s="54"/>
      <c r="N492" s="54"/>
      <c r="O492" s="54"/>
      <c r="P492" s="54"/>
      <c r="Q492" s="54"/>
      <c r="R492" s="54"/>
      <c r="S492" s="54"/>
      <c r="T492" s="54"/>
      <c r="U492" s="227"/>
      <c r="V492" s="227"/>
      <c r="W492" s="227"/>
      <c r="X492" s="227"/>
      <c r="Y492" s="227"/>
      <c r="Z492" s="227"/>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7"/>
      <c r="BL492" s="227"/>
      <c r="BM492" s="227"/>
      <c r="BN492" s="227"/>
      <c r="BO492" s="227"/>
      <c r="BP492" s="227"/>
      <c r="BQ492" s="227"/>
    </row>
    <row r="493" spans="1:69" x14ac:dyDescent="0.25">
      <c r="A493" s="227"/>
      <c r="B493" s="227"/>
      <c r="C493" s="227"/>
      <c r="D493" s="227"/>
      <c r="E493" s="54"/>
      <c r="F493" s="54"/>
      <c r="G493" s="54"/>
      <c r="H493" s="54"/>
      <c r="I493" s="54"/>
      <c r="J493" s="54"/>
      <c r="K493" s="54"/>
      <c r="L493" s="54"/>
      <c r="M493" s="54"/>
      <c r="N493" s="54"/>
      <c r="O493" s="54"/>
      <c r="P493" s="54"/>
      <c r="Q493" s="54"/>
      <c r="R493" s="54"/>
      <c r="S493" s="54"/>
      <c r="T493" s="54"/>
      <c r="U493" s="227"/>
      <c r="V493" s="227"/>
      <c r="W493" s="227"/>
      <c r="X493" s="227"/>
      <c r="Y493" s="227"/>
      <c r="Z493" s="227"/>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7"/>
      <c r="BL493" s="227"/>
      <c r="BM493" s="227"/>
      <c r="BN493" s="227"/>
      <c r="BO493" s="227"/>
      <c r="BP493" s="227"/>
      <c r="BQ493" s="227"/>
    </row>
    <row r="494" spans="1:69" x14ac:dyDescent="0.25">
      <c r="A494" s="227"/>
      <c r="B494" s="227"/>
      <c r="C494" s="227"/>
      <c r="D494" s="227"/>
      <c r="E494" s="54"/>
      <c r="F494" s="54"/>
      <c r="G494" s="54"/>
      <c r="H494" s="54"/>
      <c r="I494" s="54"/>
      <c r="J494" s="54"/>
      <c r="K494" s="54"/>
      <c r="L494" s="54"/>
      <c r="M494" s="54"/>
      <c r="N494" s="54"/>
      <c r="O494" s="54"/>
      <c r="P494" s="54"/>
      <c r="Q494" s="54"/>
      <c r="R494" s="54"/>
      <c r="S494" s="54"/>
      <c r="T494" s="54"/>
      <c r="U494" s="227"/>
      <c r="V494" s="227"/>
      <c r="W494" s="227"/>
      <c r="X494" s="227"/>
      <c r="Y494" s="227"/>
      <c r="Z494" s="227"/>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7"/>
      <c r="BL494" s="227"/>
      <c r="BM494" s="227"/>
      <c r="BN494" s="227"/>
      <c r="BO494" s="227"/>
      <c r="BP494" s="227"/>
      <c r="BQ494" s="227"/>
    </row>
    <row r="495" spans="1:69" x14ac:dyDescent="0.25">
      <c r="A495" s="227"/>
      <c r="B495" s="227"/>
      <c r="C495" s="227"/>
      <c r="D495" s="227"/>
      <c r="E495" s="54"/>
      <c r="F495" s="54"/>
      <c r="G495" s="54"/>
      <c r="H495" s="54"/>
      <c r="I495" s="54"/>
      <c r="J495" s="54"/>
      <c r="K495" s="54"/>
      <c r="L495" s="54"/>
      <c r="M495" s="54"/>
      <c r="N495" s="54"/>
      <c r="O495" s="54"/>
      <c r="P495" s="54"/>
      <c r="Q495" s="54"/>
      <c r="R495" s="54"/>
      <c r="S495" s="54"/>
      <c r="T495" s="54"/>
      <c r="U495" s="227"/>
      <c r="V495" s="227"/>
      <c r="W495" s="227"/>
      <c r="X495" s="227"/>
      <c r="Y495" s="227"/>
      <c r="Z495" s="227"/>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227"/>
      <c r="BE495" s="227"/>
      <c r="BF495" s="227"/>
      <c r="BG495" s="227"/>
      <c r="BH495" s="227"/>
      <c r="BI495" s="227"/>
      <c r="BJ495" s="227"/>
      <c r="BK495" s="227"/>
      <c r="BL495" s="227"/>
      <c r="BM495" s="227"/>
      <c r="BN495" s="227"/>
      <c r="BO495" s="227"/>
      <c r="BP495" s="227"/>
      <c r="BQ495" s="227"/>
    </row>
    <row r="496" spans="1:69" x14ac:dyDescent="0.25">
      <c r="A496" s="227"/>
      <c r="B496" s="227"/>
      <c r="C496" s="227"/>
      <c r="D496" s="227"/>
      <c r="E496" s="54"/>
      <c r="F496" s="54"/>
      <c r="G496" s="54"/>
      <c r="H496" s="54"/>
      <c r="I496" s="54"/>
      <c r="J496" s="54"/>
      <c r="K496" s="54"/>
      <c r="L496" s="54"/>
      <c r="M496" s="54"/>
      <c r="N496" s="54"/>
      <c r="O496" s="54"/>
      <c r="P496" s="54"/>
      <c r="Q496" s="54"/>
      <c r="R496" s="54"/>
      <c r="S496" s="54"/>
      <c r="T496" s="54"/>
      <c r="U496" s="227"/>
      <c r="V496" s="227"/>
      <c r="W496" s="227"/>
      <c r="X496" s="227"/>
      <c r="Y496" s="227"/>
      <c r="Z496" s="227"/>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227"/>
      <c r="BE496" s="227"/>
      <c r="BF496" s="227"/>
      <c r="BG496" s="227"/>
      <c r="BH496" s="227"/>
      <c r="BI496" s="227"/>
      <c r="BJ496" s="227"/>
      <c r="BK496" s="227"/>
      <c r="BL496" s="227"/>
      <c r="BM496" s="227"/>
      <c r="BN496" s="227"/>
      <c r="BO496" s="227"/>
      <c r="BP496" s="227"/>
      <c r="BQ496" s="227"/>
    </row>
    <row r="497" spans="1:69" x14ac:dyDescent="0.25">
      <c r="A497" s="227"/>
      <c r="B497" s="227"/>
      <c r="C497" s="227"/>
      <c r="D497" s="227"/>
      <c r="E497" s="54"/>
      <c r="F497" s="54"/>
      <c r="G497" s="54"/>
      <c r="H497" s="54"/>
      <c r="I497" s="54"/>
      <c r="J497" s="54"/>
      <c r="K497" s="54"/>
      <c r="L497" s="54"/>
      <c r="M497" s="54"/>
      <c r="N497" s="54"/>
      <c r="O497" s="54"/>
      <c r="P497" s="54"/>
      <c r="Q497" s="54"/>
      <c r="R497" s="54"/>
      <c r="S497" s="54"/>
      <c r="T497" s="54"/>
      <c r="U497" s="227"/>
      <c r="V497" s="227"/>
      <c r="W497" s="227"/>
      <c r="X497" s="227"/>
      <c r="Y497" s="227"/>
      <c r="Z497" s="227"/>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227"/>
      <c r="BE497" s="227"/>
      <c r="BF497" s="227"/>
      <c r="BG497" s="227"/>
      <c r="BH497" s="227"/>
      <c r="BI497" s="227"/>
      <c r="BJ497" s="227"/>
      <c r="BK497" s="227"/>
      <c r="BL497" s="227"/>
      <c r="BM497" s="227"/>
      <c r="BN497" s="227"/>
      <c r="BO497" s="227"/>
      <c r="BP497" s="227"/>
      <c r="BQ497" s="227"/>
    </row>
    <row r="498" spans="1:69" x14ac:dyDescent="0.25">
      <c r="A498" s="227"/>
      <c r="B498" s="227"/>
      <c r="C498" s="227"/>
      <c r="D498" s="227"/>
      <c r="E498" s="54"/>
      <c r="F498" s="54"/>
      <c r="G498" s="54"/>
      <c r="H498" s="54"/>
      <c r="I498" s="54"/>
      <c r="J498" s="54"/>
      <c r="K498" s="54"/>
      <c r="L498" s="54"/>
      <c r="M498" s="54"/>
      <c r="N498" s="54"/>
      <c r="O498" s="54"/>
      <c r="P498" s="54"/>
      <c r="Q498" s="54"/>
      <c r="R498" s="54"/>
      <c r="S498" s="54"/>
      <c r="T498" s="54"/>
      <c r="U498" s="227"/>
      <c r="V498" s="227"/>
      <c r="W498" s="227"/>
      <c r="X498" s="227"/>
      <c r="Y498" s="227"/>
      <c r="Z498" s="227"/>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227"/>
      <c r="BE498" s="227"/>
      <c r="BF498" s="227"/>
      <c r="BG498" s="227"/>
      <c r="BH498" s="227"/>
      <c r="BI498" s="227"/>
      <c r="BJ498" s="227"/>
      <c r="BK498" s="227"/>
      <c r="BL498" s="227"/>
      <c r="BM498" s="227"/>
      <c r="BN498" s="227"/>
      <c r="BO498" s="227"/>
      <c r="BP498" s="227"/>
      <c r="BQ498" s="227"/>
    </row>
    <row r="499" spans="1:69" x14ac:dyDescent="0.25">
      <c r="A499" s="227"/>
      <c r="B499" s="227"/>
      <c r="C499" s="227"/>
      <c r="D499" s="227"/>
      <c r="E499" s="54"/>
      <c r="F499" s="54"/>
      <c r="G499" s="54"/>
      <c r="H499" s="54"/>
      <c r="I499" s="54"/>
      <c r="J499" s="54"/>
      <c r="K499" s="54"/>
      <c r="L499" s="54"/>
      <c r="M499" s="54"/>
      <c r="N499" s="54"/>
      <c r="O499" s="54"/>
      <c r="P499" s="54"/>
      <c r="Q499" s="54"/>
      <c r="R499" s="54"/>
      <c r="S499" s="54"/>
      <c r="T499" s="54"/>
      <c r="U499" s="227"/>
      <c r="V499" s="227"/>
      <c r="W499" s="227"/>
      <c r="X499" s="227"/>
      <c r="Y499" s="227"/>
      <c r="Z499" s="227"/>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227"/>
      <c r="BE499" s="227"/>
      <c r="BF499" s="227"/>
      <c r="BG499" s="227"/>
      <c r="BH499" s="227"/>
      <c r="BI499" s="227"/>
      <c r="BJ499" s="227"/>
      <c r="BK499" s="227"/>
      <c r="BL499" s="227"/>
      <c r="BM499" s="227"/>
      <c r="BN499" s="227"/>
      <c r="BO499" s="227"/>
      <c r="BP499" s="227"/>
      <c r="BQ499" s="227"/>
    </row>
    <row r="500" spans="1:69" x14ac:dyDescent="0.25">
      <c r="A500" s="227"/>
      <c r="B500" s="227"/>
      <c r="C500" s="227"/>
      <c r="D500" s="227"/>
      <c r="E500" s="54"/>
      <c r="F500" s="54"/>
      <c r="G500" s="54"/>
      <c r="H500" s="54"/>
      <c r="I500" s="54"/>
      <c r="J500" s="54"/>
      <c r="K500" s="54"/>
      <c r="L500" s="54"/>
      <c r="M500" s="54"/>
      <c r="N500" s="54"/>
      <c r="O500" s="54"/>
      <c r="P500" s="54"/>
      <c r="Q500" s="54"/>
      <c r="R500" s="54"/>
      <c r="S500" s="54"/>
      <c r="T500" s="54"/>
      <c r="U500" s="227"/>
      <c r="V500" s="227"/>
      <c r="W500" s="227"/>
      <c r="X500" s="227"/>
      <c r="Y500" s="227"/>
      <c r="Z500" s="227"/>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227"/>
      <c r="BE500" s="227"/>
      <c r="BF500" s="227"/>
      <c r="BG500" s="227"/>
      <c r="BH500" s="227"/>
      <c r="BI500" s="227"/>
      <c r="BJ500" s="227"/>
      <c r="BK500" s="227"/>
      <c r="BL500" s="227"/>
      <c r="BM500" s="227"/>
      <c r="BN500" s="227"/>
      <c r="BO500" s="227"/>
      <c r="BP500" s="227"/>
      <c r="BQ500" s="227"/>
    </row>
    <row r="501" spans="1:69" x14ac:dyDescent="0.25">
      <c r="A501" s="227"/>
      <c r="B501" s="227"/>
      <c r="C501" s="227"/>
      <c r="D501" s="227"/>
      <c r="E501" s="54"/>
      <c r="F501" s="54"/>
      <c r="G501" s="54"/>
      <c r="H501" s="54"/>
      <c r="I501" s="54"/>
      <c r="J501" s="54"/>
      <c r="K501" s="54"/>
      <c r="L501" s="54"/>
      <c r="M501" s="54"/>
      <c r="N501" s="54"/>
      <c r="O501" s="54"/>
      <c r="P501" s="54"/>
      <c r="Q501" s="54"/>
      <c r="R501" s="54"/>
      <c r="S501" s="54"/>
      <c r="T501" s="54"/>
      <c r="U501" s="227"/>
      <c r="V501" s="227"/>
      <c r="W501" s="227"/>
      <c r="X501" s="227"/>
      <c r="Y501" s="227"/>
      <c r="Z501" s="227"/>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c r="BF501" s="227"/>
      <c r="BG501" s="227"/>
      <c r="BH501" s="227"/>
      <c r="BI501" s="227"/>
      <c r="BJ501" s="227"/>
      <c r="BK501" s="227"/>
      <c r="BL501" s="227"/>
      <c r="BM501" s="227"/>
      <c r="BN501" s="227"/>
      <c r="BO501" s="227"/>
      <c r="BP501" s="227"/>
      <c r="BQ501" s="227"/>
    </row>
    <row r="502" spans="1:69" x14ac:dyDescent="0.25">
      <c r="A502" s="227"/>
      <c r="B502" s="227"/>
      <c r="C502" s="227"/>
      <c r="D502" s="227"/>
      <c r="E502" s="54"/>
      <c r="F502" s="54"/>
      <c r="G502" s="54"/>
      <c r="H502" s="54"/>
      <c r="I502" s="54"/>
      <c r="J502" s="54"/>
      <c r="K502" s="54"/>
      <c r="L502" s="54"/>
      <c r="M502" s="54"/>
      <c r="N502" s="54"/>
      <c r="O502" s="54"/>
      <c r="P502" s="54"/>
      <c r="Q502" s="54"/>
      <c r="R502" s="54"/>
      <c r="S502" s="54"/>
      <c r="T502" s="54"/>
      <c r="U502" s="227"/>
      <c r="V502" s="227"/>
      <c r="W502" s="227"/>
      <c r="X502" s="227"/>
      <c r="Y502" s="227"/>
      <c r="Z502" s="227"/>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227"/>
      <c r="BE502" s="227"/>
      <c r="BF502" s="227"/>
      <c r="BG502" s="227"/>
      <c r="BH502" s="227"/>
      <c r="BI502" s="227"/>
      <c r="BJ502" s="227"/>
      <c r="BK502" s="227"/>
      <c r="BL502" s="227"/>
      <c r="BM502" s="227"/>
      <c r="BN502" s="227"/>
      <c r="BO502" s="227"/>
      <c r="BP502" s="227"/>
      <c r="BQ502" s="227"/>
    </row>
    <row r="503" spans="1:69" x14ac:dyDescent="0.25">
      <c r="A503" s="227"/>
      <c r="B503" s="227"/>
      <c r="C503" s="227"/>
      <c r="D503" s="227"/>
      <c r="E503" s="54"/>
      <c r="F503" s="54"/>
      <c r="G503" s="54"/>
      <c r="H503" s="54"/>
      <c r="I503" s="54"/>
      <c r="J503" s="54"/>
      <c r="K503" s="54"/>
      <c r="L503" s="54"/>
      <c r="M503" s="54"/>
      <c r="N503" s="54"/>
      <c r="O503" s="54"/>
      <c r="P503" s="54"/>
      <c r="Q503" s="54"/>
      <c r="R503" s="54"/>
      <c r="S503" s="54"/>
      <c r="T503" s="54"/>
      <c r="U503" s="227"/>
      <c r="V503" s="227"/>
      <c r="W503" s="227"/>
      <c r="X503" s="227"/>
      <c r="Y503" s="227"/>
      <c r="Z503" s="227"/>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227"/>
      <c r="BE503" s="227"/>
      <c r="BF503" s="227"/>
      <c r="BG503" s="227"/>
      <c r="BH503" s="227"/>
      <c r="BI503" s="227"/>
      <c r="BJ503" s="227"/>
      <c r="BK503" s="227"/>
      <c r="BL503" s="227"/>
      <c r="BM503" s="227"/>
      <c r="BN503" s="227"/>
      <c r="BO503" s="227"/>
      <c r="BP503" s="227"/>
      <c r="BQ503" s="227"/>
    </row>
    <row r="504" spans="1:69" x14ac:dyDescent="0.25">
      <c r="A504" s="227"/>
      <c r="B504" s="227"/>
      <c r="C504" s="227"/>
      <c r="D504" s="227"/>
      <c r="E504" s="54"/>
      <c r="F504" s="54"/>
      <c r="G504" s="54"/>
      <c r="H504" s="54"/>
      <c r="I504" s="54"/>
      <c r="J504" s="54"/>
      <c r="K504" s="54"/>
      <c r="L504" s="54"/>
      <c r="M504" s="54"/>
      <c r="N504" s="54"/>
      <c r="O504" s="54"/>
      <c r="P504" s="54"/>
      <c r="Q504" s="54"/>
      <c r="R504" s="54"/>
      <c r="S504" s="54"/>
      <c r="T504" s="54"/>
      <c r="U504" s="227"/>
      <c r="V504" s="227"/>
      <c r="W504" s="227"/>
      <c r="X504" s="227"/>
      <c r="Y504" s="227"/>
      <c r="Z504" s="227"/>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227"/>
      <c r="BE504" s="227"/>
      <c r="BF504" s="227"/>
      <c r="BG504" s="227"/>
      <c r="BH504" s="227"/>
      <c r="BI504" s="227"/>
      <c r="BJ504" s="227"/>
      <c r="BK504" s="227"/>
      <c r="BL504" s="227"/>
      <c r="BM504" s="227"/>
      <c r="BN504" s="227"/>
      <c r="BO504" s="227"/>
      <c r="BP504" s="227"/>
      <c r="BQ504" s="227"/>
    </row>
    <row r="505" spans="1:69" x14ac:dyDescent="0.25">
      <c r="A505" s="227"/>
      <c r="B505" s="227"/>
      <c r="C505" s="227"/>
      <c r="D505" s="227"/>
      <c r="E505" s="54"/>
      <c r="F505" s="54"/>
      <c r="G505" s="54"/>
      <c r="H505" s="54"/>
      <c r="I505" s="54"/>
      <c r="J505" s="54"/>
      <c r="K505" s="54"/>
      <c r="L505" s="54"/>
      <c r="M505" s="54"/>
      <c r="N505" s="54"/>
      <c r="O505" s="54"/>
      <c r="P505" s="54"/>
      <c r="Q505" s="54"/>
      <c r="R505" s="54"/>
      <c r="S505" s="54"/>
      <c r="T505" s="54"/>
      <c r="U505" s="227"/>
      <c r="V505" s="227"/>
      <c r="W505" s="227"/>
      <c r="X505" s="227"/>
      <c r="Y505" s="227"/>
      <c r="Z505" s="227"/>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227"/>
      <c r="BE505" s="227"/>
      <c r="BF505" s="227"/>
      <c r="BG505" s="227"/>
      <c r="BH505" s="227"/>
      <c r="BI505" s="227"/>
      <c r="BJ505" s="227"/>
      <c r="BK505" s="227"/>
      <c r="BL505" s="227"/>
      <c r="BM505" s="227"/>
      <c r="BN505" s="227"/>
      <c r="BO505" s="227"/>
      <c r="BP505" s="227"/>
      <c r="BQ505" s="227"/>
    </row>
    <row r="506" spans="1:69" x14ac:dyDescent="0.25">
      <c r="A506" s="227"/>
      <c r="B506" s="227"/>
      <c r="C506" s="227"/>
      <c r="D506" s="227"/>
      <c r="E506" s="54"/>
      <c r="F506" s="54"/>
      <c r="G506" s="54"/>
      <c r="H506" s="54"/>
      <c r="I506" s="54"/>
      <c r="J506" s="54"/>
      <c r="K506" s="54"/>
      <c r="L506" s="54"/>
      <c r="M506" s="54"/>
      <c r="N506" s="54"/>
      <c r="O506" s="54"/>
      <c r="P506" s="54"/>
      <c r="Q506" s="54"/>
      <c r="R506" s="54"/>
      <c r="S506" s="54"/>
      <c r="T506" s="54"/>
      <c r="U506" s="227"/>
      <c r="V506" s="227"/>
      <c r="W506" s="227"/>
      <c r="X506" s="227"/>
      <c r="Y506" s="227"/>
      <c r="Z506" s="227"/>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227"/>
      <c r="BE506" s="227"/>
      <c r="BF506" s="227"/>
      <c r="BG506" s="227"/>
      <c r="BH506" s="227"/>
      <c r="BI506" s="227"/>
      <c r="BJ506" s="227"/>
      <c r="BK506" s="227"/>
      <c r="BL506" s="227"/>
      <c r="BM506" s="227"/>
      <c r="BN506" s="227"/>
      <c r="BO506" s="227"/>
      <c r="BP506" s="227"/>
      <c r="BQ506" s="227"/>
    </row>
    <row r="507" spans="1:69" x14ac:dyDescent="0.25">
      <c r="A507" s="227"/>
      <c r="B507" s="227"/>
      <c r="C507" s="227"/>
      <c r="D507" s="227"/>
      <c r="E507" s="54"/>
      <c r="F507" s="54"/>
      <c r="G507" s="54"/>
      <c r="H507" s="54"/>
      <c r="I507" s="54"/>
      <c r="J507" s="54"/>
      <c r="K507" s="54"/>
      <c r="L507" s="54"/>
      <c r="M507" s="54"/>
      <c r="N507" s="54"/>
      <c r="O507" s="54"/>
      <c r="P507" s="54"/>
      <c r="Q507" s="54"/>
      <c r="R507" s="54"/>
      <c r="S507" s="54"/>
      <c r="T507" s="54"/>
      <c r="U507" s="227"/>
      <c r="V507" s="227"/>
      <c r="W507" s="227"/>
      <c r="X507" s="227"/>
      <c r="Y507" s="227"/>
      <c r="Z507" s="227"/>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227"/>
      <c r="BE507" s="227"/>
      <c r="BF507" s="227"/>
      <c r="BG507" s="227"/>
      <c r="BH507" s="227"/>
      <c r="BI507" s="227"/>
      <c r="BJ507" s="227"/>
      <c r="BK507" s="227"/>
      <c r="BL507" s="227"/>
      <c r="BM507" s="227"/>
      <c r="BN507" s="227"/>
      <c r="BO507" s="227"/>
      <c r="BP507" s="227"/>
      <c r="BQ507" s="227"/>
    </row>
    <row r="508" spans="1:69" x14ac:dyDescent="0.25">
      <c r="A508" s="227"/>
      <c r="B508" s="227"/>
      <c r="C508" s="227"/>
      <c r="D508" s="227"/>
      <c r="E508" s="54"/>
      <c r="F508" s="54"/>
      <c r="G508" s="54"/>
      <c r="H508" s="54"/>
      <c r="I508" s="54"/>
      <c r="J508" s="54"/>
      <c r="K508" s="54"/>
      <c r="L508" s="54"/>
      <c r="M508" s="54"/>
      <c r="N508" s="54"/>
      <c r="O508" s="54"/>
      <c r="P508" s="54"/>
      <c r="Q508" s="54"/>
      <c r="R508" s="54"/>
      <c r="S508" s="54"/>
      <c r="T508" s="54"/>
      <c r="U508" s="227"/>
      <c r="V508" s="227"/>
      <c r="W508" s="227"/>
      <c r="X508" s="227"/>
      <c r="Y508" s="227"/>
      <c r="Z508" s="227"/>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227"/>
      <c r="BE508" s="227"/>
      <c r="BF508" s="227"/>
      <c r="BG508" s="227"/>
      <c r="BH508" s="227"/>
      <c r="BI508" s="227"/>
      <c r="BJ508" s="227"/>
      <c r="BK508" s="227"/>
      <c r="BL508" s="227"/>
      <c r="BM508" s="227"/>
      <c r="BN508" s="227"/>
      <c r="BO508" s="227"/>
      <c r="BP508" s="227"/>
      <c r="BQ508" s="227"/>
    </row>
    <row r="509" spans="1:69" x14ac:dyDescent="0.25">
      <c r="A509" s="227"/>
      <c r="B509" s="227"/>
      <c r="C509" s="227"/>
      <c r="D509" s="227"/>
      <c r="E509" s="54"/>
      <c r="F509" s="54"/>
      <c r="G509" s="54"/>
      <c r="H509" s="54"/>
      <c r="I509" s="54"/>
      <c r="J509" s="54"/>
      <c r="K509" s="54"/>
      <c r="L509" s="54"/>
      <c r="M509" s="54"/>
      <c r="N509" s="54"/>
      <c r="O509" s="54"/>
      <c r="P509" s="54"/>
      <c r="Q509" s="54"/>
      <c r="R509" s="54"/>
      <c r="S509" s="54"/>
      <c r="T509" s="54"/>
      <c r="U509" s="227"/>
      <c r="V509" s="227"/>
      <c r="W509" s="227"/>
      <c r="X509" s="227"/>
      <c r="Y509" s="227"/>
      <c r="Z509" s="227"/>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c r="BF509" s="227"/>
      <c r="BG509" s="227"/>
      <c r="BH509" s="227"/>
      <c r="BI509" s="227"/>
      <c r="BJ509" s="227"/>
      <c r="BK509" s="227"/>
      <c r="BL509" s="227"/>
      <c r="BM509" s="227"/>
      <c r="BN509" s="227"/>
      <c r="BO509" s="227"/>
      <c r="BP509" s="227"/>
      <c r="BQ509" s="227"/>
    </row>
    <row r="510" spans="1:69" x14ac:dyDescent="0.25">
      <c r="A510" s="227"/>
      <c r="B510" s="227"/>
      <c r="C510" s="227"/>
      <c r="D510" s="227"/>
      <c r="E510" s="54"/>
      <c r="F510" s="54"/>
      <c r="G510" s="54"/>
      <c r="H510" s="54"/>
      <c r="I510" s="54"/>
      <c r="J510" s="54"/>
      <c r="K510" s="54"/>
      <c r="L510" s="54"/>
      <c r="M510" s="54"/>
      <c r="N510" s="54"/>
      <c r="O510" s="54"/>
      <c r="P510" s="54"/>
      <c r="Q510" s="54"/>
      <c r="R510" s="54"/>
      <c r="S510" s="54"/>
      <c r="T510" s="54"/>
      <c r="U510" s="227"/>
      <c r="V510" s="227"/>
      <c r="W510" s="227"/>
      <c r="X510" s="227"/>
      <c r="Y510" s="227"/>
      <c r="Z510" s="227"/>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227"/>
      <c r="BE510" s="227"/>
      <c r="BF510" s="227"/>
      <c r="BG510" s="227"/>
      <c r="BH510" s="227"/>
      <c r="BI510" s="227"/>
      <c r="BJ510" s="227"/>
      <c r="BK510" s="227"/>
      <c r="BL510" s="227"/>
      <c r="BM510" s="227"/>
      <c r="BN510" s="227"/>
      <c r="BO510" s="227"/>
      <c r="BP510" s="227"/>
      <c r="BQ510" s="227"/>
    </row>
    <row r="511" spans="1:69" x14ac:dyDescent="0.25">
      <c r="A511" s="227"/>
      <c r="B511" s="227"/>
      <c r="C511" s="227"/>
      <c r="D511" s="227"/>
      <c r="E511" s="54"/>
      <c r="F511" s="54"/>
      <c r="G511" s="54"/>
      <c r="H511" s="54"/>
      <c r="I511" s="54"/>
      <c r="J511" s="54"/>
      <c r="K511" s="54"/>
      <c r="L511" s="54"/>
      <c r="M511" s="54"/>
      <c r="N511" s="54"/>
      <c r="O511" s="54"/>
      <c r="P511" s="54"/>
      <c r="Q511" s="54"/>
      <c r="R511" s="54"/>
      <c r="S511" s="54"/>
      <c r="T511" s="54"/>
      <c r="U511" s="227"/>
      <c r="V511" s="227"/>
      <c r="W511" s="227"/>
      <c r="X511" s="227"/>
      <c r="Y511" s="227"/>
      <c r="Z511" s="227"/>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27"/>
      <c r="BH511" s="227"/>
      <c r="BI511" s="227"/>
      <c r="BJ511" s="227"/>
      <c r="BK511" s="227"/>
      <c r="BL511" s="227"/>
      <c r="BM511" s="227"/>
      <c r="BN511" s="227"/>
      <c r="BO511" s="227"/>
      <c r="BP511" s="227"/>
      <c r="BQ511" s="227"/>
    </row>
    <row r="512" spans="1:69" x14ac:dyDescent="0.25">
      <c r="A512" s="227"/>
      <c r="B512" s="227"/>
      <c r="C512" s="227"/>
      <c r="D512" s="227"/>
      <c r="E512" s="54"/>
      <c r="F512" s="54"/>
      <c r="G512" s="54"/>
      <c r="H512" s="54"/>
      <c r="I512" s="54"/>
      <c r="J512" s="54"/>
      <c r="K512" s="54"/>
      <c r="L512" s="54"/>
      <c r="M512" s="54"/>
      <c r="N512" s="54"/>
      <c r="O512" s="54"/>
      <c r="P512" s="54"/>
      <c r="Q512" s="54"/>
      <c r="R512" s="54"/>
      <c r="S512" s="54"/>
      <c r="T512" s="54"/>
      <c r="U512" s="227"/>
      <c r="V512" s="227"/>
      <c r="W512" s="227"/>
      <c r="X512" s="227"/>
      <c r="Y512" s="227"/>
      <c r="Z512" s="227"/>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7"/>
      <c r="BH512" s="227"/>
      <c r="BI512" s="227"/>
      <c r="BJ512" s="227"/>
      <c r="BK512" s="227"/>
      <c r="BL512" s="227"/>
      <c r="BM512" s="227"/>
      <c r="BN512" s="227"/>
      <c r="BO512" s="227"/>
      <c r="BP512" s="227"/>
      <c r="BQ512" s="227"/>
    </row>
    <row r="513" spans="1:69" x14ac:dyDescent="0.25">
      <c r="A513" s="227"/>
      <c r="B513" s="227"/>
      <c r="C513" s="227"/>
      <c r="D513" s="227"/>
      <c r="E513" s="54"/>
      <c r="F513" s="54"/>
      <c r="G513" s="54"/>
      <c r="H513" s="54"/>
      <c r="I513" s="54"/>
      <c r="J513" s="54"/>
      <c r="K513" s="54"/>
      <c r="L513" s="54"/>
      <c r="M513" s="54"/>
      <c r="N513" s="54"/>
      <c r="O513" s="54"/>
      <c r="P513" s="54"/>
      <c r="Q513" s="54"/>
      <c r="R513" s="54"/>
      <c r="S513" s="54"/>
      <c r="T513" s="54"/>
      <c r="U513" s="227"/>
      <c r="V513" s="227"/>
      <c r="W513" s="227"/>
      <c r="X513" s="227"/>
      <c r="Y513" s="227"/>
      <c r="Z513" s="227"/>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7"/>
      <c r="BH513" s="227"/>
      <c r="BI513" s="227"/>
      <c r="BJ513" s="227"/>
      <c r="BK513" s="227"/>
      <c r="BL513" s="227"/>
      <c r="BM513" s="227"/>
      <c r="BN513" s="227"/>
      <c r="BO513" s="227"/>
      <c r="BP513" s="227"/>
      <c r="BQ513" s="227"/>
    </row>
    <row r="514" spans="1:69" x14ac:dyDescent="0.25">
      <c r="A514" s="227"/>
      <c r="B514" s="227"/>
      <c r="C514" s="227"/>
      <c r="D514" s="227"/>
      <c r="E514" s="54"/>
      <c r="F514" s="54"/>
      <c r="G514" s="54"/>
      <c r="H514" s="54"/>
      <c r="I514" s="54"/>
      <c r="J514" s="54"/>
      <c r="K514" s="54"/>
      <c r="L514" s="54"/>
      <c r="M514" s="54"/>
      <c r="N514" s="54"/>
      <c r="O514" s="54"/>
      <c r="P514" s="54"/>
      <c r="Q514" s="54"/>
      <c r="R514" s="54"/>
      <c r="S514" s="54"/>
      <c r="T514" s="54"/>
      <c r="U514" s="227"/>
      <c r="V514" s="227"/>
      <c r="W514" s="227"/>
      <c r="X514" s="227"/>
      <c r="Y514" s="227"/>
      <c r="Z514" s="227"/>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7"/>
      <c r="BJ514" s="227"/>
      <c r="BK514" s="227"/>
      <c r="BL514" s="227"/>
      <c r="BM514" s="227"/>
      <c r="BN514" s="227"/>
      <c r="BO514" s="227"/>
      <c r="BP514" s="227"/>
      <c r="BQ514" s="227"/>
    </row>
    <row r="515" spans="1:69" x14ac:dyDescent="0.25">
      <c r="A515" s="227"/>
      <c r="B515" s="227"/>
      <c r="C515" s="227"/>
      <c r="D515" s="227"/>
      <c r="E515" s="54"/>
      <c r="F515" s="54"/>
      <c r="G515" s="54"/>
      <c r="H515" s="54"/>
      <c r="I515" s="54"/>
      <c r="J515" s="54"/>
      <c r="K515" s="54"/>
      <c r="L515" s="54"/>
      <c r="M515" s="54"/>
      <c r="N515" s="54"/>
      <c r="O515" s="54"/>
      <c r="P515" s="54"/>
      <c r="Q515" s="54"/>
      <c r="R515" s="54"/>
      <c r="S515" s="54"/>
      <c r="T515" s="54"/>
      <c r="U515" s="227"/>
      <c r="V515" s="227"/>
      <c r="W515" s="227"/>
      <c r="X515" s="227"/>
      <c r="Y515" s="227"/>
      <c r="Z515" s="227"/>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227"/>
      <c r="BE515" s="227"/>
      <c r="BF515" s="227"/>
      <c r="BG515" s="227"/>
      <c r="BH515" s="227"/>
      <c r="BI515" s="227"/>
      <c r="BJ515" s="227"/>
      <c r="BK515" s="227"/>
      <c r="BL515" s="227"/>
      <c r="BM515" s="227"/>
      <c r="BN515" s="227"/>
      <c r="BO515" s="227"/>
      <c r="BP515" s="227"/>
      <c r="BQ515" s="227"/>
    </row>
    <row r="516" spans="1:69" x14ac:dyDescent="0.25">
      <c r="A516" s="227"/>
      <c r="B516" s="227"/>
      <c r="C516" s="227"/>
      <c r="D516" s="227"/>
      <c r="E516" s="54"/>
      <c r="F516" s="54"/>
      <c r="G516" s="54"/>
      <c r="H516" s="54"/>
      <c r="I516" s="54"/>
      <c r="J516" s="54"/>
      <c r="K516" s="54"/>
      <c r="L516" s="54"/>
      <c r="M516" s="54"/>
      <c r="N516" s="54"/>
      <c r="O516" s="54"/>
      <c r="P516" s="54"/>
      <c r="Q516" s="54"/>
      <c r="R516" s="54"/>
      <c r="S516" s="54"/>
      <c r="T516" s="54"/>
      <c r="U516" s="227"/>
      <c r="V516" s="227"/>
      <c r="W516" s="227"/>
      <c r="X516" s="227"/>
      <c r="Y516" s="227"/>
      <c r="Z516" s="227"/>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227"/>
      <c r="BE516" s="227"/>
      <c r="BF516" s="227"/>
      <c r="BG516" s="227"/>
      <c r="BH516" s="227"/>
      <c r="BI516" s="227"/>
      <c r="BJ516" s="227"/>
      <c r="BK516" s="227"/>
      <c r="BL516" s="227"/>
      <c r="BM516" s="227"/>
      <c r="BN516" s="227"/>
      <c r="BO516" s="227"/>
      <c r="BP516" s="227"/>
      <c r="BQ516" s="227"/>
    </row>
    <row r="517" spans="1:69" x14ac:dyDescent="0.25">
      <c r="A517" s="227"/>
      <c r="B517" s="227"/>
      <c r="C517" s="227"/>
      <c r="D517" s="227"/>
      <c r="E517" s="54"/>
      <c r="F517" s="54"/>
      <c r="G517" s="54"/>
      <c r="H517" s="54"/>
      <c r="I517" s="54"/>
      <c r="J517" s="54"/>
      <c r="K517" s="54"/>
      <c r="L517" s="54"/>
      <c r="M517" s="54"/>
      <c r="N517" s="54"/>
      <c r="O517" s="54"/>
      <c r="P517" s="54"/>
      <c r="Q517" s="54"/>
      <c r="R517" s="54"/>
      <c r="S517" s="54"/>
      <c r="T517" s="54"/>
      <c r="U517" s="227"/>
      <c r="V517" s="227"/>
      <c r="W517" s="227"/>
      <c r="X517" s="227"/>
      <c r="Y517" s="227"/>
      <c r="Z517" s="227"/>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227"/>
      <c r="BE517" s="227"/>
      <c r="BF517" s="227"/>
      <c r="BG517" s="227"/>
      <c r="BH517" s="227"/>
      <c r="BI517" s="227"/>
      <c r="BJ517" s="227"/>
      <c r="BK517" s="227"/>
      <c r="BL517" s="227"/>
      <c r="BM517" s="227"/>
      <c r="BN517" s="227"/>
      <c r="BO517" s="227"/>
      <c r="BP517" s="227"/>
      <c r="BQ517" s="227"/>
    </row>
    <row r="518" spans="1:69" x14ac:dyDescent="0.25">
      <c r="A518" s="227"/>
      <c r="B518" s="227"/>
      <c r="C518" s="227"/>
      <c r="D518" s="227"/>
      <c r="E518" s="54"/>
      <c r="F518" s="54"/>
      <c r="G518" s="54"/>
      <c r="H518" s="54"/>
      <c r="I518" s="54"/>
      <c r="J518" s="54"/>
      <c r="K518" s="54"/>
      <c r="L518" s="54"/>
      <c r="M518" s="54"/>
      <c r="N518" s="54"/>
      <c r="O518" s="54"/>
      <c r="P518" s="54"/>
      <c r="Q518" s="54"/>
      <c r="R518" s="54"/>
      <c r="S518" s="54"/>
      <c r="T518" s="54"/>
      <c r="U518" s="227"/>
      <c r="V518" s="227"/>
      <c r="W518" s="227"/>
      <c r="X518" s="227"/>
      <c r="Y518" s="227"/>
      <c r="Z518" s="227"/>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227"/>
      <c r="BE518" s="227"/>
      <c r="BF518" s="227"/>
      <c r="BG518" s="227"/>
      <c r="BH518" s="227"/>
      <c r="BI518" s="227"/>
      <c r="BJ518" s="227"/>
      <c r="BK518" s="227"/>
      <c r="BL518" s="227"/>
      <c r="BM518" s="227"/>
      <c r="BN518" s="227"/>
      <c r="BO518" s="227"/>
      <c r="BP518" s="227"/>
      <c r="BQ518" s="227"/>
    </row>
    <row r="519" spans="1:69" x14ac:dyDescent="0.25">
      <c r="A519" s="227"/>
      <c r="B519" s="227"/>
      <c r="C519" s="227"/>
      <c r="D519" s="227"/>
      <c r="E519" s="54"/>
      <c r="F519" s="54"/>
      <c r="G519" s="54"/>
      <c r="H519" s="54"/>
      <c r="I519" s="54"/>
      <c r="J519" s="54"/>
      <c r="K519" s="54"/>
      <c r="L519" s="54"/>
      <c r="M519" s="54"/>
      <c r="N519" s="54"/>
      <c r="O519" s="54"/>
      <c r="P519" s="54"/>
      <c r="Q519" s="54"/>
      <c r="R519" s="54"/>
      <c r="S519" s="54"/>
      <c r="T519" s="54"/>
      <c r="U519" s="227"/>
      <c r="V519" s="227"/>
      <c r="W519" s="227"/>
      <c r="X519" s="227"/>
      <c r="Y519" s="227"/>
      <c r="Z519" s="227"/>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227"/>
      <c r="BE519" s="227"/>
      <c r="BF519" s="227"/>
      <c r="BG519" s="227"/>
      <c r="BH519" s="227"/>
      <c r="BI519" s="227"/>
      <c r="BJ519" s="227"/>
      <c r="BK519" s="227"/>
      <c r="BL519" s="227"/>
      <c r="BM519" s="227"/>
      <c r="BN519" s="227"/>
      <c r="BO519" s="227"/>
      <c r="BP519" s="227"/>
      <c r="BQ519" s="227"/>
    </row>
    <row r="520" spans="1:69" x14ac:dyDescent="0.25">
      <c r="A520" s="227"/>
      <c r="B520" s="227"/>
      <c r="C520" s="227"/>
      <c r="D520" s="227"/>
      <c r="E520" s="54"/>
      <c r="F520" s="54"/>
      <c r="G520" s="54"/>
      <c r="H520" s="54"/>
      <c r="I520" s="54"/>
      <c r="J520" s="54"/>
      <c r="K520" s="54"/>
      <c r="L520" s="54"/>
      <c r="M520" s="54"/>
      <c r="N520" s="54"/>
      <c r="O520" s="54"/>
      <c r="P520" s="54"/>
      <c r="Q520" s="54"/>
      <c r="R520" s="54"/>
      <c r="S520" s="54"/>
      <c r="T520" s="54"/>
      <c r="U520" s="227"/>
      <c r="V520" s="227"/>
      <c r="W520" s="227"/>
      <c r="X520" s="227"/>
      <c r="Y520" s="227"/>
      <c r="Z520" s="227"/>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227"/>
      <c r="BE520" s="227"/>
      <c r="BF520" s="227"/>
      <c r="BG520" s="227"/>
      <c r="BH520" s="227"/>
      <c r="BI520" s="227"/>
      <c r="BJ520" s="227"/>
      <c r="BK520" s="227"/>
      <c r="BL520" s="227"/>
      <c r="BM520" s="227"/>
      <c r="BN520" s="227"/>
      <c r="BO520" s="227"/>
      <c r="BP520" s="227"/>
      <c r="BQ520" s="227"/>
    </row>
    <row r="521" spans="1:69" x14ac:dyDescent="0.25">
      <c r="A521" s="227"/>
      <c r="B521" s="227"/>
      <c r="C521" s="227"/>
      <c r="D521" s="227"/>
      <c r="E521" s="54"/>
      <c r="F521" s="54"/>
      <c r="G521" s="54"/>
      <c r="H521" s="54"/>
      <c r="I521" s="54"/>
      <c r="J521" s="54"/>
      <c r="K521" s="54"/>
      <c r="L521" s="54"/>
      <c r="M521" s="54"/>
      <c r="N521" s="54"/>
      <c r="O521" s="54"/>
      <c r="P521" s="54"/>
      <c r="Q521" s="54"/>
      <c r="R521" s="54"/>
      <c r="S521" s="54"/>
      <c r="T521" s="54"/>
      <c r="U521" s="227"/>
      <c r="V521" s="227"/>
      <c r="W521" s="227"/>
      <c r="X521" s="227"/>
      <c r="Y521" s="227"/>
      <c r="Z521" s="227"/>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227"/>
      <c r="BE521" s="227"/>
      <c r="BF521" s="227"/>
      <c r="BG521" s="227"/>
      <c r="BH521" s="227"/>
      <c r="BI521" s="227"/>
      <c r="BJ521" s="227"/>
      <c r="BK521" s="227"/>
      <c r="BL521" s="227"/>
      <c r="BM521" s="227"/>
      <c r="BN521" s="227"/>
      <c r="BO521" s="227"/>
      <c r="BP521" s="227"/>
      <c r="BQ521" s="227"/>
    </row>
    <row r="522" spans="1:69" x14ac:dyDescent="0.25">
      <c r="A522" s="227"/>
      <c r="B522" s="227"/>
      <c r="C522" s="227"/>
      <c r="D522" s="227"/>
      <c r="E522" s="54"/>
      <c r="F522" s="54"/>
      <c r="G522" s="54"/>
      <c r="H522" s="54"/>
      <c r="I522" s="54"/>
      <c r="J522" s="54"/>
      <c r="K522" s="54"/>
      <c r="L522" s="54"/>
      <c r="M522" s="54"/>
      <c r="N522" s="54"/>
      <c r="O522" s="54"/>
      <c r="P522" s="54"/>
      <c r="Q522" s="54"/>
      <c r="R522" s="54"/>
      <c r="S522" s="54"/>
      <c r="T522" s="54"/>
      <c r="U522" s="227"/>
      <c r="V522" s="227"/>
      <c r="W522" s="227"/>
      <c r="X522" s="227"/>
      <c r="Y522" s="227"/>
      <c r="Z522" s="227"/>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227"/>
      <c r="BE522" s="227"/>
      <c r="BF522" s="227"/>
      <c r="BG522" s="227"/>
      <c r="BH522" s="227"/>
      <c r="BI522" s="227"/>
      <c r="BJ522" s="227"/>
      <c r="BK522" s="227"/>
      <c r="BL522" s="227"/>
      <c r="BM522" s="227"/>
      <c r="BN522" s="227"/>
      <c r="BO522" s="227"/>
      <c r="BP522" s="227"/>
      <c r="BQ522" s="227"/>
    </row>
    <row r="523" spans="1:69" x14ac:dyDescent="0.25">
      <c r="A523" s="227"/>
      <c r="B523" s="227"/>
      <c r="C523" s="227"/>
      <c r="D523" s="227"/>
      <c r="E523" s="54"/>
      <c r="F523" s="54"/>
      <c r="G523" s="54"/>
      <c r="H523" s="54"/>
      <c r="I523" s="54"/>
      <c r="J523" s="54"/>
      <c r="K523" s="54"/>
      <c r="L523" s="54"/>
      <c r="M523" s="54"/>
      <c r="N523" s="54"/>
      <c r="O523" s="54"/>
      <c r="P523" s="54"/>
      <c r="Q523" s="54"/>
      <c r="R523" s="54"/>
      <c r="S523" s="54"/>
      <c r="T523" s="54"/>
      <c r="U523" s="227"/>
      <c r="V523" s="227"/>
      <c r="W523" s="227"/>
      <c r="X523" s="227"/>
      <c r="Y523" s="227"/>
      <c r="Z523" s="227"/>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227"/>
      <c r="BE523" s="227"/>
      <c r="BF523" s="227"/>
      <c r="BG523" s="227"/>
      <c r="BH523" s="227"/>
      <c r="BI523" s="227"/>
      <c r="BJ523" s="227"/>
      <c r="BK523" s="227"/>
      <c r="BL523" s="227"/>
      <c r="BM523" s="227"/>
      <c r="BN523" s="227"/>
      <c r="BO523" s="227"/>
      <c r="BP523" s="227"/>
      <c r="BQ523" s="227"/>
    </row>
    <row r="524" spans="1:69" x14ac:dyDescent="0.25">
      <c r="A524" s="227"/>
      <c r="B524" s="227"/>
      <c r="C524" s="227"/>
      <c r="D524" s="227"/>
      <c r="E524" s="54"/>
      <c r="F524" s="54"/>
      <c r="G524" s="54"/>
      <c r="H524" s="54"/>
      <c r="I524" s="54"/>
      <c r="J524" s="54"/>
      <c r="K524" s="54"/>
      <c r="L524" s="54"/>
      <c r="M524" s="54"/>
      <c r="N524" s="54"/>
      <c r="O524" s="54"/>
      <c r="P524" s="54"/>
      <c r="Q524" s="54"/>
      <c r="R524" s="54"/>
      <c r="S524" s="54"/>
      <c r="T524" s="54"/>
      <c r="U524" s="227"/>
      <c r="V524" s="227"/>
      <c r="W524" s="227"/>
      <c r="X524" s="227"/>
      <c r="Y524" s="227"/>
      <c r="Z524" s="227"/>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227"/>
      <c r="BE524" s="227"/>
      <c r="BF524" s="227"/>
      <c r="BG524" s="227"/>
      <c r="BH524" s="227"/>
      <c r="BI524" s="227"/>
      <c r="BJ524" s="227"/>
      <c r="BK524" s="227"/>
      <c r="BL524" s="227"/>
      <c r="BM524" s="227"/>
      <c r="BN524" s="227"/>
      <c r="BO524" s="227"/>
      <c r="BP524" s="227"/>
      <c r="BQ524" s="227"/>
    </row>
    <row r="525" spans="1:69" x14ac:dyDescent="0.25">
      <c r="A525" s="227"/>
      <c r="B525" s="227"/>
      <c r="C525" s="227"/>
      <c r="D525" s="227"/>
      <c r="E525" s="54"/>
      <c r="F525" s="54"/>
      <c r="G525" s="54"/>
      <c r="H525" s="54"/>
      <c r="I525" s="54"/>
      <c r="J525" s="54"/>
      <c r="K525" s="54"/>
      <c r="L525" s="54"/>
      <c r="M525" s="54"/>
      <c r="N525" s="54"/>
      <c r="O525" s="54"/>
      <c r="P525" s="54"/>
      <c r="Q525" s="54"/>
      <c r="R525" s="54"/>
      <c r="S525" s="54"/>
      <c r="T525" s="54"/>
      <c r="U525" s="227"/>
      <c r="V525" s="227"/>
      <c r="W525" s="227"/>
      <c r="X525" s="227"/>
      <c r="Y525" s="227"/>
      <c r="Z525" s="227"/>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227"/>
      <c r="BE525" s="227"/>
      <c r="BF525" s="227"/>
      <c r="BG525" s="227"/>
      <c r="BH525" s="227"/>
      <c r="BI525" s="227"/>
      <c r="BJ525" s="227"/>
      <c r="BK525" s="227"/>
      <c r="BL525" s="227"/>
      <c r="BM525" s="227"/>
      <c r="BN525" s="227"/>
      <c r="BO525" s="227"/>
      <c r="BP525" s="227"/>
      <c r="BQ525" s="227"/>
    </row>
    <row r="526" spans="1:69" x14ac:dyDescent="0.25">
      <c r="A526" s="227"/>
      <c r="B526" s="227"/>
      <c r="C526" s="227"/>
      <c r="D526" s="227"/>
      <c r="E526" s="54"/>
      <c r="F526" s="54"/>
      <c r="G526" s="54"/>
      <c r="H526" s="54"/>
      <c r="I526" s="54"/>
      <c r="J526" s="54"/>
      <c r="K526" s="54"/>
      <c r="L526" s="54"/>
      <c r="M526" s="54"/>
      <c r="N526" s="54"/>
      <c r="O526" s="54"/>
      <c r="P526" s="54"/>
      <c r="Q526" s="54"/>
      <c r="R526" s="54"/>
      <c r="S526" s="54"/>
      <c r="T526" s="54"/>
      <c r="U526" s="227"/>
      <c r="V526" s="227"/>
      <c r="W526" s="227"/>
      <c r="X526" s="227"/>
      <c r="Y526" s="227"/>
      <c r="Z526" s="227"/>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227"/>
      <c r="BE526" s="227"/>
      <c r="BF526" s="227"/>
      <c r="BG526" s="227"/>
      <c r="BH526" s="227"/>
      <c r="BI526" s="227"/>
      <c r="BJ526" s="227"/>
      <c r="BK526" s="227"/>
      <c r="BL526" s="227"/>
      <c r="BM526" s="227"/>
      <c r="BN526" s="227"/>
      <c r="BO526" s="227"/>
      <c r="BP526" s="227"/>
      <c r="BQ526" s="227"/>
    </row>
    <row r="527" spans="1:69" x14ac:dyDescent="0.25">
      <c r="A527" s="227"/>
      <c r="B527" s="227"/>
      <c r="C527" s="227"/>
      <c r="D527" s="227"/>
      <c r="E527" s="54"/>
      <c r="F527" s="54"/>
      <c r="G527" s="54"/>
      <c r="H527" s="54"/>
      <c r="I527" s="54"/>
      <c r="J527" s="54"/>
      <c r="K527" s="54"/>
      <c r="L527" s="54"/>
      <c r="M527" s="54"/>
      <c r="N527" s="54"/>
      <c r="O527" s="54"/>
      <c r="P527" s="54"/>
      <c r="Q527" s="54"/>
      <c r="R527" s="54"/>
      <c r="S527" s="54"/>
      <c r="T527" s="54"/>
      <c r="U527" s="227"/>
      <c r="V527" s="227"/>
      <c r="W527" s="227"/>
      <c r="X527" s="227"/>
      <c r="Y527" s="227"/>
      <c r="Z527" s="227"/>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227"/>
      <c r="BE527" s="227"/>
      <c r="BF527" s="227"/>
      <c r="BG527" s="227"/>
      <c r="BH527" s="227"/>
      <c r="BI527" s="227"/>
      <c r="BJ527" s="227"/>
      <c r="BK527" s="227"/>
      <c r="BL527" s="227"/>
      <c r="BM527" s="227"/>
      <c r="BN527" s="227"/>
      <c r="BO527" s="227"/>
      <c r="BP527" s="227"/>
      <c r="BQ527" s="227"/>
    </row>
    <row r="528" spans="1:69" x14ac:dyDescent="0.25">
      <c r="A528" s="227"/>
      <c r="B528" s="227"/>
      <c r="C528" s="227"/>
      <c r="D528" s="227"/>
      <c r="E528" s="54"/>
      <c r="F528" s="54"/>
      <c r="G528" s="54"/>
      <c r="H528" s="54"/>
      <c r="I528" s="54"/>
      <c r="J528" s="54"/>
      <c r="K528" s="54"/>
      <c r="L528" s="54"/>
      <c r="M528" s="54"/>
      <c r="N528" s="54"/>
      <c r="O528" s="54"/>
      <c r="P528" s="54"/>
      <c r="Q528" s="54"/>
      <c r="R528" s="54"/>
      <c r="S528" s="54"/>
      <c r="T528" s="54"/>
      <c r="U528" s="227"/>
      <c r="V528" s="227"/>
      <c r="W528" s="227"/>
      <c r="X528" s="227"/>
      <c r="Y528" s="227"/>
      <c r="Z528" s="227"/>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227"/>
      <c r="BE528" s="227"/>
      <c r="BF528" s="227"/>
      <c r="BG528" s="227"/>
      <c r="BH528" s="227"/>
      <c r="BI528" s="227"/>
      <c r="BJ528" s="227"/>
      <c r="BK528" s="227"/>
      <c r="BL528" s="227"/>
      <c r="BM528" s="227"/>
      <c r="BN528" s="227"/>
      <c r="BO528" s="227"/>
      <c r="BP528" s="227"/>
      <c r="BQ528" s="227"/>
    </row>
    <row r="529" spans="1:69" x14ac:dyDescent="0.25">
      <c r="A529" s="227"/>
      <c r="B529" s="227"/>
      <c r="C529" s="227"/>
      <c r="D529" s="227"/>
      <c r="E529" s="54"/>
      <c r="F529" s="54"/>
      <c r="G529" s="54"/>
      <c r="H529" s="54"/>
      <c r="I529" s="54"/>
      <c r="J529" s="54"/>
      <c r="K529" s="54"/>
      <c r="L529" s="54"/>
      <c r="M529" s="54"/>
      <c r="N529" s="54"/>
      <c r="O529" s="54"/>
      <c r="P529" s="54"/>
      <c r="Q529" s="54"/>
      <c r="R529" s="54"/>
      <c r="S529" s="54"/>
      <c r="T529" s="54"/>
      <c r="U529" s="227"/>
      <c r="V529" s="227"/>
      <c r="W529" s="227"/>
      <c r="X529" s="227"/>
      <c r="Y529" s="227"/>
      <c r="Z529" s="227"/>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227"/>
      <c r="BE529" s="227"/>
      <c r="BF529" s="227"/>
      <c r="BG529" s="227"/>
      <c r="BH529" s="227"/>
      <c r="BI529" s="227"/>
      <c r="BJ529" s="227"/>
      <c r="BK529" s="227"/>
      <c r="BL529" s="227"/>
      <c r="BM529" s="227"/>
      <c r="BN529" s="227"/>
      <c r="BO529" s="227"/>
      <c r="BP529" s="227"/>
      <c r="BQ529" s="227"/>
    </row>
    <row r="530" spans="1:69" x14ac:dyDescent="0.25">
      <c r="A530" s="227"/>
      <c r="B530" s="227"/>
      <c r="C530" s="227"/>
      <c r="D530" s="227"/>
      <c r="E530" s="54"/>
      <c r="F530" s="54"/>
      <c r="G530" s="54"/>
      <c r="H530" s="54"/>
      <c r="I530" s="54"/>
      <c r="J530" s="54"/>
      <c r="K530" s="54"/>
      <c r="L530" s="54"/>
      <c r="M530" s="54"/>
      <c r="N530" s="54"/>
      <c r="O530" s="54"/>
      <c r="P530" s="54"/>
      <c r="Q530" s="54"/>
      <c r="R530" s="54"/>
      <c r="S530" s="54"/>
      <c r="T530" s="54"/>
      <c r="U530" s="227"/>
      <c r="V530" s="227"/>
      <c r="W530" s="227"/>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227"/>
      <c r="BE530" s="227"/>
      <c r="BF530" s="227"/>
      <c r="BG530" s="227"/>
      <c r="BH530" s="227"/>
      <c r="BI530" s="227"/>
      <c r="BJ530" s="227"/>
      <c r="BK530" s="227"/>
      <c r="BL530" s="227"/>
      <c r="BM530" s="227"/>
      <c r="BN530" s="227"/>
      <c r="BO530" s="227"/>
      <c r="BP530" s="227"/>
      <c r="BQ530" s="227"/>
    </row>
    <row r="531" spans="1:69" x14ac:dyDescent="0.25">
      <c r="A531" s="227"/>
      <c r="B531" s="227"/>
      <c r="C531" s="227"/>
      <c r="D531" s="227"/>
      <c r="E531" s="54"/>
      <c r="F531" s="54"/>
      <c r="G531" s="54"/>
      <c r="H531" s="54"/>
      <c r="I531" s="54"/>
      <c r="J531" s="54"/>
      <c r="K531" s="54"/>
      <c r="L531" s="54"/>
      <c r="M531" s="54"/>
      <c r="N531" s="54"/>
      <c r="O531" s="54"/>
      <c r="P531" s="54"/>
      <c r="Q531" s="54"/>
      <c r="R531" s="54"/>
      <c r="S531" s="54"/>
      <c r="T531" s="54"/>
      <c r="U531" s="227"/>
      <c r="V531" s="227"/>
      <c r="W531" s="227"/>
      <c r="X531" s="227"/>
      <c r="Y531" s="227"/>
      <c r="Z531" s="227"/>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7"/>
      <c r="BL531" s="227"/>
      <c r="BM531" s="227"/>
      <c r="BN531" s="227"/>
      <c r="BO531" s="227"/>
      <c r="BP531" s="227"/>
      <c r="BQ531" s="227"/>
    </row>
    <row r="532" spans="1:69" x14ac:dyDescent="0.25">
      <c r="A532" s="227"/>
      <c r="B532" s="227"/>
      <c r="C532" s="227"/>
      <c r="D532" s="227"/>
      <c r="E532" s="54"/>
      <c r="F532" s="54"/>
      <c r="G532" s="54"/>
      <c r="H532" s="54"/>
      <c r="I532" s="54"/>
      <c r="J532" s="54"/>
      <c r="K532" s="54"/>
      <c r="L532" s="54"/>
      <c r="M532" s="54"/>
      <c r="N532" s="54"/>
      <c r="O532" s="54"/>
      <c r="P532" s="54"/>
      <c r="Q532" s="54"/>
      <c r="R532" s="54"/>
      <c r="S532" s="54"/>
      <c r="T532" s="54"/>
      <c r="U532" s="227"/>
      <c r="V532" s="227"/>
      <c r="W532" s="227"/>
      <c r="X532" s="227"/>
      <c r="Y532" s="227"/>
      <c r="Z532" s="227"/>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7"/>
      <c r="BL532" s="227"/>
      <c r="BM532" s="227"/>
      <c r="BN532" s="227"/>
      <c r="BO532" s="227"/>
      <c r="BP532" s="227"/>
      <c r="BQ532" s="227"/>
    </row>
    <row r="533" spans="1:69" x14ac:dyDescent="0.25">
      <c r="A533" s="227"/>
      <c r="B533" s="227"/>
      <c r="C533" s="227"/>
      <c r="D533" s="227"/>
      <c r="E533" s="54"/>
      <c r="F533" s="54"/>
      <c r="G533" s="54"/>
      <c r="H533" s="54"/>
      <c r="I533" s="54"/>
      <c r="J533" s="54"/>
      <c r="K533" s="54"/>
      <c r="L533" s="54"/>
      <c r="M533" s="54"/>
      <c r="N533" s="54"/>
      <c r="O533" s="54"/>
      <c r="P533" s="54"/>
      <c r="Q533" s="54"/>
      <c r="R533" s="54"/>
      <c r="S533" s="54"/>
      <c r="T533" s="54"/>
      <c r="U533" s="227"/>
      <c r="V533" s="227"/>
      <c r="W533" s="227"/>
      <c r="X533" s="227"/>
      <c r="Y533" s="227"/>
      <c r="Z533" s="227"/>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7"/>
      <c r="BL533" s="227"/>
      <c r="BM533" s="227"/>
      <c r="BN533" s="227"/>
      <c r="BO533" s="227"/>
      <c r="BP533" s="227"/>
      <c r="BQ533" s="227"/>
    </row>
    <row r="534" spans="1:69" x14ac:dyDescent="0.25">
      <c r="A534" s="227"/>
      <c r="B534" s="227"/>
      <c r="C534" s="227"/>
      <c r="D534" s="227"/>
      <c r="E534" s="54"/>
      <c r="F534" s="54"/>
      <c r="G534" s="54"/>
      <c r="H534" s="54"/>
      <c r="I534" s="54"/>
      <c r="J534" s="54"/>
      <c r="K534" s="54"/>
      <c r="L534" s="54"/>
      <c r="M534" s="54"/>
      <c r="N534" s="54"/>
      <c r="O534" s="54"/>
      <c r="P534" s="54"/>
      <c r="Q534" s="54"/>
      <c r="R534" s="54"/>
      <c r="S534" s="54"/>
      <c r="T534" s="54"/>
      <c r="U534" s="227"/>
      <c r="V534" s="227"/>
      <c r="W534" s="227"/>
      <c r="X534" s="227"/>
      <c r="Y534" s="227"/>
      <c r="Z534" s="227"/>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227"/>
      <c r="BE534" s="227"/>
      <c r="BF534" s="227"/>
      <c r="BG534" s="227"/>
      <c r="BH534" s="227"/>
      <c r="BI534" s="227"/>
      <c r="BJ534" s="227"/>
      <c r="BK534" s="227"/>
      <c r="BL534" s="227"/>
      <c r="BM534" s="227"/>
      <c r="BN534" s="227"/>
      <c r="BO534" s="227"/>
      <c r="BP534" s="227"/>
      <c r="BQ534" s="227"/>
    </row>
    <row r="535" spans="1:69" x14ac:dyDescent="0.25">
      <c r="A535" s="227"/>
      <c r="B535" s="227"/>
      <c r="C535" s="227"/>
      <c r="D535" s="227"/>
      <c r="E535" s="54"/>
      <c r="F535" s="54"/>
      <c r="G535" s="54"/>
      <c r="H535" s="54"/>
      <c r="I535" s="54"/>
      <c r="J535" s="54"/>
      <c r="K535" s="54"/>
      <c r="L535" s="54"/>
      <c r="M535" s="54"/>
      <c r="N535" s="54"/>
      <c r="O535" s="54"/>
      <c r="P535" s="54"/>
      <c r="Q535" s="54"/>
      <c r="R535" s="54"/>
      <c r="S535" s="54"/>
      <c r="T535" s="54"/>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227"/>
      <c r="BE535" s="227"/>
      <c r="BF535" s="227"/>
      <c r="BG535" s="227"/>
      <c r="BH535" s="227"/>
      <c r="BI535" s="227"/>
      <c r="BJ535" s="227"/>
      <c r="BK535" s="227"/>
      <c r="BL535" s="227"/>
      <c r="BM535" s="227"/>
      <c r="BN535" s="227"/>
      <c r="BO535" s="227"/>
      <c r="BP535" s="227"/>
      <c r="BQ535" s="227"/>
    </row>
    <row r="536" spans="1:69" x14ac:dyDescent="0.25">
      <c r="A536" s="227"/>
      <c r="B536" s="227"/>
      <c r="C536" s="227"/>
      <c r="D536" s="227"/>
      <c r="E536" s="54"/>
      <c r="F536" s="54"/>
      <c r="G536" s="54"/>
      <c r="H536" s="54"/>
      <c r="I536" s="54"/>
      <c r="J536" s="54"/>
      <c r="K536" s="54"/>
      <c r="L536" s="54"/>
      <c r="M536" s="54"/>
      <c r="N536" s="54"/>
      <c r="O536" s="54"/>
      <c r="P536" s="54"/>
      <c r="Q536" s="54"/>
      <c r="R536" s="54"/>
      <c r="S536" s="54"/>
      <c r="T536" s="54"/>
      <c r="U536" s="227"/>
      <c r="V536" s="227"/>
      <c r="W536" s="227"/>
      <c r="X536" s="227"/>
      <c r="Y536" s="227"/>
      <c r="Z536" s="227"/>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227"/>
      <c r="BE536" s="227"/>
      <c r="BF536" s="227"/>
      <c r="BG536" s="227"/>
      <c r="BH536" s="227"/>
      <c r="BI536" s="227"/>
      <c r="BJ536" s="227"/>
      <c r="BK536" s="227"/>
      <c r="BL536" s="227"/>
      <c r="BM536" s="227"/>
      <c r="BN536" s="227"/>
      <c r="BO536" s="227"/>
      <c r="BP536" s="227"/>
      <c r="BQ536" s="227"/>
    </row>
    <row r="537" spans="1:69" x14ac:dyDescent="0.25">
      <c r="A537" s="227"/>
      <c r="B537" s="227"/>
      <c r="C537" s="227"/>
      <c r="D537" s="227"/>
      <c r="E537" s="54"/>
      <c r="F537" s="54"/>
      <c r="G537" s="54"/>
      <c r="H537" s="54"/>
      <c r="I537" s="54"/>
      <c r="J537" s="54"/>
      <c r="K537" s="54"/>
      <c r="L537" s="54"/>
      <c r="M537" s="54"/>
      <c r="N537" s="54"/>
      <c r="O537" s="54"/>
      <c r="P537" s="54"/>
      <c r="Q537" s="54"/>
      <c r="R537" s="54"/>
      <c r="S537" s="54"/>
      <c r="T537" s="54"/>
      <c r="U537" s="227"/>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227"/>
      <c r="BE537" s="227"/>
      <c r="BF537" s="227"/>
      <c r="BG537" s="227"/>
      <c r="BH537" s="227"/>
      <c r="BI537" s="227"/>
      <c r="BJ537" s="227"/>
      <c r="BK537" s="227"/>
      <c r="BL537" s="227"/>
      <c r="BM537" s="227"/>
      <c r="BN537" s="227"/>
      <c r="BO537" s="227"/>
      <c r="BP537" s="227"/>
      <c r="BQ537" s="227"/>
    </row>
    <row r="538" spans="1:69" x14ac:dyDescent="0.25">
      <c r="A538" s="227"/>
      <c r="B538" s="227"/>
      <c r="C538" s="227"/>
      <c r="D538" s="227"/>
      <c r="E538" s="54"/>
      <c r="F538" s="54"/>
      <c r="G538" s="54"/>
      <c r="H538" s="54"/>
      <c r="I538" s="54"/>
      <c r="J538" s="54"/>
      <c r="K538" s="54"/>
      <c r="L538" s="54"/>
      <c r="M538" s="54"/>
      <c r="N538" s="54"/>
      <c r="O538" s="54"/>
      <c r="P538" s="54"/>
      <c r="Q538" s="54"/>
      <c r="R538" s="54"/>
      <c r="S538" s="54"/>
      <c r="T538" s="54"/>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227"/>
      <c r="BE538" s="227"/>
      <c r="BF538" s="227"/>
      <c r="BG538" s="227"/>
      <c r="BH538" s="227"/>
      <c r="BI538" s="227"/>
      <c r="BJ538" s="227"/>
      <c r="BK538" s="227"/>
      <c r="BL538" s="227"/>
      <c r="BM538" s="227"/>
      <c r="BN538" s="227"/>
      <c r="BO538" s="227"/>
      <c r="BP538" s="227"/>
      <c r="BQ538" s="227"/>
    </row>
    <row r="539" spans="1:69" x14ac:dyDescent="0.25">
      <c r="A539" s="227"/>
      <c r="B539" s="227"/>
      <c r="C539" s="227"/>
      <c r="D539" s="227"/>
      <c r="E539" s="54"/>
      <c r="F539" s="54"/>
      <c r="G539" s="54"/>
      <c r="H539" s="54"/>
      <c r="I539" s="54"/>
      <c r="J539" s="54"/>
      <c r="K539" s="54"/>
      <c r="L539" s="54"/>
      <c r="M539" s="54"/>
      <c r="N539" s="54"/>
      <c r="O539" s="54"/>
      <c r="P539" s="54"/>
      <c r="Q539" s="54"/>
      <c r="R539" s="54"/>
      <c r="S539" s="54"/>
      <c r="T539" s="54"/>
      <c r="U539" s="227"/>
      <c r="V539" s="227"/>
      <c r="W539" s="227"/>
      <c r="X539" s="227"/>
      <c r="Y539" s="227"/>
      <c r="Z539" s="227"/>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227"/>
      <c r="BE539" s="227"/>
      <c r="BF539" s="227"/>
      <c r="BG539" s="227"/>
      <c r="BH539" s="227"/>
      <c r="BI539" s="227"/>
      <c r="BJ539" s="227"/>
      <c r="BK539" s="227"/>
      <c r="BL539" s="227"/>
      <c r="BM539" s="227"/>
      <c r="BN539" s="227"/>
      <c r="BO539" s="227"/>
      <c r="BP539" s="227"/>
      <c r="BQ539" s="227"/>
    </row>
    <row r="540" spans="1:69" x14ac:dyDescent="0.25">
      <c r="A540" s="227"/>
      <c r="B540" s="227"/>
      <c r="C540" s="227"/>
      <c r="D540" s="227"/>
      <c r="E540" s="54"/>
      <c r="F540" s="54"/>
      <c r="G540" s="54"/>
      <c r="H540" s="54"/>
      <c r="I540" s="54"/>
      <c r="J540" s="54"/>
      <c r="K540" s="54"/>
      <c r="L540" s="54"/>
      <c r="M540" s="54"/>
      <c r="N540" s="54"/>
      <c r="O540" s="54"/>
      <c r="P540" s="54"/>
      <c r="Q540" s="54"/>
      <c r="R540" s="54"/>
      <c r="S540" s="54"/>
      <c r="T540" s="54"/>
      <c r="U540" s="227"/>
      <c r="V540" s="227"/>
      <c r="W540" s="227"/>
      <c r="X540" s="227"/>
      <c r="Y540" s="227"/>
      <c r="Z540" s="227"/>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227"/>
      <c r="BE540" s="227"/>
      <c r="BF540" s="227"/>
      <c r="BG540" s="227"/>
      <c r="BH540" s="227"/>
      <c r="BI540" s="227"/>
      <c r="BJ540" s="227"/>
      <c r="BK540" s="227"/>
      <c r="BL540" s="227"/>
      <c r="BM540" s="227"/>
      <c r="BN540" s="227"/>
      <c r="BO540" s="227"/>
      <c r="BP540" s="227"/>
      <c r="BQ540" s="227"/>
    </row>
    <row r="541" spans="1:69" x14ac:dyDescent="0.25">
      <c r="A541" s="227"/>
      <c r="B541" s="227"/>
      <c r="C541" s="227"/>
      <c r="D541" s="227"/>
      <c r="E541" s="54"/>
      <c r="F541" s="54"/>
      <c r="G541" s="54"/>
      <c r="H541" s="54"/>
      <c r="I541" s="54"/>
      <c r="J541" s="54"/>
      <c r="K541" s="54"/>
      <c r="L541" s="54"/>
      <c r="M541" s="54"/>
      <c r="N541" s="54"/>
      <c r="O541" s="54"/>
      <c r="P541" s="54"/>
      <c r="Q541" s="54"/>
      <c r="R541" s="54"/>
      <c r="S541" s="54"/>
      <c r="T541" s="54"/>
      <c r="U541" s="227"/>
      <c r="V541" s="227"/>
      <c r="W541" s="227"/>
      <c r="X541" s="227"/>
      <c r="Y541" s="227"/>
      <c r="Z541" s="227"/>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227"/>
      <c r="BE541" s="227"/>
      <c r="BF541" s="227"/>
      <c r="BG541" s="227"/>
      <c r="BH541" s="227"/>
      <c r="BI541" s="227"/>
      <c r="BJ541" s="227"/>
      <c r="BK541" s="227"/>
      <c r="BL541" s="227"/>
      <c r="BM541" s="227"/>
      <c r="BN541" s="227"/>
      <c r="BO541" s="227"/>
      <c r="BP541" s="227"/>
      <c r="BQ541" s="227"/>
    </row>
    <row r="542" spans="1:69" x14ac:dyDescent="0.25">
      <c r="A542" s="227"/>
      <c r="B542" s="227"/>
      <c r="C542" s="227"/>
      <c r="D542" s="227"/>
      <c r="E542" s="54"/>
      <c r="F542" s="54"/>
      <c r="G542" s="54"/>
      <c r="H542" s="54"/>
      <c r="I542" s="54"/>
      <c r="J542" s="54"/>
      <c r="K542" s="54"/>
      <c r="L542" s="54"/>
      <c r="M542" s="54"/>
      <c r="N542" s="54"/>
      <c r="O542" s="54"/>
      <c r="P542" s="54"/>
      <c r="Q542" s="54"/>
      <c r="R542" s="54"/>
      <c r="S542" s="54"/>
      <c r="T542" s="54"/>
      <c r="U542" s="227"/>
      <c r="V542" s="227"/>
      <c r="W542" s="227"/>
      <c r="X542" s="227"/>
      <c r="Y542" s="227"/>
      <c r="Z542" s="227"/>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227"/>
      <c r="BE542" s="227"/>
      <c r="BF542" s="227"/>
      <c r="BG542" s="227"/>
      <c r="BH542" s="227"/>
      <c r="BI542" s="227"/>
      <c r="BJ542" s="227"/>
      <c r="BK542" s="227"/>
      <c r="BL542" s="227"/>
      <c r="BM542" s="227"/>
      <c r="BN542" s="227"/>
      <c r="BO542" s="227"/>
      <c r="BP542" s="227"/>
      <c r="BQ542" s="227"/>
    </row>
    <row r="543" spans="1:69" x14ac:dyDescent="0.25">
      <c r="A543" s="227"/>
      <c r="B543" s="227"/>
      <c r="C543" s="227"/>
      <c r="D543" s="227"/>
      <c r="E543" s="54"/>
      <c r="F543" s="54"/>
      <c r="G543" s="54"/>
      <c r="H543" s="54"/>
      <c r="I543" s="54"/>
      <c r="J543" s="54"/>
      <c r="K543" s="54"/>
      <c r="L543" s="54"/>
      <c r="M543" s="54"/>
      <c r="N543" s="54"/>
      <c r="O543" s="54"/>
      <c r="P543" s="54"/>
      <c r="Q543" s="54"/>
      <c r="R543" s="54"/>
      <c r="S543" s="54"/>
      <c r="T543" s="54"/>
      <c r="U543" s="227"/>
      <c r="V543" s="227"/>
      <c r="W543" s="227"/>
      <c r="X543" s="227"/>
      <c r="Y543" s="227"/>
      <c r="Z543" s="227"/>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227"/>
      <c r="BE543" s="227"/>
      <c r="BF543" s="227"/>
      <c r="BG543" s="227"/>
      <c r="BH543" s="227"/>
      <c r="BI543" s="227"/>
      <c r="BJ543" s="227"/>
      <c r="BK543" s="227"/>
      <c r="BL543" s="227"/>
      <c r="BM543" s="227"/>
      <c r="BN543" s="227"/>
      <c r="BO543" s="227"/>
      <c r="BP543" s="227"/>
      <c r="BQ543" s="227"/>
    </row>
    <row r="544" spans="1:69" x14ac:dyDescent="0.25">
      <c r="A544" s="227"/>
      <c r="B544" s="227"/>
      <c r="C544" s="227"/>
      <c r="D544" s="227"/>
      <c r="E544" s="54"/>
      <c r="F544" s="54"/>
      <c r="G544" s="54"/>
      <c r="H544" s="54"/>
      <c r="I544" s="54"/>
      <c r="J544" s="54"/>
      <c r="K544" s="54"/>
      <c r="L544" s="54"/>
      <c r="M544" s="54"/>
      <c r="N544" s="54"/>
      <c r="O544" s="54"/>
      <c r="P544" s="54"/>
      <c r="Q544" s="54"/>
      <c r="R544" s="54"/>
      <c r="S544" s="54"/>
      <c r="T544" s="54"/>
      <c r="U544" s="227"/>
      <c r="V544" s="227"/>
      <c r="W544" s="227"/>
      <c r="X544" s="227"/>
      <c r="Y544" s="227"/>
      <c r="Z544" s="227"/>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227"/>
      <c r="BE544" s="227"/>
      <c r="BF544" s="227"/>
      <c r="BG544" s="227"/>
      <c r="BH544" s="227"/>
      <c r="BI544" s="227"/>
      <c r="BJ544" s="227"/>
      <c r="BK544" s="227"/>
      <c r="BL544" s="227"/>
      <c r="BM544" s="227"/>
      <c r="BN544" s="227"/>
      <c r="BO544" s="227"/>
      <c r="BP544" s="227"/>
      <c r="BQ544" s="227"/>
    </row>
    <row r="545" spans="1:69" x14ac:dyDescent="0.25">
      <c r="A545" s="227"/>
      <c r="B545" s="227"/>
      <c r="C545" s="227"/>
      <c r="D545" s="227"/>
      <c r="E545" s="54"/>
      <c r="F545" s="54"/>
      <c r="G545" s="54"/>
      <c r="H545" s="54"/>
      <c r="I545" s="54"/>
      <c r="J545" s="54"/>
      <c r="K545" s="54"/>
      <c r="L545" s="54"/>
      <c r="M545" s="54"/>
      <c r="N545" s="54"/>
      <c r="O545" s="54"/>
      <c r="P545" s="54"/>
      <c r="Q545" s="54"/>
      <c r="R545" s="54"/>
      <c r="S545" s="54"/>
      <c r="T545" s="54"/>
      <c r="U545" s="227"/>
      <c r="V545" s="227"/>
      <c r="W545" s="227"/>
      <c r="X545" s="227"/>
      <c r="Y545" s="227"/>
      <c r="Z545" s="227"/>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227"/>
      <c r="BE545" s="227"/>
      <c r="BF545" s="227"/>
      <c r="BG545" s="227"/>
      <c r="BH545" s="227"/>
      <c r="BI545" s="227"/>
      <c r="BJ545" s="227"/>
      <c r="BK545" s="227"/>
      <c r="BL545" s="227"/>
      <c r="BM545" s="227"/>
      <c r="BN545" s="227"/>
      <c r="BO545" s="227"/>
      <c r="BP545" s="227"/>
      <c r="BQ545" s="227"/>
    </row>
    <row r="546" spans="1:69" x14ac:dyDescent="0.25">
      <c r="A546" s="227"/>
      <c r="B546" s="227"/>
      <c r="C546" s="227"/>
      <c r="D546" s="227"/>
      <c r="E546" s="54"/>
      <c r="F546" s="54"/>
      <c r="G546" s="54"/>
      <c r="H546" s="54"/>
      <c r="I546" s="54"/>
      <c r="J546" s="54"/>
      <c r="K546" s="54"/>
      <c r="L546" s="54"/>
      <c r="M546" s="54"/>
      <c r="N546" s="54"/>
      <c r="O546" s="54"/>
      <c r="P546" s="54"/>
      <c r="Q546" s="54"/>
      <c r="R546" s="54"/>
      <c r="S546" s="54"/>
      <c r="T546" s="54"/>
      <c r="U546" s="227"/>
      <c r="V546" s="227"/>
      <c r="W546" s="227"/>
      <c r="X546" s="227"/>
      <c r="Y546" s="227"/>
      <c r="Z546" s="227"/>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227"/>
      <c r="BE546" s="227"/>
      <c r="BF546" s="227"/>
      <c r="BG546" s="227"/>
      <c r="BH546" s="227"/>
      <c r="BI546" s="227"/>
      <c r="BJ546" s="227"/>
      <c r="BK546" s="227"/>
      <c r="BL546" s="227"/>
      <c r="BM546" s="227"/>
      <c r="BN546" s="227"/>
      <c r="BO546" s="227"/>
      <c r="BP546" s="227"/>
      <c r="BQ546" s="227"/>
    </row>
    <row r="547" spans="1:69" x14ac:dyDescent="0.25">
      <c r="A547" s="227"/>
      <c r="B547" s="227"/>
      <c r="C547" s="227"/>
      <c r="D547" s="227"/>
      <c r="E547" s="54"/>
      <c r="F547" s="54"/>
      <c r="G547" s="54"/>
      <c r="H547" s="54"/>
      <c r="I547" s="54"/>
      <c r="J547" s="54"/>
      <c r="K547" s="54"/>
      <c r="L547" s="54"/>
      <c r="M547" s="54"/>
      <c r="N547" s="54"/>
      <c r="O547" s="54"/>
      <c r="P547" s="54"/>
      <c r="Q547" s="54"/>
      <c r="R547" s="54"/>
      <c r="S547" s="54"/>
      <c r="T547" s="54"/>
      <c r="U547" s="227"/>
      <c r="V547" s="227"/>
      <c r="W547" s="227"/>
      <c r="X547" s="227"/>
      <c r="Y547" s="227"/>
      <c r="Z547" s="227"/>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227"/>
      <c r="BE547" s="227"/>
      <c r="BF547" s="227"/>
      <c r="BG547" s="227"/>
      <c r="BH547" s="227"/>
      <c r="BI547" s="227"/>
      <c r="BJ547" s="227"/>
      <c r="BK547" s="227"/>
      <c r="BL547" s="227"/>
      <c r="BM547" s="227"/>
      <c r="BN547" s="227"/>
      <c r="BO547" s="227"/>
      <c r="BP547" s="227"/>
      <c r="BQ547" s="227"/>
    </row>
    <row r="548" spans="1:69" x14ac:dyDescent="0.25">
      <c r="A548" s="227"/>
      <c r="B548" s="227"/>
      <c r="C548" s="227"/>
      <c r="D548" s="227"/>
      <c r="E548" s="54"/>
      <c r="F548" s="54"/>
      <c r="G548" s="54"/>
      <c r="H548" s="54"/>
      <c r="I548" s="54"/>
      <c r="J548" s="54"/>
      <c r="K548" s="54"/>
      <c r="L548" s="54"/>
      <c r="M548" s="54"/>
      <c r="N548" s="54"/>
      <c r="O548" s="54"/>
      <c r="P548" s="54"/>
      <c r="Q548" s="54"/>
      <c r="R548" s="54"/>
      <c r="S548" s="54"/>
      <c r="T548" s="54"/>
      <c r="U548" s="227"/>
      <c r="V548" s="227"/>
      <c r="W548" s="227"/>
      <c r="X548" s="227"/>
      <c r="Y548" s="227"/>
      <c r="Z548" s="227"/>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227"/>
      <c r="BE548" s="227"/>
      <c r="BF548" s="227"/>
      <c r="BG548" s="227"/>
      <c r="BH548" s="227"/>
      <c r="BI548" s="227"/>
      <c r="BJ548" s="227"/>
      <c r="BK548" s="227"/>
      <c r="BL548" s="227"/>
      <c r="BM548" s="227"/>
      <c r="BN548" s="227"/>
      <c r="BO548" s="227"/>
      <c r="BP548" s="227"/>
      <c r="BQ548" s="227"/>
    </row>
    <row r="549" spans="1:69" x14ac:dyDescent="0.25">
      <c r="A549" s="227"/>
      <c r="B549" s="227"/>
      <c r="C549" s="227"/>
      <c r="D549" s="227"/>
      <c r="E549" s="54"/>
      <c r="F549" s="54"/>
      <c r="G549" s="54"/>
      <c r="H549" s="54"/>
      <c r="I549" s="54"/>
      <c r="J549" s="54"/>
      <c r="K549" s="54"/>
      <c r="L549" s="54"/>
      <c r="M549" s="54"/>
      <c r="N549" s="54"/>
      <c r="O549" s="54"/>
      <c r="P549" s="54"/>
      <c r="Q549" s="54"/>
      <c r="R549" s="54"/>
      <c r="S549" s="54"/>
      <c r="T549" s="54"/>
      <c r="U549" s="227"/>
      <c r="V549" s="227"/>
      <c r="W549" s="227"/>
      <c r="X549" s="227"/>
      <c r="Y549" s="227"/>
      <c r="Z549" s="227"/>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227"/>
      <c r="BE549" s="227"/>
      <c r="BF549" s="227"/>
      <c r="BG549" s="227"/>
      <c r="BH549" s="227"/>
      <c r="BI549" s="227"/>
      <c r="BJ549" s="227"/>
      <c r="BK549" s="227"/>
      <c r="BL549" s="227"/>
      <c r="BM549" s="227"/>
      <c r="BN549" s="227"/>
      <c r="BO549" s="227"/>
      <c r="BP549" s="227"/>
      <c r="BQ549" s="227"/>
    </row>
    <row r="550" spans="1:69" x14ac:dyDescent="0.25">
      <c r="A550" s="227"/>
      <c r="B550" s="227"/>
      <c r="C550" s="227"/>
      <c r="D550" s="227"/>
      <c r="E550" s="54"/>
      <c r="F550" s="54"/>
      <c r="G550" s="54"/>
      <c r="H550" s="54"/>
      <c r="I550" s="54"/>
      <c r="J550" s="54"/>
      <c r="K550" s="54"/>
      <c r="L550" s="54"/>
      <c r="M550" s="54"/>
      <c r="N550" s="54"/>
      <c r="O550" s="54"/>
      <c r="P550" s="54"/>
      <c r="Q550" s="54"/>
      <c r="R550" s="54"/>
      <c r="S550" s="54"/>
      <c r="T550" s="54"/>
      <c r="U550" s="227"/>
      <c r="V550" s="227"/>
      <c r="W550" s="227"/>
      <c r="X550" s="227"/>
      <c r="Y550" s="227"/>
      <c r="Z550" s="227"/>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227"/>
      <c r="BE550" s="227"/>
      <c r="BF550" s="227"/>
      <c r="BG550" s="227"/>
      <c r="BH550" s="227"/>
      <c r="BI550" s="227"/>
      <c r="BJ550" s="227"/>
      <c r="BK550" s="227"/>
      <c r="BL550" s="227"/>
      <c r="BM550" s="227"/>
      <c r="BN550" s="227"/>
      <c r="BO550" s="227"/>
      <c r="BP550" s="227"/>
      <c r="BQ550" s="227"/>
    </row>
    <row r="551" spans="1:69" x14ac:dyDescent="0.25">
      <c r="A551" s="227"/>
      <c r="B551" s="227"/>
      <c r="C551" s="227"/>
      <c r="D551" s="227"/>
      <c r="E551" s="54"/>
      <c r="F551" s="54"/>
      <c r="G551" s="54"/>
      <c r="H551" s="54"/>
      <c r="I551" s="54"/>
      <c r="J551" s="54"/>
      <c r="K551" s="54"/>
      <c r="L551" s="54"/>
      <c r="M551" s="54"/>
      <c r="N551" s="54"/>
      <c r="O551" s="54"/>
      <c r="P551" s="54"/>
      <c r="Q551" s="54"/>
      <c r="R551" s="54"/>
      <c r="S551" s="54"/>
      <c r="T551" s="54"/>
      <c r="U551" s="227"/>
      <c r="V551" s="227"/>
      <c r="W551" s="227"/>
      <c r="X551" s="227"/>
      <c r="Y551" s="227"/>
      <c r="Z551" s="227"/>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227"/>
      <c r="BE551" s="227"/>
      <c r="BF551" s="227"/>
      <c r="BG551" s="227"/>
      <c r="BH551" s="227"/>
      <c r="BI551" s="227"/>
      <c r="BJ551" s="227"/>
      <c r="BK551" s="227"/>
      <c r="BL551" s="227"/>
      <c r="BM551" s="227"/>
      <c r="BN551" s="227"/>
      <c r="BO551" s="227"/>
      <c r="BP551" s="227"/>
      <c r="BQ551" s="227"/>
    </row>
    <row r="552" spans="1:69" x14ac:dyDescent="0.25">
      <c r="A552" s="227"/>
      <c r="B552" s="227"/>
      <c r="C552" s="227"/>
      <c r="D552" s="227"/>
      <c r="E552" s="54"/>
      <c r="F552" s="54"/>
      <c r="G552" s="54"/>
      <c r="H552" s="54"/>
      <c r="I552" s="54"/>
      <c r="J552" s="54"/>
      <c r="K552" s="54"/>
      <c r="L552" s="54"/>
      <c r="M552" s="54"/>
      <c r="N552" s="54"/>
      <c r="O552" s="54"/>
      <c r="P552" s="54"/>
      <c r="Q552" s="54"/>
      <c r="R552" s="54"/>
      <c r="S552" s="54"/>
      <c r="T552" s="54"/>
      <c r="U552" s="227"/>
      <c r="V552" s="227"/>
      <c r="W552" s="227"/>
      <c r="X552" s="227"/>
      <c r="Y552" s="227"/>
      <c r="Z552" s="227"/>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227"/>
      <c r="BE552" s="227"/>
      <c r="BF552" s="227"/>
      <c r="BG552" s="227"/>
      <c r="BH552" s="227"/>
      <c r="BI552" s="227"/>
      <c r="BJ552" s="227"/>
      <c r="BK552" s="227"/>
      <c r="BL552" s="227"/>
      <c r="BM552" s="227"/>
      <c r="BN552" s="227"/>
      <c r="BO552" s="227"/>
      <c r="BP552" s="227"/>
      <c r="BQ552" s="227"/>
    </row>
    <row r="553" spans="1:69" x14ac:dyDescent="0.25">
      <c r="A553" s="227"/>
      <c r="B553" s="227"/>
      <c r="C553" s="227"/>
      <c r="D553" s="227"/>
      <c r="E553" s="54"/>
      <c r="F553" s="54"/>
      <c r="G553" s="54"/>
      <c r="H553" s="54"/>
      <c r="I553" s="54"/>
      <c r="J553" s="54"/>
      <c r="K553" s="54"/>
      <c r="L553" s="54"/>
      <c r="M553" s="54"/>
      <c r="N553" s="54"/>
      <c r="O553" s="54"/>
      <c r="P553" s="54"/>
      <c r="Q553" s="54"/>
      <c r="R553" s="54"/>
      <c r="S553" s="54"/>
      <c r="T553" s="54"/>
      <c r="U553" s="227"/>
      <c r="V553" s="227"/>
      <c r="W553" s="227"/>
      <c r="X553" s="227"/>
      <c r="Y553" s="227"/>
      <c r="Z553" s="227"/>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227"/>
      <c r="BE553" s="227"/>
      <c r="BF553" s="227"/>
      <c r="BG553" s="227"/>
      <c r="BH553" s="227"/>
      <c r="BI553" s="227"/>
      <c r="BJ553" s="227"/>
      <c r="BK553" s="227"/>
      <c r="BL553" s="227"/>
      <c r="BM553" s="227"/>
      <c r="BN553" s="227"/>
      <c r="BO553" s="227"/>
      <c r="BP553" s="227"/>
      <c r="BQ553" s="227"/>
    </row>
    <row r="554" spans="1:69" x14ac:dyDescent="0.25">
      <c r="A554" s="227"/>
      <c r="B554" s="227"/>
      <c r="C554" s="227"/>
      <c r="D554" s="227"/>
      <c r="E554" s="54"/>
      <c r="F554" s="54"/>
      <c r="G554" s="54"/>
      <c r="H554" s="54"/>
      <c r="I554" s="54"/>
      <c r="J554" s="54"/>
      <c r="K554" s="54"/>
      <c r="L554" s="54"/>
      <c r="M554" s="54"/>
      <c r="N554" s="54"/>
      <c r="O554" s="54"/>
      <c r="P554" s="54"/>
      <c r="Q554" s="54"/>
      <c r="R554" s="54"/>
      <c r="S554" s="54"/>
      <c r="T554" s="54"/>
      <c r="U554" s="227"/>
      <c r="V554" s="227"/>
      <c r="W554" s="227"/>
      <c r="X554" s="227"/>
      <c r="Y554" s="227"/>
      <c r="Z554" s="227"/>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227"/>
      <c r="BE554" s="227"/>
      <c r="BF554" s="227"/>
      <c r="BG554" s="227"/>
      <c r="BH554" s="227"/>
      <c r="BI554" s="227"/>
      <c r="BJ554" s="227"/>
      <c r="BK554" s="227"/>
      <c r="BL554" s="227"/>
      <c r="BM554" s="227"/>
      <c r="BN554" s="227"/>
      <c r="BO554" s="227"/>
      <c r="BP554" s="227"/>
      <c r="BQ554" s="227"/>
    </row>
    <row r="555" spans="1:69" x14ac:dyDescent="0.25">
      <c r="A555" s="227"/>
      <c r="B555" s="227"/>
      <c r="C555" s="227"/>
      <c r="D555" s="227"/>
      <c r="E555" s="54"/>
      <c r="F555" s="54"/>
      <c r="G555" s="54"/>
      <c r="H555" s="54"/>
      <c r="I555" s="54"/>
      <c r="J555" s="54"/>
      <c r="K555" s="54"/>
      <c r="L555" s="54"/>
      <c r="M555" s="54"/>
      <c r="N555" s="54"/>
      <c r="O555" s="54"/>
      <c r="P555" s="54"/>
      <c r="Q555" s="54"/>
      <c r="R555" s="54"/>
      <c r="S555" s="54"/>
      <c r="T555" s="54"/>
      <c r="U555" s="227"/>
      <c r="V555" s="227"/>
      <c r="W555" s="227"/>
      <c r="X555" s="227"/>
      <c r="Y555" s="227"/>
      <c r="Z555" s="227"/>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227"/>
      <c r="BE555" s="227"/>
      <c r="BF555" s="227"/>
      <c r="BG555" s="227"/>
      <c r="BH555" s="227"/>
      <c r="BI555" s="227"/>
      <c r="BJ555" s="227"/>
      <c r="BK555" s="227"/>
      <c r="BL555" s="227"/>
      <c r="BM555" s="227"/>
      <c r="BN555" s="227"/>
      <c r="BO555" s="227"/>
      <c r="BP555" s="227"/>
      <c r="BQ555" s="227"/>
    </row>
    <row r="556" spans="1:69" x14ac:dyDescent="0.25">
      <c r="A556" s="227"/>
      <c r="B556" s="227"/>
      <c r="C556" s="227"/>
      <c r="D556" s="227"/>
      <c r="E556" s="54"/>
      <c r="F556" s="54"/>
      <c r="G556" s="54"/>
      <c r="H556" s="54"/>
      <c r="I556" s="54"/>
      <c r="J556" s="54"/>
      <c r="K556" s="54"/>
      <c r="L556" s="54"/>
      <c r="M556" s="54"/>
      <c r="N556" s="54"/>
      <c r="O556" s="54"/>
      <c r="P556" s="54"/>
      <c r="Q556" s="54"/>
      <c r="R556" s="54"/>
      <c r="S556" s="54"/>
      <c r="T556" s="54"/>
      <c r="U556" s="227"/>
      <c r="V556" s="227"/>
      <c r="W556" s="227"/>
      <c r="X556" s="227"/>
      <c r="Y556" s="227"/>
      <c r="Z556" s="227"/>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227"/>
      <c r="BE556" s="227"/>
      <c r="BF556" s="227"/>
      <c r="BG556" s="227"/>
      <c r="BH556" s="227"/>
      <c r="BI556" s="227"/>
      <c r="BJ556" s="227"/>
      <c r="BK556" s="227"/>
      <c r="BL556" s="227"/>
      <c r="BM556" s="227"/>
      <c r="BN556" s="227"/>
      <c r="BO556" s="227"/>
      <c r="BP556" s="227"/>
      <c r="BQ556" s="227"/>
    </row>
    <row r="557" spans="1:69" x14ac:dyDescent="0.25">
      <c r="A557" s="227"/>
      <c r="B557" s="227"/>
      <c r="C557" s="227"/>
      <c r="D557" s="227"/>
      <c r="E557" s="54"/>
      <c r="F557" s="54"/>
      <c r="G557" s="54"/>
      <c r="H557" s="54"/>
      <c r="I557" s="54"/>
      <c r="J557" s="54"/>
      <c r="K557" s="54"/>
      <c r="L557" s="54"/>
      <c r="M557" s="54"/>
      <c r="N557" s="54"/>
      <c r="O557" s="54"/>
      <c r="P557" s="54"/>
      <c r="Q557" s="54"/>
      <c r="R557" s="54"/>
      <c r="S557" s="54"/>
      <c r="T557" s="54"/>
      <c r="U557" s="227"/>
      <c r="V557" s="227"/>
      <c r="W557" s="227"/>
      <c r="X557" s="227"/>
      <c r="Y557" s="227"/>
      <c r="Z557" s="227"/>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227"/>
      <c r="BE557" s="227"/>
      <c r="BF557" s="227"/>
      <c r="BG557" s="227"/>
      <c r="BH557" s="227"/>
      <c r="BI557" s="227"/>
      <c r="BJ557" s="227"/>
      <c r="BK557" s="227"/>
      <c r="BL557" s="227"/>
      <c r="BM557" s="227"/>
      <c r="BN557" s="227"/>
      <c r="BO557" s="227"/>
      <c r="BP557" s="227"/>
      <c r="BQ557" s="227"/>
    </row>
    <row r="558" spans="1:69" x14ac:dyDescent="0.25">
      <c r="A558" s="227"/>
      <c r="B558" s="227"/>
      <c r="C558" s="227"/>
      <c r="D558" s="227"/>
      <c r="E558" s="54"/>
      <c r="F558" s="54"/>
      <c r="G558" s="54"/>
      <c r="H558" s="54"/>
      <c r="I558" s="54"/>
      <c r="J558" s="54"/>
      <c r="K558" s="54"/>
      <c r="L558" s="54"/>
      <c r="M558" s="54"/>
      <c r="N558" s="54"/>
      <c r="O558" s="54"/>
      <c r="P558" s="54"/>
      <c r="Q558" s="54"/>
      <c r="R558" s="54"/>
      <c r="S558" s="54"/>
      <c r="T558" s="54"/>
      <c r="U558" s="227"/>
      <c r="V558" s="227"/>
      <c r="W558" s="227"/>
      <c r="X558" s="227"/>
      <c r="Y558" s="227"/>
      <c r="Z558" s="227"/>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227"/>
      <c r="BE558" s="227"/>
      <c r="BF558" s="227"/>
      <c r="BG558" s="227"/>
      <c r="BH558" s="227"/>
      <c r="BI558" s="227"/>
      <c r="BJ558" s="227"/>
      <c r="BK558" s="227"/>
      <c r="BL558" s="227"/>
      <c r="BM558" s="227"/>
      <c r="BN558" s="227"/>
      <c r="BO558" s="227"/>
      <c r="BP558" s="227"/>
      <c r="BQ558" s="227"/>
    </row>
    <row r="559" spans="1:69" x14ac:dyDescent="0.25">
      <c r="A559" s="227"/>
      <c r="B559" s="227"/>
      <c r="C559" s="227"/>
      <c r="D559" s="227"/>
      <c r="E559" s="54"/>
      <c r="F559" s="54"/>
      <c r="G559" s="54"/>
      <c r="H559" s="54"/>
      <c r="I559" s="54"/>
      <c r="J559" s="54"/>
      <c r="K559" s="54"/>
      <c r="L559" s="54"/>
      <c r="M559" s="54"/>
      <c r="N559" s="54"/>
      <c r="O559" s="54"/>
      <c r="P559" s="54"/>
      <c r="Q559" s="54"/>
      <c r="R559" s="54"/>
      <c r="S559" s="54"/>
      <c r="T559" s="54"/>
      <c r="U559" s="227"/>
      <c r="V559" s="227"/>
      <c r="W559" s="227"/>
      <c r="X559" s="227"/>
      <c r="Y559" s="227"/>
      <c r="Z559" s="227"/>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227"/>
      <c r="BE559" s="227"/>
      <c r="BF559" s="227"/>
      <c r="BG559" s="227"/>
      <c r="BH559" s="227"/>
      <c r="BI559" s="227"/>
      <c r="BJ559" s="227"/>
      <c r="BK559" s="227"/>
      <c r="BL559" s="227"/>
      <c r="BM559" s="227"/>
      <c r="BN559" s="227"/>
      <c r="BO559" s="227"/>
      <c r="BP559" s="227"/>
      <c r="BQ559" s="227"/>
    </row>
    <row r="560" spans="1:69" x14ac:dyDescent="0.25">
      <c r="A560" s="227"/>
      <c r="B560" s="227"/>
      <c r="C560" s="227"/>
      <c r="D560" s="227"/>
      <c r="E560" s="54"/>
      <c r="F560" s="54"/>
      <c r="G560" s="54"/>
      <c r="H560" s="54"/>
      <c r="I560" s="54"/>
      <c r="J560" s="54"/>
      <c r="K560" s="54"/>
      <c r="L560" s="54"/>
      <c r="M560" s="54"/>
      <c r="N560" s="54"/>
      <c r="O560" s="54"/>
      <c r="P560" s="54"/>
      <c r="Q560" s="54"/>
      <c r="R560" s="54"/>
      <c r="S560" s="54"/>
      <c r="T560" s="54"/>
      <c r="U560" s="227"/>
      <c r="V560" s="227"/>
      <c r="W560" s="227"/>
      <c r="X560" s="227"/>
      <c r="Y560" s="227"/>
      <c r="Z560" s="227"/>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227"/>
      <c r="BE560" s="227"/>
      <c r="BF560" s="227"/>
      <c r="BG560" s="227"/>
      <c r="BH560" s="227"/>
      <c r="BI560" s="227"/>
      <c r="BJ560" s="227"/>
      <c r="BK560" s="227"/>
      <c r="BL560" s="227"/>
      <c r="BM560" s="227"/>
      <c r="BN560" s="227"/>
      <c r="BO560" s="227"/>
      <c r="BP560" s="227"/>
      <c r="BQ560" s="227"/>
    </row>
    <row r="561" spans="1:69" x14ac:dyDescent="0.25">
      <c r="A561" s="227"/>
      <c r="B561" s="227"/>
      <c r="C561" s="227"/>
      <c r="D561" s="227"/>
      <c r="E561" s="54"/>
      <c r="F561" s="54"/>
      <c r="G561" s="54"/>
      <c r="H561" s="54"/>
      <c r="I561" s="54"/>
      <c r="J561" s="54"/>
      <c r="K561" s="54"/>
      <c r="L561" s="54"/>
      <c r="M561" s="54"/>
      <c r="N561" s="54"/>
      <c r="O561" s="54"/>
      <c r="P561" s="54"/>
      <c r="Q561" s="54"/>
      <c r="R561" s="54"/>
      <c r="S561" s="54"/>
      <c r="T561" s="54"/>
      <c r="U561" s="227"/>
      <c r="V561" s="227"/>
      <c r="W561" s="227"/>
      <c r="X561" s="227"/>
      <c r="Y561" s="227"/>
      <c r="Z561" s="227"/>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227"/>
      <c r="BE561" s="227"/>
      <c r="BF561" s="227"/>
      <c r="BG561" s="227"/>
      <c r="BH561" s="227"/>
      <c r="BI561" s="227"/>
      <c r="BJ561" s="227"/>
      <c r="BK561" s="227"/>
      <c r="BL561" s="227"/>
      <c r="BM561" s="227"/>
      <c r="BN561" s="227"/>
      <c r="BO561" s="227"/>
      <c r="BP561" s="227"/>
      <c r="BQ561" s="227"/>
    </row>
    <row r="562" spans="1:69" x14ac:dyDescent="0.25">
      <c r="A562" s="227"/>
      <c r="B562" s="227"/>
      <c r="C562" s="227"/>
      <c r="D562" s="227"/>
      <c r="E562" s="54"/>
      <c r="F562" s="54"/>
      <c r="G562" s="54"/>
      <c r="H562" s="54"/>
      <c r="I562" s="54"/>
      <c r="J562" s="54"/>
      <c r="K562" s="54"/>
      <c r="L562" s="54"/>
      <c r="M562" s="54"/>
      <c r="N562" s="54"/>
      <c r="O562" s="54"/>
      <c r="P562" s="54"/>
      <c r="Q562" s="54"/>
      <c r="R562" s="54"/>
      <c r="S562" s="54"/>
      <c r="T562" s="54"/>
      <c r="U562" s="227"/>
      <c r="V562" s="227"/>
      <c r="W562" s="227"/>
      <c r="X562" s="227"/>
      <c r="Y562" s="227"/>
      <c r="Z562" s="227"/>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227"/>
      <c r="BE562" s="227"/>
      <c r="BF562" s="227"/>
      <c r="BG562" s="227"/>
      <c r="BH562" s="227"/>
      <c r="BI562" s="227"/>
      <c r="BJ562" s="227"/>
      <c r="BK562" s="227"/>
      <c r="BL562" s="227"/>
      <c r="BM562" s="227"/>
      <c r="BN562" s="227"/>
      <c r="BO562" s="227"/>
      <c r="BP562" s="227"/>
      <c r="BQ562" s="227"/>
    </row>
    <row r="563" spans="1:69" x14ac:dyDescent="0.25">
      <c r="A563" s="227"/>
      <c r="B563" s="227"/>
      <c r="C563" s="227"/>
      <c r="D563" s="227"/>
      <c r="E563" s="54"/>
      <c r="F563" s="54"/>
      <c r="G563" s="54"/>
      <c r="H563" s="54"/>
      <c r="I563" s="54"/>
      <c r="J563" s="54"/>
      <c r="K563" s="54"/>
      <c r="L563" s="54"/>
      <c r="M563" s="54"/>
      <c r="N563" s="54"/>
      <c r="O563" s="54"/>
      <c r="P563" s="54"/>
      <c r="Q563" s="54"/>
      <c r="R563" s="54"/>
      <c r="S563" s="54"/>
      <c r="T563" s="54"/>
      <c r="U563" s="227"/>
      <c r="V563" s="227"/>
      <c r="W563" s="227"/>
      <c r="X563" s="227"/>
      <c r="Y563" s="227"/>
      <c r="Z563" s="227"/>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227"/>
      <c r="BE563" s="227"/>
      <c r="BF563" s="227"/>
      <c r="BG563" s="227"/>
      <c r="BH563" s="227"/>
      <c r="BI563" s="227"/>
      <c r="BJ563" s="227"/>
      <c r="BK563" s="227"/>
      <c r="BL563" s="227"/>
      <c r="BM563" s="227"/>
      <c r="BN563" s="227"/>
      <c r="BO563" s="227"/>
      <c r="BP563" s="227"/>
      <c r="BQ563" s="227"/>
    </row>
    <row r="564" spans="1:69" x14ac:dyDescent="0.25">
      <c r="A564" s="227"/>
      <c r="B564" s="227"/>
      <c r="C564" s="227"/>
      <c r="D564" s="227"/>
      <c r="E564" s="54"/>
      <c r="F564" s="54"/>
      <c r="G564" s="54"/>
      <c r="H564" s="54"/>
      <c r="I564" s="54"/>
      <c r="J564" s="54"/>
      <c r="K564" s="54"/>
      <c r="L564" s="54"/>
      <c r="M564" s="54"/>
      <c r="N564" s="54"/>
      <c r="O564" s="54"/>
      <c r="P564" s="54"/>
      <c r="Q564" s="54"/>
      <c r="R564" s="54"/>
      <c r="S564" s="54"/>
      <c r="T564" s="54"/>
      <c r="U564" s="227"/>
      <c r="V564" s="227"/>
      <c r="W564" s="227"/>
      <c r="X564" s="227"/>
      <c r="Y564" s="227"/>
      <c r="Z564" s="227"/>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227"/>
      <c r="BE564" s="227"/>
      <c r="BF564" s="227"/>
      <c r="BG564" s="227"/>
      <c r="BH564" s="227"/>
      <c r="BI564" s="227"/>
      <c r="BJ564" s="227"/>
      <c r="BK564" s="227"/>
      <c r="BL564" s="227"/>
      <c r="BM564" s="227"/>
      <c r="BN564" s="227"/>
      <c r="BO564" s="227"/>
      <c r="BP564" s="227"/>
      <c r="BQ564" s="227"/>
    </row>
    <row r="565" spans="1:69" x14ac:dyDescent="0.25">
      <c r="A565" s="227"/>
      <c r="B565" s="227"/>
      <c r="C565" s="227"/>
      <c r="D565" s="227"/>
      <c r="E565" s="54"/>
      <c r="F565" s="54"/>
      <c r="G565" s="54"/>
      <c r="H565" s="54"/>
      <c r="I565" s="54"/>
      <c r="J565" s="54"/>
      <c r="K565" s="54"/>
      <c r="L565" s="54"/>
      <c r="M565" s="54"/>
      <c r="N565" s="54"/>
      <c r="O565" s="54"/>
      <c r="P565" s="54"/>
      <c r="Q565" s="54"/>
      <c r="R565" s="54"/>
      <c r="S565" s="54"/>
      <c r="T565" s="54"/>
      <c r="U565" s="227"/>
      <c r="V565" s="227"/>
      <c r="W565" s="227"/>
      <c r="X565" s="227"/>
      <c r="Y565" s="227"/>
      <c r="Z565" s="227"/>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227"/>
      <c r="BE565" s="227"/>
      <c r="BF565" s="227"/>
      <c r="BG565" s="227"/>
      <c r="BH565" s="227"/>
      <c r="BI565" s="227"/>
      <c r="BJ565" s="227"/>
      <c r="BK565" s="227"/>
      <c r="BL565" s="227"/>
      <c r="BM565" s="227"/>
      <c r="BN565" s="227"/>
      <c r="BO565" s="227"/>
      <c r="BP565" s="227"/>
      <c r="BQ565" s="227"/>
    </row>
    <row r="566" spans="1:69" x14ac:dyDescent="0.25">
      <c r="A566" s="227"/>
      <c r="B566" s="227"/>
      <c r="C566" s="227"/>
      <c r="D566" s="227"/>
      <c r="E566" s="54"/>
      <c r="F566" s="54"/>
      <c r="G566" s="54"/>
      <c r="H566" s="54"/>
      <c r="I566" s="54"/>
      <c r="J566" s="54"/>
      <c r="K566" s="54"/>
      <c r="L566" s="54"/>
      <c r="M566" s="54"/>
      <c r="N566" s="54"/>
      <c r="O566" s="54"/>
      <c r="P566" s="54"/>
      <c r="Q566" s="54"/>
      <c r="R566" s="54"/>
      <c r="S566" s="54"/>
      <c r="T566" s="54"/>
      <c r="U566" s="227"/>
      <c r="V566" s="227"/>
      <c r="W566" s="227"/>
      <c r="X566" s="227"/>
      <c r="Y566" s="227"/>
      <c r="Z566" s="227"/>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227"/>
      <c r="BE566" s="227"/>
      <c r="BF566" s="227"/>
      <c r="BG566" s="227"/>
      <c r="BH566" s="227"/>
      <c r="BI566" s="227"/>
      <c r="BJ566" s="227"/>
      <c r="BK566" s="227"/>
      <c r="BL566" s="227"/>
      <c r="BM566" s="227"/>
      <c r="BN566" s="227"/>
      <c r="BO566" s="227"/>
      <c r="BP566" s="227"/>
      <c r="BQ566" s="227"/>
    </row>
    <row r="567" spans="1:69" x14ac:dyDescent="0.25">
      <c r="A567" s="227"/>
      <c r="B567" s="227"/>
      <c r="C567" s="227"/>
      <c r="D567" s="227"/>
      <c r="E567" s="54"/>
      <c r="F567" s="54"/>
      <c r="G567" s="54"/>
      <c r="H567" s="54"/>
      <c r="I567" s="54"/>
      <c r="J567" s="54"/>
      <c r="K567" s="54"/>
      <c r="L567" s="54"/>
      <c r="M567" s="54"/>
      <c r="N567" s="54"/>
      <c r="O567" s="54"/>
      <c r="P567" s="54"/>
      <c r="Q567" s="54"/>
      <c r="R567" s="54"/>
      <c r="S567" s="54"/>
      <c r="T567" s="54"/>
      <c r="U567" s="227"/>
      <c r="V567" s="227"/>
      <c r="W567" s="227"/>
      <c r="X567" s="227"/>
      <c r="Y567" s="227"/>
      <c r="Z567" s="227"/>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227"/>
      <c r="BE567" s="227"/>
      <c r="BF567" s="227"/>
      <c r="BG567" s="227"/>
      <c r="BH567" s="227"/>
      <c r="BI567" s="227"/>
      <c r="BJ567" s="227"/>
      <c r="BK567" s="227"/>
      <c r="BL567" s="227"/>
      <c r="BM567" s="227"/>
      <c r="BN567" s="227"/>
      <c r="BO567" s="227"/>
      <c r="BP567" s="227"/>
      <c r="BQ567" s="227"/>
    </row>
    <row r="568" spans="1:69" x14ac:dyDescent="0.25">
      <c r="A568" s="227"/>
      <c r="B568" s="227"/>
      <c r="C568" s="227"/>
      <c r="D568" s="227"/>
      <c r="E568" s="54"/>
      <c r="F568" s="54"/>
      <c r="G568" s="54"/>
      <c r="H568" s="54"/>
      <c r="I568" s="54"/>
      <c r="J568" s="54"/>
      <c r="K568" s="54"/>
      <c r="L568" s="54"/>
      <c r="M568" s="54"/>
      <c r="N568" s="54"/>
      <c r="O568" s="54"/>
      <c r="P568" s="54"/>
      <c r="Q568" s="54"/>
      <c r="R568" s="54"/>
      <c r="S568" s="54"/>
      <c r="T568" s="54"/>
      <c r="U568" s="227"/>
      <c r="V568" s="227"/>
      <c r="W568" s="227"/>
      <c r="X568" s="227"/>
      <c r="Y568" s="227"/>
      <c r="Z568" s="227"/>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227"/>
      <c r="BE568" s="227"/>
      <c r="BF568" s="227"/>
      <c r="BG568" s="227"/>
      <c r="BH568" s="227"/>
      <c r="BI568" s="227"/>
      <c r="BJ568" s="227"/>
      <c r="BK568" s="227"/>
      <c r="BL568" s="227"/>
      <c r="BM568" s="227"/>
      <c r="BN568" s="227"/>
      <c r="BO568" s="227"/>
      <c r="BP568" s="227"/>
      <c r="BQ568" s="227"/>
    </row>
    <row r="569" spans="1:69" x14ac:dyDescent="0.25">
      <c r="A569" s="227"/>
      <c r="B569" s="227"/>
      <c r="C569" s="227"/>
      <c r="D569" s="227"/>
      <c r="E569" s="54"/>
      <c r="F569" s="54"/>
      <c r="G569" s="54"/>
      <c r="H569" s="54"/>
      <c r="I569" s="54"/>
      <c r="J569" s="54"/>
      <c r="K569" s="54"/>
      <c r="L569" s="54"/>
      <c r="M569" s="54"/>
      <c r="N569" s="54"/>
      <c r="O569" s="54"/>
      <c r="P569" s="54"/>
      <c r="Q569" s="54"/>
      <c r="R569" s="54"/>
      <c r="S569" s="54"/>
      <c r="T569" s="54"/>
      <c r="U569" s="227"/>
      <c r="V569" s="227"/>
      <c r="W569" s="227"/>
      <c r="X569" s="227"/>
      <c r="Y569" s="227"/>
      <c r="Z569" s="227"/>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227"/>
      <c r="BE569" s="227"/>
      <c r="BF569" s="227"/>
      <c r="BG569" s="227"/>
      <c r="BH569" s="227"/>
      <c r="BI569" s="227"/>
      <c r="BJ569" s="227"/>
      <c r="BK569" s="227"/>
      <c r="BL569" s="227"/>
      <c r="BM569" s="227"/>
      <c r="BN569" s="227"/>
      <c r="BO569" s="227"/>
      <c r="BP569" s="227"/>
      <c r="BQ569" s="227"/>
    </row>
    <row r="570" spans="1:69" x14ac:dyDescent="0.25">
      <c r="A570" s="227"/>
      <c r="B570" s="227"/>
      <c r="C570" s="227"/>
      <c r="D570" s="227"/>
      <c r="E570" s="54"/>
      <c r="F570" s="54"/>
      <c r="G570" s="54"/>
      <c r="H570" s="54"/>
      <c r="I570" s="54"/>
      <c r="J570" s="54"/>
      <c r="K570" s="54"/>
      <c r="L570" s="54"/>
      <c r="M570" s="54"/>
      <c r="N570" s="54"/>
      <c r="O570" s="54"/>
      <c r="P570" s="54"/>
      <c r="Q570" s="54"/>
      <c r="R570" s="54"/>
      <c r="S570" s="54"/>
      <c r="T570" s="54"/>
      <c r="U570" s="227"/>
      <c r="V570" s="227"/>
      <c r="W570" s="227"/>
      <c r="X570" s="227"/>
      <c r="Y570" s="227"/>
      <c r="Z570" s="227"/>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227"/>
      <c r="BE570" s="227"/>
      <c r="BF570" s="227"/>
      <c r="BG570" s="227"/>
      <c r="BH570" s="227"/>
      <c r="BI570" s="227"/>
      <c r="BJ570" s="227"/>
      <c r="BK570" s="227"/>
      <c r="BL570" s="227"/>
      <c r="BM570" s="227"/>
      <c r="BN570" s="227"/>
      <c r="BO570" s="227"/>
      <c r="BP570" s="227"/>
      <c r="BQ570" s="227"/>
    </row>
    <row r="571" spans="1:69" x14ac:dyDescent="0.25">
      <c r="A571" s="227"/>
      <c r="B571" s="227"/>
      <c r="C571" s="227"/>
      <c r="D571" s="227"/>
      <c r="E571" s="54"/>
      <c r="F571" s="54"/>
      <c r="G571" s="54"/>
      <c r="H571" s="54"/>
      <c r="I571" s="54"/>
      <c r="J571" s="54"/>
      <c r="K571" s="54"/>
      <c r="L571" s="54"/>
      <c r="M571" s="54"/>
      <c r="N571" s="54"/>
      <c r="O571" s="54"/>
      <c r="P571" s="54"/>
      <c r="Q571" s="54"/>
      <c r="R571" s="54"/>
      <c r="S571" s="54"/>
      <c r="T571" s="54"/>
      <c r="U571" s="227"/>
      <c r="V571" s="227"/>
      <c r="W571" s="227"/>
      <c r="X571" s="227"/>
      <c r="Y571" s="227"/>
      <c r="Z571" s="227"/>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227"/>
      <c r="BE571" s="227"/>
      <c r="BF571" s="227"/>
      <c r="BG571" s="227"/>
      <c r="BH571" s="227"/>
      <c r="BI571" s="227"/>
      <c r="BJ571" s="227"/>
      <c r="BK571" s="227"/>
      <c r="BL571" s="227"/>
      <c r="BM571" s="227"/>
      <c r="BN571" s="227"/>
      <c r="BO571" s="227"/>
      <c r="BP571" s="227"/>
      <c r="BQ571" s="227"/>
    </row>
    <row r="572" spans="1:69" x14ac:dyDescent="0.25">
      <c r="A572" s="227"/>
      <c r="B572" s="227"/>
      <c r="C572" s="227"/>
      <c r="D572" s="227"/>
      <c r="E572" s="54"/>
      <c r="F572" s="54"/>
      <c r="G572" s="54"/>
      <c r="H572" s="54"/>
      <c r="I572" s="54"/>
      <c r="J572" s="54"/>
      <c r="K572" s="54"/>
      <c r="L572" s="54"/>
      <c r="M572" s="54"/>
      <c r="N572" s="54"/>
      <c r="O572" s="54"/>
      <c r="P572" s="54"/>
      <c r="Q572" s="54"/>
      <c r="R572" s="54"/>
      <c r="S572" s="54"/>
      <c r="T572" s="54"/>
      <c r="U572" s="227"/>
      <c r="V572" s="227"/>
      <c r="W572" s="227"/>
      <c r="X572" s="227"/>
      <c r="Y572" s="227"/>
      <c r="Z572" s="227"/>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227"/>
      <c r="BE572" s="227"/>
      <c r="BF572" s="227"/>
      <c r="BG572" s="227"/>
      <c r="BH572" s="227"/>
      <c r="BI572" s="227"/>
      <c r="BJ572" s="227"/>
      <c r="BK572" s="227"/>
      <c r="BL572" s="227"/>
      <c r="BM572" s="227"/>
      <c r="BN572" s="227"/>
      <c r="BO572" s="227"/>
      <c r="BP572" s="227"/>
      <c r="BQ572" s="227"/>
    </row>
    <row r="573" spans="1:69" x14ac:dyDescent="0.25">
      <c r="A573" s="227"/>
      <c r="B573" s="227"/>
      <c r="C573" s="227"/>
      <c r="D573" s="227"/>
      <c r="E573" s="54"/>
      <c r="F573" s="54"/>
      <c r="G573" s="54"/>
      <c r="H573" s="54"/>
      <c r="I573" s="54"/>
      <c r="J573" s="54"/>
      <c r="K573" s="54"/>
      <c r="L573" s="54"/>
      <c r="M573" s="54"/>
      <c r="N573" s="54"/>
      <c r="O573" s="54"/>
      <c r="P573" s="54"/>
      <c r="Q573" s="54"/>
      <c r="R573" s="54"/>
      <c r="S573" s="54"/>
      <c r="T573" s="54"/>
      <c r="U573" s="227"/>
      <c r="V573" s="227"/>
      <c r="W573" s="227"/>
      <c r="X573" s="227"/>
      <c r="Y573" s="227"/>
      <c r="Z573" s="227"/>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227"/>
      <c r="BE573" s="227"/>
      <c r="BF573" s="227"/>
      <c r="BG573" s="227"/>
      <c r="BH573" s="227"/>
      <c r="BI573" s="227"/>
      <c r="BJ573" s="227"/>
      <c r="BK573" s="227"/>
      <c r="BL573" s="227"/>
      <c r="BM573" s="227"/>
      <c r="BN573" s="227"/>
      <c r="BO573" s="227"/>
      <c r="BP573" s="227"/>
      <c r="BQ573" s="227"/>
    </row>
    <row r="574" spans="1:69" x14ac:dyDescent="0.25">
      <c r="A574" s="227"/>
      <c r="B574" s="227"/>
      <c r="C574" s="227"/>
      <c r="D574" s="227"/>
      <c r="E574" s="54"/>
      <c r="F574" s="54"/>
      <c r="G574" s="54"/>
      <c r="H574" s="54"/>
      <c r="I574" s="54"/>
      <c r="J574" s="54"/>
      <c r="K574" s="54"/>
      <c r="L574" s="54"/>
      <c r="M574" s="54"/>
      <c r="N574" s="54"/>
      <c r="O574" s="54"/>
      <c r="P574" s="54"/>
      <c r="Q574" s="54"/>
      <c r="R574" s="54"/>
      <c r="S574" s="54"/>
      <c r="T574" s="54"/>
      <c r="U574" s="227"/>
      <c r="V574" s="227"/>
      <c r="W574" s="227"/>
      <c r="X574" s="227"/>
      <c r="Y574" s="227"/>
      <c r="Z574" s="227"/>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227"/>
      <c r="BE574" s="227"/>
      <c r="BF574" s="227"/>
      <c r="BG574" s="227"/>
      <c r="BH574" s="227"/>
      <c r="BI574" s="227"/>
      <c r="BJ574" s="227"/>
      <c r="BK574" s="227"/>
      <c r="BL574" s="227"/>
      <c r="BM574" s="227"/>
      <c r="BN574" s="227"/>
      <c r="BO574" s="227"/>
      <c r="BP574" s="227"/>
      <c r="BQ574" s="227"/>
    </row>
    <row r="575" spans="1:69" x14ac:dyDescent="0.25">
      <c r="A575" s="227"/>
      <c r="B575" s="227"/>
      <c r="C575" s="227"/>
      <c r="D575" s="227"/>
      <c r="E575" s="54"/>
      <c r="F575" s="54"/>
      <c r="G575" s="54"/>
      <c r="H575" s="54"/>
      <c r="I575" s="54"/>
      <c r="J575" s="54"/>
      <c r="K575" s="54"/>
      <c r="L575" s="54"/>
      <c r="M575" s="54"/>
      <c r="N575" s="54"/>
      <c r="O575" s="54"/>
      <c r="P575" s="54"/>
      <c r="Q575" s="54"/>
      <c r="R575" s="54"/>
      <c r="S575" s="54"/>
      <c r="T575" s="54"/>
      <c r="U575" s="227"/>
      <c r="V575" s="227"/>
      <c r="W575" s="227"/>
      <c r="X575" s="227"/>
      <c r="Y575" s="227"/>
      <c r="Z575" s="227"/>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227"/>
      <c r="BE575" s="227"/>
      <c r="BF575" s="227"/>
      <c r="BG575" s="227"/>
      <c r="BH575" s="227"/>
      <c r="BI575" s="227"/>
      <c r="BJ575" s="227"/>
      <c r="BK575" s="227"/>
      <c r="BL575" s="227"/>
      <c r="BM575" s="227"/>
      <c r="BN575" s="227"/>
      <c r="BO575" s="227"/>
      <c r="BP575" s="227"/>
      <c r="BQ575" s="227"/>
    </row>
    <row r="576" spans="1:69" x14ac:dyDescent="0.25">
      <c r="A576" s="227"/>
      <c r="B576" s="227"/>
      <c r="C576" s="227"/>
      <c r="D576" s="227"/>
      <c r="E576" s="54"/>
      <c r="F576" s="54"/>
      <c r="G576" s="54"/>
      <c r="H576" s="54"/>
      <c r="I576" s="54"/>
      <c r="J576" s="54"/>
      <c r="K576" s="54"/>
      <c r="L576" s="54"/>
      <c r="M576" s="54"/>
      <c r="N576" s="54"/>
      <c r="O576" s="54"/>
      <c r="P576" s="54"/>
      <c r="Q576" s="54"/>
      <c r="R576" s="54"/>
      <c r="S576" s="54"/>
      <c r="T576" s="54"/>
      <c r="U576" s="227"/>
      <c r="V576" s="227"/>
      <c r="W576" s="227"/>
      <c r="X576" s="227"/>
      <c r="Y576" s="227"/>
      <c r="Z576" s="227"/>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227"/>
      <c r="BE576" s="227"/>
      <c r="BF576" s="227"/>
      <c r="BG576" s="227"/>
      <c r="BH576" s="227"/>
      <c r="BI576" s="227"/>
      <c r="BJ576" s="227"/>
      <c r="BK576" s="227"/>
      <c r="BL576" s="227"/>
      <c r="BM576" s="227"/>
      <c r="BN576" s="227"/>
      <c r="BO576" s="227"/>
      <c r="BP576" s="227"/>
      <c r="BQ576" s="227"/>
    </row>
    <row r="577" spans="1:69" x14ac:dyDescent="0.25">
      <c r="A577" s="227"/>
      <c r="B577" s="227"/>
      <c r="C577" s="227"/>
      <c r="D577" s="227"/>
      <c r="E577" s="54"/>
      <c r="F577" s="54"/>
      <c r="G577" s="54"/>
      <c r="H577" s="54"/>
      <c r="I577" s="54"/>
      <c r="J577" s="54"/>
      <c r="K577" s="54"/>
      <c r="L577" s="54"/>
      <c r="M577" s="54"/>
      <c r="N577" s="54"/>
      <c r="O577" s="54"/>
      <c r="P577" s="54"/>
      <c r="Q577" s="54"/>
      <c r="R577" s="54"/>
      <c r="S577" s="54"/>
      <c r="T577" s="54"/>
      <c r="U577" s="227"/>
      <c r="V577" s="227"/>
      <c r="W577" s="227"/>
      <c r="X577" s="227"/>
      <c r="Y577" s="227"/>
      <c r="Z577" s="227"/>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227"/>
      <c r="BE577" s="227"/>
      <c r="BF577" s="227"/>
      <c r="BG577" s="227"/>
      <c r="BH577" s="227"/>
      <c r="BI577" s="227"/>
      <c r="BJ577" s="227"/>
      <c r="BK577" s="227"/>
      <c r="BL577" s="227"/>
      <c r="BM577" s="227"/>
      <c r="BN577" s="227"/>
      <c r="BO577" s="227"/>
      <c r="BP577" s="227"/>
      <c r="BQ577" s="227"/>
    </row>
    <row r="578" spans="1:69" x14ac:dyDescent="0.25">
      <c r="A578" s="227"/>
      <c r="B578" s="227"/>
      <c r="C578" s="227"/>
      <c r="D578" s="227"/>
      <c r="E578" s="54"/>
      <c r="F578" s="54"/>
      <c r="G578" s="54"/>
      <c r="H578" s="54"/>
      <c r="I578" s="54"/>
      <c r="J578" s="54"/>
      <c r="K578" s="54"/>
      <c r="L578" s="54"/>
      <c r="M578" s="54"/>
      <c r="N578" s="54"/>
      <c r="O578" s="54"/>
      <c r="P578" s="54"/>
      <c r="Q578" s="54"/>
      <c r="R578" s="54"/>
      <c r="S578" s="54"/>
      <c r="T578" s="54"/>
      <c r="U578" s="227"/>
      <c r="V578" s="227"/>
      <c r="W578" s="227"/>
      <c r="X578" s="227"/>
      <c r="Y578" s="227"/>
      <c r="Z578" s="227"/>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227"/>
      <c r="BE578" s="227"/>
      <c r="BF578" s="227"/>
      <c r="BG578" s="227"/>
      <c r="BH578" s="227"/>
      <c r="BI578" s="227"/>
      <c r="BJ578" s="227"/>
      <c r="BK578" s="227"/>
      <c r="BL578" s="227"/>
      <c r="BM578" s="227"/>
      <c r="BN578" s="227"/>
      <c r="BO578" s="227"/>
      <c r="BP578" s="227"/>
      <c r="BQ578" s="227"/>
    </row>
    <row r="579" spans="1:69" x14ac:dyDescent="0.25">
      <c r="A579" s="227"/>
      <c r="B579" s="227"/>
      <c r="C579" s="227"/>
      <c r="D579" s="227"/>
      <c r="E579" s="54"/>
      <c r="F579" s="54"/>
      <c r="G579" s="54"/>
      <c r="H579" s="54"/>
      <c r="I579" s="54"/>
      <c r="J579" s="54"/>
      <c r="K579" s="54"/>
      <c r="L579" s="54"/>
      <c r="M579" s="54"/>
      <c r="N579" s="54"/>
      <c r="O579" s="54"/>
      <c r="P579" s="54"/>
      <c r="Q579" s="54"/>
      <c r="R579" s="54"/>
      <c r="S579" s="54"/>
      <c r="T579" s="54"/>
      <c r="U579" s="227"/>
      <c r="V579" s="227"/>
      <c r="W579" s="227"/>
      <c r="X579" s="227"/>
      <c r="Y579" s="227"/>
      <c r="Z579" s="227"/>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227"/>
      <c r="BE579" s="227"/>
      <c r="BF579" s="227"/>
      <c r="BG579" s="227"/>
      <c r="BH579" s="227"/>
      <c r="BI579" s="227"/>
      <c r="BJ579" s="227"/>
      <c r="BK579" s="227"/>
      <c r="BL579" s="227"/>
      <c r="BM579" s="227"/>
      <c r="BN579" s="227"/>
      <c r="BO579" s="227"/>
      <c r="BP579" s="227"/>
      <c r="BQ579" s="227"/>
    </row>
    <row r="580" spans="1:69" x14ac:dyDescent="0.25">
      <c r="A580" s="227"/>
      <c r="B580" s="227"/>
      <c r="C580" s="227"/>
      <c r="D580" s="227"/>
      <c r="E580" s="54"/>
      <c r="F580" s="54"/>
      <c r="G580" s="54"/>
      <c r="H580" s="54"/>
      <c r="I580" s="54"/>
      <c r="J580" s="54"/>
      <c r="K580" s="54"/>
      <c r="L580" s="54"/>
      <c r="M580" s="54"/>
      <c r="N580" s="54"/>
      <c r="O580" s="54"/>
      <c r="P580" s="54"/>
      <c r="Q580" s="54"/>
      <c r="R580" s="54"/>
      <c r="S580" s="54"/>
      <c r="T580" s="54"/>
      <c r="U580" s="227"/>
      <c r="V580" s="227"/>
      <c r="W580" s="227"/>
      <c r="X580" s="227"/>
      <c r="Y580" s="227"/>
      <c r="Z580" s="227"/>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227"/>
      <c r="BE580" s="227"/>
      <c r="BF580" s="227"/>
      <c r="BG580" s="227"/>
      <c r="BH580" s="227"/>
      <c r="BI580" s="227"/>
      <c r="BJ580" s="227"/>
      <c r="BK580" s="227"/>
      <c r="BL580" s="227"/>
      <c r="BM580" s="227"/>
      <c r="BN580" s="227"/>
      <c r="BO580" s="227"/>
      <c r="BP580" s="227"/>
      <c r="BQ580" s="227"/>
    </row>
    <row r="581" spans="1:69" x14ac:dyDescent="0.25">
      <c r="A581" s="227"/>
      <c r="B581" s="227"/>
      <c r="C581" s="227"/>
      <c r="D581" s="227"/>
      <c r="E581" s="54"/>
      <c r="F581" s="54"/>
      <c r="G581" s="54"/>
      <c r="H581" s="54"/>
      <c r="I581" s="54"/>
      <c r="J581" s="54"/>
      <c r="K581" s="54"/>
      <c r="L581" s="54"/>
      <c r="M581" s="54"/>
      <c r="N581" s="54"/>
      <c r="O581" s="54"/>
      <c r="P581" s="54"/>
      <c r="Q581" s="54"/>
      <c r="R581" s="54"/>
      <c r="S581" s="54"/>
      <c r="T581" s="54"/>
      <c r="U581" s="227"/>
      <c r="V581" s="227"/>
      <c r="W581" s="227"/>
      <c r="X581" s="227"/>
      <c r="Y581" s="227"/>
      <c r="Z581" s="227"/>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227"/>
      <c r="BE581" s="227"/>
      <c r="BF581" s="227"/>
      <c r="BG581" s="227"/>
      <c r="BH581" s="227"/>
      <c r="BI581" s="227"/>
      <c r="BJ581" s="227"/>
      <c r="BK581" s="227"/>
      <c r="BL581" s="227"/>
      <c r="BM581" s="227"/>
      <c r="BN581" s="227"/>
      <c r="BO581" s="227"/>
      <c r="BP581" s="227"/>
      <c r="BQ581" s="227"/>
    </row>
    <row r="582" spans="1:69" x14ac:dyDescent="0.25">
      <c r="A582" s="227"/>
      <c r="B582" s="227"/>
      <c r="C582" s="227"/>
      <c r="D582" s="227"/>
      <c r="E582" s="54"/>
      <c r="F582" s="54"/>
      <c r="G582" s="54"/>
      <c r="H582" s="54"/>
      <c r="I582" s="54"/>
      <c r="J582" s="54"/>
      <c r="K582" s="54"/>
      <c r="L582" s="54"/>
      <c r="M582" s="54"/>
      <c r="N582" s="54"/>
      <c r="O582" s="54"/>
      <c r="P582" s="54"/>
      <c r="Q582" s="54"/>
      <c r="R582" s="54"/>
      <c r="S582" s="54"/>
      <c r="T582" s="54"/>
      <c r="U582" s="227"/>
      <c r="V582" s="227"/>
      <c r="W582" s="227"/>
      <c r="X582" s="227"/>
      <c r="Y582" s="227"/>
      <c r="Z582" s="227"/>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227"/>
      <c r="BE582" s="227"/>
      <c r="BF582" s="227"/>
      <c r="BG582" s="227"/>
      <c r="BH582" s="227"/>
      <c r="BI582" s="227"/>
      <c r="BJ582" s="227"/>
      <c r="BK582" s="227"/>
      <c r="BL582" s="227"/>
      <c r="BM582" s="227"/>
      <c r="BN582" s="227"/>
      <c r="BO582" s="227"/>
      <c r="BP582" s="227"/>
      <c r="BQ582" s="227"/>
    </row>
    <row r="583" spans="1:69" x14ac:dyDescent="0.25">
      <c r="A583" s="227"/>
      <c r="B583" s="227"/>
      <c r="C583" s="227"/>
      <c r="D583" s="227"/>
      <c r="E583" s="54"/>
      <c r="F583" s="54"/>
      <c r="G583" s="54"/>
      <c r="H583" s="54"/>
      <c r="I583" s="54"/>
      <c r="J583" s="54"/>
      <c r="K583" s="54"/>
      <c r="L583" s="54"/>
      <c r="M583" s="54"/>
      <c r="N583" s="54"/>
      <c r="O583" s="54"/>
      <c r="P583" s="54"/>
      <c r="Q583" s="54"/>
      <c r="R583" s="54"/>
      <c r="S583" s="54"/>
      <c r="T583" s="54"/>
      <c r="U583" s="227"/>
      <c r="V583" s="227"/>
      <c r="W583" s="227"/>
      <c r="X583" s="227"/>
      <c r="Y583" s="227"/>
      <c r="Z583" s="227"/>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227"/>
      <c r="BE583" s="227"/>
      <c r="BF583" s="227"/>
      <c r="BG583" s="227"/>
      <c r="BH583" s="227"/>
      <c r="BI583" s="227"/>
      <c r="BJ583" s="227"/>
      <c r="BK583" s="227"/>
      <c r="BL583" s="227"/>
      <c r="BM583" s="227"/>
      <c r="BN583" s="227"/>
      <c r="BO583" s="227"/>
      <c r="BP583" s="227"/>
      <c r="BQ583" s="227"/>
    </row>
    <row r="584" spans="1:69" x14ac:dyDescent="0.25">
      <c r="A584" s="227"/>
      <c r="B584" s="227"/>
      <c r="C584" s="227"/>
      <c r="D584" s="227"/>
      <c r="E584" s="54"/>
      <c r="F584" s="54"/>
      <c r="G584" s="54"/>
      <c r="H584" s="54"/>
      <c r="I584" s="54"/>
      <c r="J584" s="54"/>
      <c r="K584" s="54"/>
      <c r="L584" s="54"/>
      <c r="M584" s="54"/>
      <c r="N584" s="54"/>
      <c r="O584" s="54"/>
      <c r="P584" s="54"/>
      <c r="Q584" s="54"/>
      <c r="R584" s="54"/>
      <c r="S584" s="54"/>
      <c r="T584" s="54"/>
      <c r="U584" s="227"/>
      <c r="V584" s="227"/>
      <c r="W584" s="227"/>
      <c r="X584" s="227"/>
      <c r="Y584" s="227"/>
      <c r="Z584" s="227"/>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227"/>
      <c r="BE584" s="227"/>
      <c r="BF584" s="227"/>
      <c r="BG584" s="227"/>
      <c r="BH584" s="227"/>
      <c r="BI584" s="227"/>
      <c r="BJ584" s="227"/>
      <c r="BK584" s="227"/>
      <c r="BL584" s="227"/>
      <c r="BM584" s="227"/>
      <c r="BN584" s="227"/>
      <c r="BO584" s="227"/>
      <c r="BP584" s="227"/>
      <c r="BQ584" s="227"/>
    </row>
    <row r="585" spans="1:69" x14ac:dyDescent="0.25">
      <c r="A585" s="227"/>
      <c r="B585" s="227"/>
      <c r="C585" s="227"/>
      <c r="D585" s="227"/>
      <c r="E585" s="54"/>
      <c r="F585" s="54"/>
      <c r="G585" s="54"/>
      <c r="H585" s="54"/>
      <c r="I585" s="54"/>
      <c r="J585" s="54"/>
      <c r="K585" s="54"/>
      <c r="L585" s="54"/>
      <c r="M585" s="54"/>
      <c r="N585" s="54"/>
      <c r="O585" s="54"/>
      <c r="P585" s="54"/>
      <c r="Q585" s="54"/>
      <c r="R585" s="54"/>
      <c r="S585" s="54"/>
      <c r="T585" s="54"/>
      <c r="U585" s="227"/>
      <c r="V585" s="227"/>
      <c r="W585" s="227"/>
      <c r="X585" s="227"/>
      <c r="Y585" s="227"/>
      <c r="Z585" s="227"/>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227"/>
      <c r="BE585" s="227"/>
      <c r="BF585" s="227"/>
      <c r="BG585" s="227"/>
      <c r="BH585" s="227"/>
      <c r="BI585" s="227"/>
      <c r="BJ585" s="227"/>
      <c r="BK585" s="227"/>
      <c r="BL585" s="227"/>
      <c r="BM585" s="227"/>
      <c r="BN585" s="227"/>
      <c r="BO585" s="227"/>
      <c r="BP585" s="227"/>
      <c r="BQ585" s="227"/>
    </row>
    <row r="586" spans="1:69" x14ac:dyDescent="0.25">
      <c r="A586" s="227"/>
      <c r="B586" s="227"/>
      <c r="C586" s="227"/>
      <c r="D586" s="227"/>
      <c r="E586" s="54"/>
      <c r="F586" s="54"/>
      <c r="G586" s="54"/>
      <c r="H586" s="54"/>
      <c r="I586" s="54"/>
      <c r="J586" s="54"/>
      <c r="K586" s="54"/>
      <c r="L586" s="54"/>
      <c r="M586" s="54"/>
      <c r="N586" s="54"/>
      <c r="O586" s="54"/>
      <c r="P586" s="54"/>
      <c r="Q586" s="54"/>
      <c r="R586" s="54"/>
      <c r="S586" s="54"/>
      <c r="T586" s="54"/>
      <c r="U586" s="227"/>
      <c r="V586" s="227"/>
      <c r="W586" s="227"/>
      <c r="X586" s="227"/>
      <c r="Y586" s="227"/>
      <c r="Z586" s="227"/>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227"/>
      <c r="BE586" s="227"/>
      <c r="BF586" s="227"/>
      <c r="BG586" s="227"/>
      <c r="BH586" s="227"/>
      <c r="BI586" s="227"/>
      <c r="BJ586" s="227"/>
      <c r="BK586" s="227"/>
      <c r="BL586" s="227"/>
      <c r="BM586" s="227"/>
      <c r="BN586" s="227"/>
      <c r="BO586" s="227"/>
      <c r="BP586" s="227"/>
      <c r="BQ586" s="227"/>
    </row>
    <row r="587" spans="1:69" x14ac:dyDescent="0.25">
      <c r="A587" s="227"/>
      <c r="B587" s="227"/>
      <c r="C587" s="227"/>
      <c r="D587" s="227"/>
      <c r="E587" s="54"/>
      <c r="F587" s="54"/>
      <c r="G587" s="54"/>
      <c r="H587" s="54"/>
      <c r="I587" s="54"/>
      <c r="J587" s="54"/>
      <c r="K587" s="54"/>
      <c r="L587" s="54"/>
      <c r="M587" s="54"/>
      <c r="N587" s="54"/>
      <c r="O587" s="54"/>
      <c r="P587" s="54"/>
      <c r="Q587" s="54"/>
      <c r="R587" s="54"/>
      <c r="S587" s="54"/>
      <c r="T587" s="54"/>
      <c r="U587" s="227"/>
      <c r="V587" s="227"/>
      <c r="W587" s="227"/>
      <c r="X587" s="227"/>
      <c r="Y587" s="227"/>
      <c r="Z587" s="227"/>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227"/>
      <c r="BE587" s="227"/>
      <c r="BF587" s="227"/>
      <c r="BG587" s="227"/>
      <c r="BH587" s="227"/>
      <c r="BI587" s="227"/>
      <c r="BJ587" s="227"/>
      <c r="BK587" s="227"/>
      <c r="BL587" s="227"/>
      <c r="BM587" s="227"/>
      <c r="BN587" s="227"/>
      <c r="BO587" s="227"/>
      <c r="BP587" s="227"/>
      <c r="BQ587" s="227"/>
    </row>
    <row r="588" spans="1:69" x14ac:dyDescent="0.25">
      <c r="A588" s="227"/>
      <c r="B588" s="227"/>
      <c r="C588" s="227"/>
      <c r="D588" s="227"/>
      <c r="E588" s="54"/>
      <c r="F588" s="54"/>
      <c r="G588" s="54"/>
      <c r="H588" s="54"/>
      <c r="I588" s="54"/>
      <c r="J588" s="54"/>
      <c r="K588" s="54"/>
      <c r="L588" s="54"/>
      <c r="M588" s="54"/>
      <c r="N588" s="54"/>
      <c r="O588" s="54"/>
      <c r="P588" s="54"/>
      <c r="Q588" s="54"/>
      <c r="R588" s="54"/>
      <c r="S588" s="54"/>
      <c r="T588" s="54"/>
      <c r="U588" s="227"/>
      <c r="V588" s="227"/>
      <c r="W588" s="227"/>
      <c r="X588" s="227"/>
      <c r="Y588" s="227"/>
      <c r="Z588" s="227"/>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227"/>
      <c r="BE588" s="227"/>
      <c r="BF588" s="227"/>
      <c r="BG588" s="227"/>
      <c r="BH588" s="227"/>
      <c r="BI588" s="227"/>
      <c r="BJ588" s="227"/>
      <c r="BK588" s="227"/>
      <c r="BL588" s="227"/>
      <c r="BM588" s="227"/>
      <c r="BN588" s="227"/>
      <c r="BO588" s="227"/>
      <c r="BP588" s="227"/>
      <c r="BQ588" s="227"/>
    </row>
    <row r="589" spans="1:69" x14ac:dyDescent="0.25">
      <c r="A589" s="227"/>
      <c r="B589" s="227"/>
      <c r="C589" s="227"/>
      <c r="D589" s="227"/>
      <c r="E589" s="54"/>
      <c r="F589" s="54"/>
      <c r="G589" s="54"/>
      <c r="H589" s="54"/>
      <c r="I589" s="54"/>
      <c r="J589" s="54"/>
      <c r="K589" s="54"/>
      <c r="L589" s="54"/>
      <c r="M589" s="54"/>
      <c r="N589" s="54"/>
      <c r="O589" s="54"/>
      <c r="P589" s="54"/>
      <c r="Q589" s="54"/>
      <c r="R589" s="54"/>
      <c r="S589" s="54"/>
      <c r="T589" s="54"/>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227"/>
      <c r="BE589" s="227"/>
      <c r="BF589" s="227"/>
      <c r="BG589" s="227"/>
      <c r="BH589" s="227"/>
      <c r="BI589" s="227"/>
      <c r="BJ589" s="227"/>
      <c r="BK589" s="227"/>
      <c r="BL589" s="227"/>
      <c r="BM589" s="227"/>
      <c r="BN589" s="227"/>
      <c r="BO589" s="227"/>
      <c r="BP589" s="227"/>
      <c r="BQ589" s="227"/>
    </row>
    <row r="590" spans="1:69" x14ac:dyDescent="0.25">
      <c r="A590" s="227"/>
      <c r="B590" s="227"/>
      <c r="C590" s="227"/>
      <c r="D590" s="227"/>
      <c r="E590" s="54"/>
      <c r="F590" s="54"/>
      <c r="G590" s="54"/>
      <c r="H590" s="54"/>
      <c r="I590" s="54"/>
      <c r="J590" s="54"/>
      <c r="K590" s="54"/>
      <c r="L590" s="54"/>
      <c r="M590" s="54"/>
      <c r="N590" s="54"/>
      <c r="O590" s="54"/>
      <c r="P590" s="54"/>
      <c r="Q590" s="54"/>
      <c r="R590" s="54"/>
      <c r="S590" s="54"/>
      <c r="T590" s="54"/>
      <c r="U590" s="227"/>
      <c r="V590" s="227"/>
      <c r="W590" s="227"/>
      <c r="X590" s="227"/>
      <c r="Y590" s="227"/>
      <c r="Z590" s="227"/>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c r="BM590" s="227"/>
      <c r="BN590" s="227"/>
      <c r="BO590" s="227"/>
      <c r="BP590" s="227"/>
      <c r="BQ590" s="227"/>
    </row>
    <row r="591" spans="1:69" x14ac:dyDescent="0.25">
      <c r="A591" s="227"/>
      <c r="B591" s="227"/>
      <c r="C591" s="227"/>
      <c r="D591" s="227"/>
      <c r="E591" s="54"/>
      <c r="F591" s="54"/>
      <c r="G591" s="54"/>
      <c r="H591" s="54"/>
      <c r="I591" s="54"/>
      <c r="J591" s="54"/>
      <c r="K591" s="54"/>
      <c r="L591" s="54"/>
      <c r="M591" s="54"/>
      <c r="N591" s="54"/>
      <c r="O591" s="54"/>
      <c r="P591" s="54"/>
      <c r="Q591" s="54"/>
      <c r="R591" s="54"/>
      <c r="S591" s="54"/>
      <c r="T591" s="54"/>
      <c r="U591" s="227"/>
      <c r="V591" s="227"/>
      <c r="W591" s="227"/>
      <c r="X591" s="227"/>
      <c r="Y591" s="227"/>
      <c r="Z591" s="227"/>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c r="BM591" s="227"/>
      <c r="BN591" s="227"/>
      <c r="BO591" s="227"/>
      <c r="BP591" s="227"/>
      <c r="BQ591" s="227"/>
    </row>
    <row r="592" spans="1:69" x14ac:dyDescent="0.25">
      <c r="A592" s="227"/>
      <c r="B592" s="227"/>
      <c r="C592" s="227"/>
      <c r="D592" s="227"/>
      <c r="E592" s="54"/>
      <c r="F592" s="54"/>
      <c r="G592" s="54"/>
      <c r="H592" s="54"/>
      <c r="I592" s="54"/>
      <c r="J592" s="54"/>
      <c r="K592" s="54"/>
      <c r="L592" s="54"/>
      <c r="M592" s="54"/>
      <c r="N592" s="54"/>
      <c r="O592" s="54"/>
      <c r="P592" s="54"/>
      <c r="Q592" s="54"/>
      <c r="R592" s="54"/>
      <c r="S592" s="54"/>
      <c r="T592" s="54"/>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c r="BM592" s="227"/>
      <c r="BN592" s="227"/>
      <c r="BO592" s="227"/>
      <c r="BP592" s="227"/>
      <c r="BQ592" s="227"/>
    </row>
    <row r="593" spans="1:69" x14ac:dyDescent="0.25">
      <c r="A593" s="227"/>
      <c r="B593" s="227"/>
      <c r="C593" s="227"/>
      <c r="D593" s="227"/>
      <c r="E593" s="54"/>
      <c r="F593" s="54"/>
      <c r="G593" s="54"/>
      <c r="H593" s="54"/>
      <c r="I593" s="54"/>
      <c r="J593" s="54"/>
      <c r="K593" s="54"/>
      <c r="L593" s="54"/>
      <c r="M593" s="54"/>
      <c r="N593" s="54"/>
      <c r="O593" s="54"/>
      <c r="P593" s="54"/>
      <c r="Q593" s="54"/>
      <c r="R593" s="54"/>
      <c r="S593" s="54"/>
      <c r="T593" s="54"/>
      <c r="U593" s="227"/>
      <c r="V593" s="227"/>
      <c r="W593" s="227"/>
      <c r="X593" s="227"/>
      <c r="Y593" s="227"/>
      <c r="Z593" s="227"/>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c r="BM593" s="227"/>
      <c r="BN593" s="227"/>
      <c r="BO593" s="227"/>
      <c r="BP593" s="227"/>
      <c r="BQ593" s="227"/>
    </row>
    <row r="594" spans="1:69" x14ac:dyDescent="0.25">
      <c r="A594" s="227"/>
      <c r="B594" s="227"/>
      <c r="C594" s="227"/>
      <c r="D594" s="227"/>
      <c r="E594" s="54"/>
      <c r="F594" s="54"/>
      <c r="G594" s="54"/>
      <c r="H594" s="54"/>
      <c r="I594" s="54"/>
      <c r="J594" s="54"/>
      <c r="K594" s="54"/>
      <c r="L594" s="54"/>
      <c r="M594" s="54"/>
      <c r="N594" s="54"/>
      <c r="O594" s="54"/>
      <c r="P594" s="54"/>
      <c r="Q594" s="54"/>
      <c r="R594" s="54"/>
      <c r="S594" s="54"/>
      <c r="T594" s="54"/>
      <c r="U594" s="227"/>
      <c r="V594" s="227"/>
      <c r="W594" s="227"/>
      <c r="X594" s="227"/>
      <c r="Y594" s="227"/>
      <c r="Z594" s="227"/>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c r="BM594" s="227"/>
      <c r="BN594" s="227"/>
      <c r="BO594" s="227"/>
      <c r="BP594" s="227"/>
      <c r="BQ594" s="227"/>
    </row>
    <row r="595" spans="1:69" x14ac:dyDescent="0.25">
      <c r="A595" s="227"/>
      <c r="B595" s="227"/>
      <c r="C595" s="227"/>
      <c r="D595" s="227"/>
      <c r="E595" s="54"/>
      <c r="F595" s="54"/>
      <c r="G595" s="54"/>
      <c r="H595" s="54"/>
      <c r="I595" s="54"/>
      <c r="J595" s="54"/>
      <c r="K595" s="54"/>
      <c r="L595" s="54"/>
      <c r="M595" s="54"/>
      <c r="N595" s="54"/>
      <c r="O595" s="54"/>
      <c r="P595" s="54"/>
      <c r="Q595" s="54"/>
      <c r="R595" s="54"/>
      <c r="S595" s="54"/>
      <c r="T595" s="54"/>
      <c r="U595" s="227"/>
      <c r="V595" s="227"/>
      <c r="W595" s="227"/>
      <c r="X595" s="227"/>
      <c r="Y595" s="227"/>
      <c r="Z595" s="227"/>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c r="BM595" s="227"/>
      <c r="BN595" s="227"/>
      <c r="BO595" s="227"/>
      <c r="BP595" s="227"/>
      <c r="BQ595" s="227"/>
    </row>
    <row r="596" spans="1:69" x14ac:dyDescent="0.25">
      <c r="A596" s="227"/>
      <c r="B596" s="227"/>
      <c r="C596" s="227"/>
      <c r="D596" s="227"/>
      <c r="E596" s="54"/>
      <c r="F596" s="54"/>
      <c r="G596" s="54"/>
      <c r="H596" s="54"/>
      <c r="I596" s="54"/>
      <c r="J596" s="54"/>
      <c r="K596" s="54"/>
      <c r="L596" s="54"/>
      <c r="M596" s="54"/>
      <c r="N596" s="54"/>
      <c r="O596" s="54"/>
      <c r="P596" s="54"/>
      <c r="Q596" s="54"/>
      <c r="R596" s="54"/>
      <c r="S596" s="54"/>
      <c r="T596" s="54"/>
      <c r="U596" s="227"/>
      <c r="V596" s="227"/>
      <c r="W596" s="227"/>
      <c r="X596" s="227"/>
      <c r="Y596" s="227"/>
      <c r="Z596" s="227"/>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c r="BM596" s="227"/>
      <c r="BN596" s="227"/>
      <c r="BO596" s="227"/>
      <c r="BP596" s="227"/>
      <c r="BQ596" s="227"/>
    </row>
    <row r="597" spans="1:69" x14ac:dyDescent="0.25">
      <c r="A597" s="227"/>
      <c r="B597" s="227"/>
      <c r="C597" s="227"/>
      <c r="D597" s="227"/>
      <c r="E597" s="54"/>
      <c r="F597" s="54"/>
      <c r="G597" s="54"/>
      <c r="H597" s="54"/>
      <c r="I597" s="54"/>
      <c r="J597" s="54"/>
      <c r="K597" s="54"/>
      <c r="L597" s="54"/>
      <c r="M597" s="54"/>
      <c r="N597" s="54"/>
      <c r="O597" s="54"/>
      <c r="P597" s="54"/>
      <c r="Q597" s="54"/>
      <c r="R597" s="54"/>
      <c r="S597" s="54"/>
      <c r="T597" s="54"/>
      <c r="U597" s="227"/>
      <c r="V597" s="227"/>
      <c r="W597" s="227"/>
      <c r="X597" s="227"/>
      <c r="Y597" s="227"/>
      <c r="Z597" s="227"/>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c r="BM597" s="227"/>
      <c r="BN597" s="227"/>
      <c r="BO597" s="227"/>
      <c r="BP597" s="227"/>
      <c r="BQ597" s="227"/>
    </row>
    <row r="598" spans="1:69" x14ac:dyDescent="0.25">
      <c r="A598" s="227"/>
      <c r="B598" s="227"/>
      <c r="C598" s="227"/>
      <c r="D598" s="227"/>
      <c r="E598" s="54"/>
      <c r="F598" s="54"/>
      <c r="G598" s="54"/>
      <c r="H598" s="54"/>
      <c r="I598" s="54"/>
      <c r="J598" s="54"/>
      <c r="K598" s="54"/>
      <c r="L598" s="54"/>
      <c r="M598" s="54"/>
      <c r="N598" s="54"/>
      <c r="O598" s="54"/>
      <c r="P598" s="54"/>
      <c r="Q598" s="54"/>
      <c r="R598" s="54"/>
      <c r="S598" s="54"/>
      <c r="T598" s="54"/>
      <c r="U598" s="227"/>
      <c r="V598" s="227"/>
      <c r="W598" s="227"/>
      <c r="X598" s="227"/>
      <c r="Y598" s="227"/>
      <c r="Z598" s="227"/>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c r="BM598" s="227"/>
      <c r="BN598" s="227"/>
      <c r="BO598" s="227"/>
      <c r="BP598" s="227"/>
      <c r="BQ598" s="227"/>
    </row>
    <row r="599" spans="1:69" x14ac:dyDescent="0.25">
      <c r="A599" s="227"/>
      <c r="B599" s="227"/>
      <c r="C599" s="227"/>
      <c r="D599" s="227"/>
      <c r="E599" s="54"/>
      <c r="F599" s="54"/>
      <c r="G599" s="54"/>
      <c r="H599" s="54"/>
      <c r="I599" s="54"/>
      <c r="J599" s="54"/>
      <c r="K599" s="54"/>
      <c r="L599" s="54"/>
      <c r="M599" s="54"/>
      <c r="N599" s="54"/>
      <c r="O599" s="54"/>
      <c r="P599" s="54"/>
      <c r="Q599" s="54"/>
      <c r="R599" s="54"/>
      <c r="S599" s="54"/>
      <c r="T599" s="54"/>
      <c r="U599" s="227"/>
      <c r="V599" s="227"/>
      <c r="W599" s="227"/>
      <c r="X599" s="227"/>
      <c r="Y599" s="227"/>
      <c r="Z599" s="227"/>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c r="BM599" s="227"/>
      <c r="BN599" s="227"/>
      <c r="BO599" s="227"/>
      <c r="BP599" s="227"/>
      <c r="BQ599" s="227"/>
    </row>
    <row r="600" spans="1:69" x14ac:dyDescent="0.25">
      <c r="A600" s="227"/>
      <c r="B600" s="227"/>
      <c r="C600" s="227"/>
      <c r="D600" s="227"/>
      <c r="E600" s="54"/>
      <c r="F600" s="54"/>
      <c r="G600" s="54"/>
      <c r="H600" s="54"/>
      <c r="I600" s="54"/>
      <c r="J600" s="54"/>
      <c r="K600" s="54"/>
      <c r="L600" s="54"/>
      <c r="M600" s="54"/>
      <c r="N600" s="54"/>
      <c r="O600" s="54"/>
      <c r="P600" s="54"/>
      <c r="Q600" s="54"/>
      <c r="R600" s="54"/>
      <c r="S600" s="54"/>
      <c r="T600" s="54"/>
      <c r="U600" s="227"/>
      <c r="V600" s="227"/>
      <c r="W600" s="227"/>
      <c r="X600" s="227"/>
      <c r="Y600" s="227"/>
      <c r="Z600" s="227"/>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c r="BM600" s="227"/>
      <c r="BN600" s="227"/>
      <c r="BO600" s="227"/>
      <c r="BP600" s="227"/>
      <c r="BQ600" s="227"/>
    </row>
    <row r="601" spans="1:69" x14ac:dyDescent="0.25">
      <c r="A601" s="227"/>
      <c r="B601" s="227"/>
      <c r="C601" s="227"/>
      <c r="D601" s="227"/>
      <c r="E601" s="54"/>
      <c r="F601" s="54"/>
      <c r="G601" s="54"/>
      <c r="H601" s="54"/>
      <c r="I601" s="54"/>
      <c r="J601" s="54"/>
      <c r="K601" s="54"/>
      <c r="L601" s="54"/>
      <c r="M601" s="54"/>
      <c r="N601" s="54"/>
      <c r="O601" s="54"/>
      <c r="P601" s="54"/>
      <c r="Q601" s="54"/>
      <c r="R601" s="54"/>
      <c r="S601" s="54"/>
      <c r="T601" s="54"/>
      <c r="U601" s="227"/>
      <c r="V601" s="227"/>
      <c r="W601" s="227"/>
      <c r="X601" s="227"/>
      <c r="Y601" s="227"/>
      <c r="Z601" s="227"/>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c r="BM601" s="227"/>
      <c r="BN601" s="227"/>
      <c r="BO601" s="227"/>
      <c r="BP601" s="227"/>
      <c r="BQ601" s="227"/>
    </row>
    <row r="602" spans="1:69" x14ac:dyDescent="0.25">
      <c r="A602" s="227"/>
      <c r="B602" s="227"/>
      <c r="C602" s="227"/>
      <c r="D602" s="227"/>
      <c r="E602" s="54"/>
      <c r="F602" s="54"/>
      <c r="G602" s="54"/>
      <c r="H602" s="54"/>
      <c r="I602" s="54"/>
      <c r="J602" s="54"/>
      <c r="K602" s="54"/>
      <c r="L602" s="54"/>
      <c r="M602" s="54"/>
      <c r="N602" s="54"/>
      <c r="O602" s="54"/>
      <c r="P602" s="54"/>
      <c r="Q602" s="54"/>
      <c r="R602" s="54"/>
      <c r="S602" s="54"/>
      <c r="T602" s="54"/>
      <c r="U602" s="227"/>
      <c r="V602" s="227"/>
      <c r="W602" s="227"/>
      <c r="X602" s="227"/>
      <c r="Y602" s="227"/>
      <c r="Z602" s="227"/>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c r="BM602" s="227"/>
      <c r="BN602" s="227"/>
      <c r="BO602" s="227"/>
      <c r="BP602" s="227"/>
      <c r="BQ602" s="227"/>
    </row>
    <row r="603" spans="1:69" x14ac:dyDescent="0.25">
      <c r="A603" s="227"/>
      <c r="B603" s="227"/>
      <c r="C603" s="227"/>
      <c r="D603" s="227"/>
      <c r="E603" s="54"/>
      <c r="F603" s="54"/>
      <c r="G603" s="54"/>
      <c r="H603" s="54"/>
      <c r="I603" s="54"/>
      <c r="J603" s="54"/>
      <c r="K603" s="54"/>
      <c r="L603" s="54"/>
      <c r="M603" s="54"/>
      <c r="N603" s="54"/>
      <c r="O603" s="54"/>
      <c r="P603" s="54"/>
      <c r="Q603" s="54"/>
      <c r="R603" s="54"/>
      <c r="S603" s="54"/>
      <c r="T603" s="54"/>
      <c r="U603" s="227"/>
      <c r="V603" s="227"/>
      <c r="W603" s="227"/>
      <c r="X603" s="227"/>
      <c r="Y603" s="227"/>
      <c r="Z603" s="227"/>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c r="BM603" s="227"/>
      <c r="BN603" s="227"/>
      <c r="BO603" s="227"/>
      <c r="BP603" s="227"/>
      <c r="BQ603" s="227"/>
    </row>
    <row r="604" spans="1:69" x14ac:dyDescent="0.25">
      <c r="A604" s="227"/>
      <c r="B604" s="227"/>
      <c r="C604" s="227"/>
      <c r="D604" s="227"/>
      <c r="E604" s="54"/>
      <c r="F604" s="54"/>
      <c r="G604" s="54"/>
      <c r="H604" s="54"/>
      <c r="I604" s="54"/>
      <c r="J604" s="54"/>
      <c r="K604" s="54"/>
      <c r="L604" s="54"/>
      <c r="M604" s="54"/>
      <c r="N604" s="54"/>
      <c r="O604" s="54"/>
      <c r="P604" s="54"/>
      <c r="Q604" s="54"/>
      <c r="R604" s="54"/>
      <c r="S604" s="54"/>
      <c r="T604" s="54"/>
      <c r="U604" s="227"/>
      <c r="V604" s="227"/>
      <c r="W604" s="227"/>
      <c r="X604" s="227"/>
      <c r="Y604" s="227"/>
      <c r="Z604" s="227"/>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c r="BM604" s="227"/>
      <c r="BN604" s="227"/>
      <c r="BO604" s="227"/>
      <c r="BP604" s="227"/>
      <c r="BQ604" s="227"/>
    </row>
    <row r="605" spans="1:69" x14ac:dyDescent="0.25">
      <c r="A605" s="227"/>
      <c r="B605" s="227"/>
      <c r="C605" s="227"/>
      <c r="D605" s="227"/>
      <c r="E605" s="54"/>
      <c r="F605" s="54"/>
      <c r="G605" s="54"/>
      <c r="H605" s="54"/>
      <c r="I605" s="54"/>
      <c r="J605" s="54"/>
      <c r="K605" s="54"/>
      <c r="L605" s="54"/>
      <c r="M605" s="54"/>
      <c r="N605" s="54"/>
      <c r="O605" s="54"/>
      <c r="P605" s="54"/>
      <c r="Q605" s="54"/>
      <c r="R605" s="54"/>
      <c r="S605" s="54"/>
      <c r="T605" s="54"/>
      <c r="U605" s="227"/>
      <c r="V605" s="227"/>
      <c r="W605" s="227"/>
      <c r="X605" s="227"/>
      <c r="Y605" s="227"/>
      <c r="Z605" s="227"/>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c r="BM605" s="227"/>
      <c r="BN605" s="227"/>
      <c r="BO605" s="227"/>
      <c r="BP605" s="227"/>
      <c r="BQ605" s="227"/>
    </row>
    <row r="606" spans="1:69" x14ac:dyDescent="0.25">
      <c r="A606" s="227"/>
      <c r="B606" s="227"/>
      <c r="C606" s="227"/>
      <c r="D606" s="227"/>
      <c r="E606" s="54"/>
      <c r="F606" s="54"/>
      <c r="G606" s="54"/>
      <c r="H606" s="54"/>
      <c r="I606" s="54"/>
      <c r="J606" s="54"/>
      <c r="K606" s="54"/>
      <c r="L606" s="54"/>
      <c r="M606" s="54"/>
      <c r="N606" s="54"/>
      <c r="O606" s="54"/>
      <c r="P606" s="54"/>
      <c r="Q606" s="54"/>
      <c r="R606" s="54"/>
      <c r="S606" s="54"/>
      <c r="T606" s="54"/>
      <c r="U606" s="227"/>
      <c r="V606" s="227"/>
      <c r="W606" s="227"/>
      <c r="X606" s="227"/>
      <c r="Y606" s="227"/>
      <c r="Z606" s="227"/>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c r="BM606" s="227"/>
      <c r="BN606" s="227"/>
      <c r="BO606" s="227"/>
      <c r="BP606" s="227"/>
      <c r="BQ606" s="227"/>
    </row>
    <row r="607" spans="1:69" x14ac:dyDescent="0.25">
      <c r="A607" s="227"/>
      <c r="B607" s="227"/>
      <c r="C607" s="227"/>
      <c r="D607" s="227"/>
      <c r="E607" s="54"/>
      <c r="F607" s="54"/>
      <c r="G607" s="54"/>
      <c r="H607" s="54"/>
      <c r="I607" s="54"/>
      <c r="J607" s="54"/>
      <c r="K607" s="54"/>
      <c r="L607" s="54"/>
      <c r="M607" s="54"/>
      <c r="N607" s="54"/>
      <c r="O607" s="54"/>
      <c r="P607" s="54"/>
      <c r="Q607" s="54"/>
      <c r="R607" s="54"/>
      <c r="S607" s="54"/>
      <c r="T607" s="54"/>
      <c r="U607" s="227"/>
      <c r="V607" s="227"/>
      <c r="W607" s="227"/>
      <c r="X607" s="227"/>
      <c r="Y607" s="227"/>
      <c r="Z607" s="227"/>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c r="BM607" s="227"/>
      <c r="BN607" s="227"/>
      <c r="BO607" s="227"/>
      <c r="BP607" s="227"/>
      <c r="BQ607" s="227"/>
    </row>
    <row r="608" spans="1:69" x14ac:dyDescent="0.25">
      <c r="A608" s="227"/>
      <c r="B608" s="227"/>
      <c r="C608" s="227"/>
      <c r="D608" s="227"/>
      <c r="E608" s="54"/>
      <c r="F608" s="54"/>
      <c r="G608" s="54"/>
      <c r="H608" s="54"/>
      <c r="I608" s="54"/>
      <c r="J608" s="54"/>
      <c r="K608" s="54"/>
      <c r="L608" s="54"/>
      <c r="M608" s="54"/>
      <c r="N608" s="54"/>
      <c r="O608" s="54"/>
      <c r="P608" s="54"/>
      <c r="Q608" s="54"/>
      <c r="R608" s="54"/>
      <c r="S608" s="54"/>
      <c r="T608" s="54"/>
      <c r="U608" s="227"/>
      <c r="V608" s="227"/>
      <c r="W608" s="227"/>
      <c r="X608" s="227"/>
      <c r="Y608" s="227"/>
      <c r="Z608" s="227"/>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c r="BM608" s="227"/>
      <c r="BN608" s="227"/>
      <c r="BO608" s="227"/>
      <c r="BP608" s="227"/>
      <c r="BQ608" s="227"/>
    </row>
    <row r="609" spans="1:69" x14ac:dyDescent="0.25">
      <c r="A609" s="227"/>
      <c r="B609" s="227"/>
      <c r="C609" s="227"/>
      <c r="D609" s="227"/>
      <c r="E609" s="54"/>
      <c r="F609" s="54"/>
      <c r="G609" s="54"/>
      <c r="H609" s="54"/>
      <c r="I609" s="54"/>
      <c r="J609" s="54"/>
      <c r="K609" s="54"/>
      <c r="L609" s="54"/>
      <c r="M609" s="54"/>
      <c r="N609" s="54"/>
      <c r="O609" s="54"/>
      <c r="P609" s="54"/>
      <c r="Q609" s="54"/>
      <c r="R609" s="54"/>
      <c r="S609" s="54"/>
      <c r="T609" s="54"/>
      <c r="U609" s="227"/>
      <c r="V609" s="227"/>
      <c r="W609" s="227"/>
      <c r="X609" s="227"/>
      <c r="Y609" s="227"/>
      <c r="Z609" s="227"/>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c r="BM609" s="227"/>
      <c r="BN609" s="227"/>
      <c r="BO609" s="227"/>
      <c r="BP609" s="227"/>
      <c r="BQ609" s="227"/>
    </row>
    <row r="610" spans="1:69" x14ac:dyDescent="0.25">
      <c r="A610" s="227"/>
      <c r="B610" s="227"/>
      <c r="C610" s="227"/>
      <c r="D610" s="227"/>
      <c r="E610" s="54"/>
      <c r="F610" s="54"/>
      <c r="G610" s="54"/>
      <c r="H610" s="54"/>
      <c r="I610" s="54"/>
      <c r="J610" s="54"/>
      <c r="K610" s="54"/>
      <c r="L610" s="54"/>
      <c r="M610" s="54"/>
      <c r="N610" s="54"/>
      <c r="O610" s="54"/>
      <c r="P610" s="54"/>
      <c r="Q610" s="54"/>
      <c r="R610" s="54"/>
      <c r="S610" s="54"/>
      <c r="T610" s="54"/>
      <c r="U610" s="227"/>
      <c r="V610" s="227"/>
      <c r="W610" s="227"/>
      <c r="X610" s="227"/>
      <c r="Y610" s="227"/>
      <c r="Z610" s="227"/>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c r="BM610" s="227"/>
      <c r="BN610" s="227"/>
      <c r="BO610" s="227"/>
      <c r="BP610" s="227"/>
      <c r="BQ610" s="227"/>
    </row>
    <row r="611" spans="1:69" x14ac:dyDescent="0.25">
      <c r="A611" s="227"/>
      <c r="B611" s="227"/>
      <c r="C611" s="227"/>
      <c r="D611" s="227"/>
      <c r="E611" s="54"/>
      <c r="F611" s="54"/>
      <c r="G611" s="54"/>
      <c r="H611" s="54"/>
      <c r="I611" s="54"/>
      <c r="J611" s="54"/>
      <c r="K611" s="54"/>
      <c r="L611" s="54"/>
      <c r="M611" s="54"/>
      <c r="N611" s="54"/>
      <c r="O611" s="54"/>
      <c r="P611" s="54"/>
      <c r="Q611" s="54"/>
      <c r="R611" s="54"/>
      <c r="S611" s="54"/>
      <c r="T611" s="54"/>
      <c r="U611" s="227"/>
      <c r="V611" s="227"/>
      <c r="W611" s="227"/>
      <c r="X611" s="227"/>
      <c r="Y611" s="227"/>
      <c r="Z611" s="227"/>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c r="BM611" s="227"/>
      <c r="BN611" s="227"/>
      <c r="BO611" s="227"/>
      <c r="BP611" s="227"/>
      <c r="BQ611" s="227"/>
    </row>
    <row r="612" spans="1:69" x14ac:dyDescent="0.25">
      <c r="A612" s="227"/>
      <c r="B612" s="227"/>
      <c r="C612" s="227"/>
      <c r="D612" s="227"/>
      <c r="E612" s="54"/>
      <c r="F612" s="54"/>
      <c r="G612" s="54"/>
      <c r="H612" s="54"/>
      <c r="I612" s="54"/>
      <c r="J612" s="54"/>
      <c r="K612" s="54"/>
      <c r="L612" s="54"/>
      <c r="M612" s="54"/>
      <c r="N612" s="54"/>
      <c r="O612" s="54"/>
      <c r="P612" s="54"/>
      <c r="Q612" s="54"/>
      <c r="R612" s="54"/>
      <c r="S612" s="54"/>
      <c r="T612" s="54"/>
      <c r="U612" s="227"/>
      <c r="V612" s="227"/>
      <c r="W612" s="227"/>
      <c r="X612" s="227"/>
      <c r="Y612" s="227"/>
      <c r="Z612" s="227"/>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c r="BM612" s="227"/>
      <c r="BN612" s="227"/>
      <c r="BO612" s="227"/>
      <c r="BP612" s="227"/>
      <c r="BQ612" s="227"/>
    </row>
    <row r="613" spans="1:69" x14ac:dyDescent="0.25">
      <c r="A613" s="227"/>
      <c r="B613" s="227"/>
      <c r="C613" s="227"/>
      <c r="D613" s="227"/>
      <c r="E613" s="54"/>
      <c r="F613" s="54"/>
      <c r="G613" s="54"/>
      <c r="H613" s="54"/>
      <c r="I613" s="54"/>
      <c r="J613" s="54"/>
      <c r="K613" s="54"/>
      <c r="L613" s="54"/>
      <c r="M613" s="54"/>
      <c r="N613" s="54"/>
      <c r="O613" s="54"/>
      <c r="P613" s="54"/>
      <c r="Q613" s="54"/>
      <c r="R613" s="54"/>
      <c r="S613" s="54"/>
      <c r="T613" s="54"/>
      <c r="U613" s="227"/>
      <c r="V613" s="227"/>
      <c r="W613" s="227"/>
      <c r="X613" s="227"/>
      <c r="Y613" s="227"/>
      <c r="Z613" s="227"/>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c r="BM613" s="227"/>
      <c r="BN613" s="227"/>
      <c r="BO613" s="227"/>
      <c r="BP613" s="227"/>
      <c r="BQ613" s="227"/>
    </row>
    <row r="614" spans="1:69" x14ac:dyDescent="0.25">
      <c r="A614" s="227"/>
      <c r="B614" s="227"/>
      <c r="C614" s="227"/>
      <c r="D614" s="227"/>
      <c r="E614" s="54"/>
      <c r="F614" s="54"/>
      <c r="G614" s="54"/>
      <c r="H614" s="54"/>
      <c r="I614" s="54"/>
      <c r="J614" s="54"/>
      <c r="K614" s="54"/>
      <c r="L614" s="54"/>
      <c r="M614" s="54"/>
      <c r="N614" s="54"/>
      <c r="O614" s="54"/>
      <c r="P614" s="54"/>
      <c r="Q614" s="54"/>
      <c r="R614" s="54"/>
      <c r="S614" s="54"/>
      <c r="T614" s="54"/>
      <c r="U614" s="227"/>
      <c r="V614" s="227"/>
      <c r="W614" s="227"/>
      <c r="X614" s="227"/>
      <c r="Y614" s="227"/>
      <c r="Z614" s="227"/>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c r="BM614" s="227"/>
      <c r="BN614" s="227"/>
      <c r="BO614" s="227"/>
      <c r="BP614" s="227"/>
      <c r="BQ614" s="227"/>
    </row>
    <row r="615" spans="1:69" x14ac:dyDescent="0.25">
      <c r="A615" s="227"/>
      <c r="B615" s="227"/>
      <c r="C615" s="227"/>
      <c r="D615" s="227"/>
      <c r="E615" s="54"/>
      <c r="F615" s="54"/>
      <c r="G615" s="54"/>
      <c r="H615" s="54"/>
      <c r="I615" s="54"/>
      <c r="J615" s="54"/>
      <c r="K615" s="54"/>
      <c r="L615" s="54"/>
      <c r="M615" s="54"/>
      <c r="N615" s="54"/>
      <c r="O615" s="54"/>
      <c r="P615" s="54"/>
      <c r="Q615" s="54"/>
      <c r="R615" s="54"/>
      <c r="S615" s="54"/>
      <c r="T615" s="54"/>
      <c r="U615" s="227"/>
      <c r="V615" s="227"/>
      <c r="W615" s="227"/>
      <c r="X615" s="227"/>
      <c r="Y615" s="227"/>
      <c r="Z615" s="227"/>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c r="BM615" s="227"/>
      <c r="BN615" s="227"/>
      <c r="BO615" s="227"/>
      <c r="BP615" s="227"/>
      <c r="BQ615" s="227"/>
    </row>
    <row r="616" spans="1:69" x14ac:dyDescent="0.25">
      <c r="A616" s="227"/>
      <c r="B616" s="227"/>
      <c r="C616" s="227"/>
      <c r="D616" s="227"/>
      <c r="E616" s="54"/>
      <c r="F616" s="54"/>
      <c r="G616" s="54"/>
      <c r="H616" s="54"/>
      <c r="I616" s="54"/>
      <c r="J616" s="54"/>
      <c r="K616" s="54"/>
      <c r="L616" s="54"/>
      <c r="M616" s="54"/>
      <c r="N616" s="54"/>
      <c r="O616" s="54"/>
      <c r="P616" s="54"/>
      <c r="Q616" s="54"/>
      <c r="R616" s="54"/>
      <c r="S616" s="54"/>
      <c r="T616" s="54"/>
      <c r="U616" s="227"/>
      <c r="V616" s="227"/>
      <c r="W616" s="227"/>
      <c r="X616" s="227"/>
      <c r="Y616" s="227"/>
      <c r="Z616" s="227"/>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c r="BM616" s="227"/>
      <c r="BN616" s="227"/>
      <c r="BO616" s="227"/>
      <c r="BP616" s="227"/>
      <c r="BQ616" s="227"/>
    </row>
    <row r="617" spans="1:69" x14ac:dyDescent="0.25">
      <c r="A617" s="227"/>
      <c r="B617" s="227"/>
      <c r="C617" s="227"/>
      <c r="D617" s="227"/>
      <c r="E617" s="54"/>
      <c r="F617" s="54"/>
      <c r="G617" s="54"/>
      <c r="H617" s="54"/>
      <c r="I617" s="54"/>
      <c r="J617" s="54"/>
      <c r="K617" s="54"/>
      <c r="L617" s="54"/>
      <c r="M617" s="54"/>
      <c r="N617" s="54"/>
      <c r="O617" s="54"/>
      <c r="P617" s="54"/>
      <c r="Q617" s="54"/>
      <c r="R617" s="54"/>
      <c r="S617" s="54"/>
      <c r="T617" s="54"/>
      <c r="U617" s="227"/>
      <c r="V617" s="227"/>
      <c r="W617" s="227"/>
      <c r="X617" s="227"/>
      <c r="Y617" s="227"/>
      <c r="Z617" s="227"/>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c r="BM617" s="227"/>
      <c r="BN617" s="227"/>
      <c r="BO617" s="227"/>
      <c r="BP617" s="227"/>
      <c r="BQ617" s="227"/>
    </row>
    <row r="618" spans="1:69" x14ac:dyDescent="0.25">
      <c r="A618" s="227"/>
      <c r="B618" s="227"/>
      <c r="C618" s="227"/>
      <c r="D618" s="227"/>
      <c r="E618" s="54"/>
      <c r="F618" s="54"/>
      <c r="G618" s="54"/>
      <c r="H618" s="54"/>
      <c r="I618" s="54"/>
      <c r="J618" s="54"/>
      <c r="K618" s="54"/>
      <c r="L618" s="54"/>
      <c r="M618" s="54"/>
      <c r="N618" s="54"/>
      <c r="O618" s="54"/>
      <c r="P618" s="54"/>
      <c r="Q618" s="54"/>
      <c r="R618" s="54"/>
      <c r="S618" s="54"/>
      <c r="T618" s="54"/>
      <c r="U618" s="227"/>
      <c r="V618" s="227"/>
      <c r="W618" s="227"/>
      <c r="X618" s="227"/>
      <c r="Y618" s="227"/>
      <c r="Z618" s="227"/>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c r="BM618" s="227"/>
      <c r="BN618" s="227"/>
      <c r="BO618" s="227"/>
      <c r="BP618" s="227"/>
      <c r="BQ618" s="227"/>
    </row>
    <row r="619" spans="1:69" x14ac:dyDescent="0.25">
      <c r="A619" s="227"/>
      <c r="B619" s="227"/>
      <c r="C619" s="227"/>
      <c r="D619" s="227"/>
      <c r="E619" s="54"/>
      <c r="F619" s="54"/>
      <c r="G619" s="54"/>
      <c r="H619" s="54"/>
      <c r="I619" s="54"/>
      <c r="J619" s="54"/>
      <c r="K619" s="54"/>
      <c r="L619" s="54"/>
      <c r="M619" s="54"/>
      <c r="N619" s="54"/>
      <c r="O619" s="54"/>
      <c r="P619" s="54"/>
      <c r="Q619" s="54"/>
      <c r="R619" s="54"/>
      <c r="S619" s="54"/>
      <c r="T619" s="54"/>
      <c r="U619" s="227"/>
      <c r="V619" s="227"/>
      <c r="W619" s="227"/>
      <c r="X619" s="227"/>
      <c r="Y619" s="227"/>
      <c r="Z619" s="227"/>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c r="BM619" s="227"/>
      <c r="BN619" s="227"/>
      <c r="BO619" s="227"/>
      <c r="BP619" s="227"/>
      <c r="BQ619" s="227"/>
    </row>
    <row r="620" spans="1:69" x14ac:dyDescent="0.25">
      <c r="A620" s="227"/>
      <c r="B620" s="227"/>
      <c r="C620" s="227"/>
      <c r="D620" s="227"/>
      <c r="E620" s="54"/>
      <c r="F620" s="54"/>
      <c r="G620" s="54"/>
      <c r="H620" s="54"/>
      <c r="I620" s="54"/>
      <c r="J620" s="54"/>
      <c r="K620" s="54"/>
      <c r="L620" s="54"/>
      <c r="M620" s="54"/>
      <c r="N620" s="54"/>
      <c r="O620" s="54"/>
      <c r="P620" s="54"/>
      <c r="Q620" s="54"/>
      <c r="R620" s="54"/>
      <c r="S620" s="54"/>
      <c r="T620" s="54"/>
      <c r="U620" s="227"/>
      <c r="V620" s="227"/>
      <c r="W620" s="227"/>
      <c r="X620" s="227"/>
      <c r="Y620" s="227"/>
      <c r="Z620" s="227"/>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c r="BM620" s="227"/>
      <c r="BN620" s="227"/>
      <c r="BO620" s="227"/>
      <c r="BP620" s="227"/>
      <c r="BQ620" s="227"/>
    </row>
    <row r="621" spans="1:69" x14ac:dyDescent="0.25">
      <c r="A621" s="227"/>
      <c r="B621" s="227"/>
      <c r="C621" s="227"/>
      <c r="D621" s="227"/>
      <c r="E621" s="54"/>
      <c r="F621" s="54"/>
      <c r="G621" s="54"/>
      <c r="H621" s="54"/>
      <c r="I621" s="54"/>
      <c r="J621" s="54"/>
      <c r="K621" s="54"/>
      <c r="L621" s="54"/>
      <c r="M621" s="54"/>
      <c r="N621" s="54"/>
      <c r="O621" s="54"/>
      <c r="P621" s="54"/>
      <c r="Q621" s="54"/>
      <c r="R621" s="54"/>
      <c r="S621" s="54"/>
      <c r="T621" s="54"/>
      <c r="U621" s="227"/>
      <c r="V621" s="227"/>
      <c r="W621" s="227"/>
      <c r="X621" s="227"/>
      <c r="Y621" s="227"/>
      <c r="Z621" s="227"/>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c r="BM621" s="227"/>
      <c r="BN621" s="227"/>
      <c r="BO621" s="227"/>
      <c r="BP621" s="227"/>
      <c r="BQ621" s="227"/>
    </row>
    <row r="622" spans="1:69" x14ac:dyDescent="0.25">
      <c r="A622" s="227"/>
      <c r="B622" s="227"/>
      <c r="C622" s="227"/>
      <c r="D622" s="227"/>
      <c r="E622" s="54"/>
      <c r="F622" s="54"/>
      <c r="G622" s="54"/>
      <c r="H622" s="54"/>
      <c r="I622" s="54"/>
      <c r="J622" s="54"/>
      <c r="K622" s="54"/>
      <c r="L622" s="54"/>
      <c r="M622" s="54"/>
      <c r="N622" s="54"/>
      <c r="O622" s="54"/>
      <c r="P622" s="54"/>
      <c r="Q622" s="54"/>
      <c r="R622" s="54"/>
      <c r="S622" s="54"/>
      <c r="T622" s="54"/>
      <c r="U622" s="227"/>
      <c r="V622" s="227"/>
      <c r="W622" s="227"/>
      <c r="X622" s="227"/>
      <c r="Y622" s="227"/>
      <c r="Z622" s="227"/>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c r="BM622" s="227"/>
      <c r="BN622" s="227"/>
      <c r="BO622" s="227"/>
      <c r="BP622" s="227"/>
      <c r="BQ622" s="227"/>
    </row>
    <row r="623" spans="1:69" x14ac:dyDescent="0.25">
      <c r="A623" s="227"/>
      <c r="B623" s="227"/>
      <c r="C623" s="227"/>
      <c r="D623" s="227"/>
      <c r="E623" s="54"/>
      <c r="F623" s="54"/>
      <c r="G623" s="54"/>
      <c r="H623" s="54"/>
      <c r="I623" s="54"/>
      <c r="J623" s="54"/>
      <c r="K623" s="54"/>
      <c r="L623" s="54"/>
      <c r="M623" s="54"/>
      <c r="N623" s="54"/>
      <c r="O623" s="54"/>
      <c r="P623" s="54"/>
      <c r="Q623" s="54"/>
      <c r="R623" s="54"/>
      <c r="S623" s="54"/>
      <c r="T623" s="54"/>
      <c r="U623" s="227"/>
      <c r="V623" s="227"/>
      <c r="W623" s="227"/>
      <c r="X623" s="227"/>
      <c r="Y623" s="227"/>
      <c r="Z623" s="227"/>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227"/>
      <c r="BE623" s="227"/>
      <c r="BF623" s="227"/>
      <c r="BG623" s="227"/>
      <c r="BH623" s="227"/>
      <c r="BI623" s="227"/>
      <c r="BJ623" s="227"/>
      <c r="BK623" s="227"/>
      <c r="BL623" s="227"/>
      <c r="BM623" s="227"/>
      <c r="BN623" s="227"/>
      <c r="BO623" s="227"/>
      <c r="BP623" s="227"/>
      <c r="BQ623" s="227"/>
    </row>
    <row r="624" spans="1:69" x14ac:dyDescent="0.25">
      <c r="A624" s="227"/>
      <c r="B624" s="227"/>
      <c r="C624" s="227"/>
      <c r="D624" s="227"/>
      <c r="E624" s="54"/>
      <c r="F624" s="54"/>
      <c r="G624" s="54"/>
      <c r="H624" s="54"/>
      <c r="I624" s="54"/>
      <c r="J624" s="54"/>
      <c r="K624" s="54"/>
      <c r="L624" s="54"/>
      <c r="M624" s="54"/>
      <c r="N624" s="54"/>
      <c r="O624" s="54"/>
      <c r="P624" s="54"/>
      <c r="Q624" s="54"/>
      <c r="R624" s="54"/>
      <c r="S624" s="54"/>
      <c r="T624" s="54"/>
      <c r="U624" s="227"/>
      <c r="V624" s="227"/>
      <c r="W624" s="227"/>
      <c r="X624" s="227"/>
      <c r="Y624" s="227"/>
      <c r="Z624" s="227"/>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c r="BM624" s="227"/>
      <c r="BN624" s="227"/>
      <c r="BO624" s="227"/>
      <c r="BP624" s="227"/>
      <c r="BQ624" s="227"/>
    </row>
    <row r="625" spans="1:69" x14ac:dyDescent="0.25">
      <c r="A625" s="227"/>
      <c r="B625" s="227"/>
      <c r="C625" s="227"/>
      <c r="D625" s="227"/>
      <c r="E625" s="54"/>
      <c r="F625" s="54"/>
      <c r="G625" s="54"/>
      <c r="H625" s="54"/>
      <c r="I625" s="54"/>
      <c r="J625" s="54"/>
      <c r="K625" s="54"/>
      <c r="L625" s="54"/>
      <c r="M625" s="54"/>
      <c r="N625" s="54"/>
      <c r="O625" s="54"/>
      <c r="P625" s="54"/>
      <c r="Q625" s="54"/>
      <c r="R625" s="54"/>
      <c r="S625" s="54"/>
      <c r="T625" s="54"/>
      <c r="U625" s="227"/>
      <c r="V625" s="227"/>
      <c r="W625" s="227"/>
      <c r="X625" s="227"/>
      <c r="Y625" s="227"/>
      <c r="Z625" s="227"/>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c r="BM625" s="227"/>
      <c r="BN625" s="227"/>
      <c r="BO625" s="227"/>
      <c r="BP625" s="227"/>
      <c r="BQ625" s="227"/>
    </row>
    <row r="626" spans="1:69" x14ac:dyDescent="0.25">
      <c r="A626" s="227"/>
      <c r="B626" s="227"/>
      <c r="C626" s="227"/>
      <c r="D626" s="227"/>
      <c r="E626" s="54"/>
      <c r="F626" s="54"/>
      <c r="G626" s="54"/>
      <c r="H626" s="54"/>
      <c r="I626" s="54"/>
      <c r="J626" s="54"/>
      <c r="K626" s="54"/>
      <c r="L626" s="54"/>
      <c r="M626" s="54"/>
      <c r="N626" s="54"/>
      <c r="O626" s="54"/>
      <c r="P626" s="54"/>
      <c r="Q626" s="54"/>
      <c r="R626" s="54"/>
      <c r="S626" s="54"/>
      <c r="T626" s="54"/>
      <c r="U626" s="227"/>
      <c r="V626" s="227"/>
      <c r="W626" s="227"/>
      <c r="X626" s="227"/>
      <c r="Y626" s="227"/>
      <c r="Z626" s="227"/>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c r="BM626" s="227"/>
      <c r="BN626" s="227"/>
      <c r="BO626" s="227"/>
      <c r="BP626" s="227"/>
      <c r="BQ626" s="227"/>
    </row>
    <row r="627" spans="1:69" x14ac:dyDescent="0.25">
      <c r="A627" s="227"/>
      <c r="B627" s="227"/>
      <c r="C627" s="227"/>
      <c r="D627" s="227"/>
      <c r="E627" s="54"/>
      <c r="F627" s="54"/>
      <c r="G627" s="54"/>
      <c r="H627" s="54"/>
      <c r="I627" s="54"/>
      <c r="J627" s="54"/>
      <c r="K627" s="54"/>
      <c r="L627" s="54"/>
      <c r="M627" s="54"/>
      <c r="N627" s="54"/>
      <c r="O627" s="54"/>
      <c r="P627" s="54"/>
      <c r="Q627" s="54"/>
      <c r="R627" s="54"/>
      <c r="S627" s="54"/>
      <c r="T627" s="54"/>
      <c r="U627" s="227"/>
      <c r="V627" s="227"/>
      <c r="W627" s="227"/>
      <c r="X627" s="227"/>
      <c r="Y627" s="227"/>
      <c r="Z627" s="227"/>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c r="BM627" s="227"/>
      <c r="BN627" s="227"/>
      <c r="BO627" s="227"/>
      <c r="BP627" s="227"/>
      <c r="BQ627" s="227"/>
    </row>
    <row r="628" spans="1:69" x14ac:dyDescent="0.25">
      <c r="A628" s="227"/>
      <c r="B628" s="227"/>
      <c r="C628" s="227"/>
      <c r="D628" s="227"/>
      <c r="E628" s="54"/>
      <c r="F628" s="54"/>
      <c r="G628" s="54"/>
      <c r="H628" s="54"/>
      <c r="I628" s="54"/>
      <c r="J628" s="54"/>
      <c r="K628" s="54"/>
      <c r="L628" s="54"/>
      <c r="M628" s="54"/>
      <c r="N628" s="54"/>
      <c r="O628" s="54"/>
      <c r="P628" s="54"/>
      <c r="Q628" s="54"/>
      <c r="R628" s="54"/>
      <c r="S628" s="54"/>
      <c r="T628" s="54"/>
      <c r="U628" s="227"/>
      <c r="V628" s="227"/>
      <c r="W628" s="227"/>
      <c r="X628" s="227"/>
      <c r="Y628" s="227"/>
      <c r="Z628" s="227"/>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227"/>
      <c r="BE628" s="227"/>
      <c r="BF628" s="227"/>
      <c r="BG628" s="227"/>
      <c r="BH628" s="227"/>
      <c r="BI628" s="227"/>
      <c r="BJ628" s="227"/>
      <c r="BK628" s="227"/>
      <c r="BL628" s="227"/>
      <c r="BM628" s="227"/>
      <c r="BN628" s="227"/>
      <c r="BO628" s="227"/>
      <c r="BP628" s="227"/>
      <c r="BQ628" s="227"/>
    </row>
    <row r="629" spans="1:69" x14ac:dyDescent="0.25">
      <c r="A629" s="227"/>
      <c r="B629" s="227"/>
      <c r="C629" s="227"/>
      <c r="D629" s="227"/>
      <c r="E629" s="54"/>
      <c r="F629" s="54"/>
      <c r="G629" s="54"/>
      <c r="H629" s="54"/>
      <c r="I629" s="54"/>
      <c r="J629" s="54"/>
      <c r="K629" s="54"/>
      <c r="L629" s="54"/>
      <c r="M629" s="54"/>
      <c r="N629" s="54"/>
      <c r="O629" s="54"/>
      <c r="P629" s="54"/>
      <c r="Q629" s="54"/>
      <c r="R629" s="54"/>
      <c r="S629" s="54"/>
      <c r="T629" s="54"/>
      <c r="U629" s="227"/>
      <c r="V629" s="227"/>
      <c r="W629" s="227"/>
      <c r="X629" s="227"/>
      <c r="Y629" s="227"/>
      <c r="Z629" s="227"/>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227"/>
      <c r="BE629" s="227"/>
      <c r="BF629" s="227"/>
      <c r="BG629" s="227"/>
      <c r="BH629" s="227"/>
      <c r="BI629" s="227"/>
      <c r="BJ629" s="227"/>
      <c r="BK629" s="227"/>
      <c r="BL629" s="227"/>
      <c r="BM629" s="227"/>
      <c r="BN629" s="227"/>
      <c r="BO629" s="227"/>
      <c r="BP629" s="227"/>
      <c r="BQ629" s="227"/>
    </row>
    <row r="630" spans="1:69" x14ac:dyDescent="0.25">
      <c r="A630" s="227"/>
      <c r="B630" s="227"/>
      <c r="C630" s="227"/>
      <c r="D630" s="227"/>
      <c r="E630" s="54"/>
      <c r="F630" s="54"/>
      <c r="G630" s="54"/>
      <c r="H630" s="54"/>
      <c r="I630" s="54"/>
      <c r="J630" s="54"/>
      <c r="K630" s="54"/>
      <c r="L630" s="54"/>
      <c r="M630" s="54"/>
      <c r="N630" s="54"/>
      <c r="O630" s="54"/>
      <c r="P630" s="54"/>
      <c r="Q630" s="54"/>
      <c r="R630" s="54"/>
      <c r="S630" s="54"/>
      <c r="T630" s="54"/>
      <c r="U630" s="227"/>
      <c r="V630" s="227"/>
      <c r="W630" s="227"/>
      <c r="X630" s="227"/>
      <c r="Y630" s="227"/>
      <c r="Z630" s="227"/>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227"/>
      <c r="BE630" s="227"/>
      <c r="BF630" s="227"/>
      <c r="BG630" s="227"/>
      <c r="BH630" s="227"/>
      <c r="BI630" s="227"/>
      <c r="BJ630" s="227"/>
      <c r="BK630" s="227"/>
      <c r="BL630" s="227"/>
      <c r="BM630" s="227"/>
      <c r="BN630" s="227"/>
      <c r="BO630" s="227"/>
      <c r="BP630" s="227"/>
      <c r="BQ630" s="227"/>
    </row>
    <row r="631" spans="1:69" x14ac:dyDescent="0.25">
      <c r="A631" s="227"/>
      <c r="B631" s="227"/>
      <c r="C631" s="227"/>
      <c r="D631" s="227"/>
      <c r="E631" s="54"/>
      <c r="F631" s="54"/>
      <c r="G631" s="54"/>
      <c r="H631" s="54"/>
      <c r="I631" s="54"/>
      <c r="J631" s="54"/>
      <c r="K631" s="54"/>
      <c r="L631" s="54"/>
      <c r="M631" s="54"/>
      <c r="N631" s="54"/>
      <c r="O631" s="54"/>
      <c r="P631" s="54"/>
      <c r="Q631" s="54"/>
      <c r="R631" s="54"/>
      <c r="S631" s="54"/>
      <c r="T631" s="54"/>
      <c r="U631" s="227"/>
      <c r="V631" s="227"/>
      <c r="W631" s="227"/>
      <c r="X631" s="227"/>
      <c r="Y631" s="227"/>
      <c r="Z631" s="227"/>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c r="AX631" s="227"/>
      <c r="AY631" s="227"/>
      <c r="AZ631" s="227"/>
      <c r="BA631" s="227"/>
      <c r="BB631" s="227"/>
      <c r="BC631" s="227"/>
      <c r="BD631" s="227"/>
      <c r="BE631" s="227"/>
      <c r="BF631" s="227"/>
      <c r="BG631" s="227"/>
      <c r="BH631" s="227"/>
      <c r="BI631" s="227"/>
      <c r="BJ631" s="227"/>
      <c r="BK631" s="227"/>
      <c r="BL631" s="227"/>
      <c r="BM631" s="227"/>
      <c r="BN631" s="227"/>
      <c r="BO631" s="227"/>
      <c r="BP631" s="227"/>
      <c r="BQ631" s="227"/>
    </row>
    <row r="632" spans="1:69" x14ac:dyDescent="0.25">
      <c r="A632" s="227"/>
      <c r="B632" s="227"/>
      <c r="C632" s="227"/>
      <c r="D632" s="227"/>
      <c r="E632" s="54"/>
      <c r="F632" s="54"/>
      <c r="G632" s="54"/>
      <c r="H632" s="54"/>
      <c r="I632" s="54"/>
      <c r="J632" s="54"/>
      <c r="K632" s="54"/>
      <c r="L632" s="54"/>
      <c r="M632" s="54"/>
      <c r="N632" s="54"/>
      <c r="O632" s="54"/>
      <c r="P632" s="54"/>
      <c r="Q632" s="54"/>
      <c r="R632" s="54"/>
      <c r="S632" s="54"/>
      <c r="T632" s="54"/>
      <c r="U632" s="227"/>
      <c r="V632" s="227"/>
      <c r="W632" s="227"/>
      <c r="X632" s="227"/>
      <c r="Y632" s="227"/>
      <c r="Z632" s="227"/>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227"/>
      <c r="BE632" s="227"/>
      <c r="BF632" s="227"/>
      <c r="BG632" s="227"/>
      <c r="BH632" s="227"/>
      <c r="BI632" s="227"/>
      <c r="BJ632" s="227"/>
      <c r="BK632" s="227"/>
      <c r="BL632" s="227"/>
      <c r="BM632" s="227"/>
      <c r="BN632" s="227"/>
      <c r="BO632" s="227"/>
      <c r="BP632" s="227"/>
      <c r="BQ632" s="227"/>
    </row>
    <row r="633" spans="1:69" x14ac:dyDescent="0.25">
      <c r="A633" s="227"/>
      <c r="B633" s="227"/>
      <c r="C633" s="227"/>
      <c r="D633" s="227"/>
      <c r="E633" s="54"/>
      <c r="F633" s="54"/>
      <c r="G633" s="54"/>
      <c r="H633" s="54"/>
      <c r="I633" s="54"/>
      <c r="J633" s="54"/>
      <c r="K633" s="54"/>
      <c r="L633" s="54"/>
      <c r="M633" s="54"/>
      <c r="N633" s="54"/>
      <c r="O633" s="54"/>
      <c r="P633" s="54"/>
      <c r="Q633" s="54"/>
      <c r="R633" s="54"/>
      <c r="S633" s="54"/>
      <c r="T633" s="54"/>
      <c r="U633" s="227"/>
      <c r="V633" s="227"/>
      <c r="W633" s="227"/>
      <c r="X633" s="227"/>
      <c r="Y633" s="227"/>
      <c r="Z633" s="227"/>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227"/>
      <c r="BE633" s="227"/>
      <c r="BF633" s="227"/>
      <c r="BG633" s="227"/>
      <c r="BH633" s="227"/>
      <c r="BI633" s="227"/>
      <c r="BJ633" s="227"/>
      <c r="BK633" s="227"/>
      <c r="BL633" s="227"/>
      <c r="BM633" s="227"/>
      <c r="BN633" s="227"/>
      <c r="BO633" s="227"/>
      <c r="BP633" s="227"/>
      <c r="BQ633" s="227"/>
    </row>
    <row r="634" spans="1:69" x14ac:dyDescent="0.25">
      <c r="A634" s="227"/>
      <c r="B634" s="227"/>
      <c r="C634" s="227"/>
      <c r="D634" s="227"/>
      <c r="E634" s="54"/>
      <c r="F634" s="54"/>
      <c r="G634" s="54"/>
      <c r="H634" s="54"/>
      <c r="I634" s="54"/>
      <c r="J634" s="54"/>
      <c r="K634" s="54"/>
      <c r="L634" s="54"/>
      <c r="M634" s="54"/>
      <c r="N634" s="54"/>
      <c r="O634" s="54"/>
      <c r="P634" s="54"/>
      <c r="Q634" s="54"/>
      <c r="R634" s="54"/>
      <c r="S634" s="54"/>
      <c r="T634" s="54"/>
      <c r="U634" s="227"/>
      <c r="V634" s="227"/>
      <c r="W634" s="227"/>
      <c r="X634" s="227"/>
      <c r="Y634" s="227"/>
      <c r="Z634" s="227"/>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227"/>
      <c r="BE634" s="227"/>
      <c r="BF634" s="227"/>
      <c r="BG634" s="227"/>
      <c r="BH634" s="227"/>
      <c r="BI634" s="227"/>
      <c r="BJ634" s="227"/>
      <c r="BK634" s="227"/>
      <c r="BL634" s="227"/>
      <c r="BM634" s="227"/>
      <c r="BN634" s="227"/>
      <c r="BO634" s="227"/>
      <c r="BP634" s="227"/>
      <c r="BQ634" s="227"/>
    </row>
    <row r="635" spans="1:69" x14ac:dyDescent="0.25">
      <c r="A635" s="227"/>
      <c r="B635" s="227"/>
      <c r="C635" s="227"/>
      <c r="D635" s="227"/>
      <c r="E635" s="54"/>
      <c r="F635" s="54"/>
      <c r="G635" s="54"/>
      <c r="H635" s="54"/>
      <c r="I635" s="54"/>
      <c r="J635" s="54"/>
      <c r="K635" s="54"/>
      <c r="L635" s="54"/>
      <c r="M635" s="54"/>
      <c r="N635" s="54"/>
      <c r="O635" s="54"/>
      <c r="P635" s="54"/>
      <c r="Q635" s="54"/>
      <c r="R635" s="54"/>
      <c r="S635" s="54"/>
      <c r="T635" s="54"/>
      <c r="U635" s="227"/>
      <c r="V635" s="227"/>
      <c r="W635" s="227"/>
      <c r="X635" s="227"/>
      <c r="Y635" s="227"/>
      <c r="Z635" s="227"/>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227"/>
      <c r="BE635" s="227"/>
      <c r="BF635" s="227"/>
      <c r="BG635" s="227"/>
      <c r="BH635" s="227"/>
      <c r="BI635" s="227"/>
      <c r="BJ635" s="227"/>
      <c r="BK635" s="227"/>
      <c r="BL635" s="227"/>
      <c r="BM635" s="227"/>
      <c r="BN635" s="227"/>
      <c r="BO635" s="227"/>
      <c r="BP635" s="227"/>
      <c r="BQ635" s="227"/>
    </row>
    <row r="636" spans="1:69" x14ac:dyDescent="0.25">
      <c r="A636" s="227"/>
      <c r="B636" s="227"/>
      <c r="C636" s="227"/>
      <c r="D636" s="227"/>
      <c r="E636" s="54"/>
      <c r="F636" s="54"/>
      <c r="G636" s="54"/>
      <c r="H636" s="54"/>
      <c r="I636" s="54"/>
      <c r="J636" s="54"/>
      <c r="K636" s="54"/>
      <c r="L636" s="54"/>
      <c r="M636" s="54"/>
      <c r="N636" s="54"/>
      <c r="O636" s="54"/>
      <c r="P636" s="54"/>
      <c r="Q636" s="54"/>
      <c r="R636" s="54"/>
      <c r="S636" s="54"/>
      <c r="T636" s="54"/>
      <c r="U636" s="227"/>
      <c r="V636" s="227"/>
      <c r="W636" s="227"/>
      <c r="X636" s="227"/>
      <c r="Y636" s="227"/>
      <c r="Z636" s="227"/>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227"/>
      <c r="BE636" s="227"/>
      <c r="BF636" s="227"/>
      <c r="BG636" s="227"/>
      <c r="BH636" s="227"/>
      <c r="BI636" s="227"/>
      <c r="BJ636" s="227"/>
      <c r="BK636" s="227"/>
      <c r="BL636" s="227"/>
      <c r="BM636" s="227"/>
      <c r="BN636" s="227"/>
      <c r="BO636" s="227"/>
      <c r="BP636" s="227"/>
      <c r="BQ636" s="227"/>
    </row>
    <row r="637" spans="1:69" x14ac:dyDescent="0.25">
      <c r="A637" s="227"/>
      <c r="B637" s="227"/>
      <c r="C637" s="227"/>
      <c r="D637" s="227"/>
      <c r="E637" s="54"/>
      <c r="F637" s="54"/>
      <c r="G637" s="54"/>
      <c r="H637" s="54"/>
      <c r="I637" s="54"/>
      <c r="J637" s="54"/>
      <c r="K637" s="54"/>
      <c r="L637" s="54"/>
      <c r="M637" s="54"/>
      <c r="N637" s="54"/>
      <c r="O637" s="54"/>
      <c r="P637" s="54"/>
      <c r="Q637" s="54"/>
      <c r="R637" s="54"/>
      <c r="S637" s="54"/>
      <c r="T637" s="54"/>
      <c r="U637" s="227"/>
      <c r="V637" s="227"/>
      <c r="W637" s="227"/>
      <c r="X637" s="227"/>
      <c r="Y637" s="227"/>
      <c r="Z637" s="227"/>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227"/>
      <c r="BE637" s="227"/>
      <c r="BF637" s="227"/>
      <c r="BG637" s="227"/>
      <c r="BH637" s="227"/>
      <c r="BI637" s="227"/>
      <c r="BJ637" s="227"/>
      <c r="BK637" s="227"/>
      <c r="BL637" s="227"/>
      <c r="BM637" s="227"/>
      <c r="BN637" s="227"/>
      <c r="BO637" s="227"/>
      <c r="BP637" s="227"/>
      <c r="BQ637" s="227"/>
    </row>
    <row r="638" spans="1:69" x14ac:dyDescent="0.25">
      <c r="A638" s="227"/>
      <c r="B638" s="227"/>
      <c r="C638" s="227"/>
      <c r="D638" s="227"/>
      <c r="E638" s="54"/>
      <c r="F638" s="54"/>
      <c r="G638" s="54"/>
      <c r="H638" s="54"/>
      <c r="I638" s="54"/>
      <c r="J638" s="54"/>
      <c r="K638" s="54"/>
      <c r="L638" s="54"/>
      <c r="M638" s="54"/>
      <c r="N638" s="54"/>
      <c r="O638" s="54"/>
      <c r="P638" s="54"/>
      <c r="Q638" s="54"/>
      <c r="R638" s="54"/>
      <c r="S638" s="54"/>
      <c r="T638" s="54"/>
      <c r="U638" s="227"/>
      <c r="V638" s="227"/>
      <c r="W638" s="227"/>
      <c r="X638" s="227"/>
      <c r="Y638" s="227"/>
      <c r="Z638" s="227"/>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227"/>
      <c r="BE638" s="227"/>
      <c r="BF638" s="227"/>
      <c r="BG638" s="227"/>
      <c r="BH638" s="227"/>
      <c r="BI638" s="227"/>
      <c r="BJ638" s="227"/>
      <c r="BK638" s="227"/>
      <c r="BL638" s="227"/>
      <c r="BM638" s="227"/>
      <c r="BN638" s="227"/>
      <c r="BO638" s="227"/>
      <c r="BP638" s="227"/>
      <c r="BQ638" s="227"/>
    </row>
    <row r="639" spans="1:69" x14ac:dyDescent="0.25">
      <c r="A639" s="227"/>
      <c r="B639" s="227"/>
      <c r="C639" s="227"/>
      <c r="D639" s="227"/>
      <c r="E639" s="54"/>
      <c r="F639" s="54"/>
      <c r="G639" s="54"/>
      <c r="H639" s="54"/>
      <c r="I639" s="54"/>
      <c r="J639" s="54"/>
      <c r="K639" s="54"/>
      <c r="L639" s="54"/>
      <c r="M639" s="54"/>
      <c r="N639" s="54"/>
      <c r="O639" s="54"/>
      <c r="P639" s="54"/>
      <c r="Q639" s="54"/>
      <c r="R639" s="54"/>
      <c r="S639" s="54"/>
      <c r="T639" s="54"/>
      <c r="U639" s="227"/>
      <c r="V639" s="227"/>
      <c r="W639" s="227"/>
      <c r="X639" s="227"/>
      <c r="Y639" s="227"/>
      <c r="Z639" s="227"/>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227"/>
      <c r="BE639" s="227"/>
      <c r="BF639" s="227"/>
      <c r="BG639" s="227"/>
      <c r="BH639" s="227"/>
      <c r="BI639" s="227"/>
      <c r="BJ639" s="227"/>
      <c r="BK639" s="227"/>
      <c r="BL639" s="227"/>
      <c r="BM639" s="227"/>
      <c r="BN639" s="227"/>
      <c r="BO639" s="227"/>
      <c r="BP639" s="227"/>
      <c r="BQ639" s="227"/>
    </row>
    <row r="640" spans="1:69" x14ac:dyDescent="0.25">
      <c r="A640" s="227"/>
      <c r="B640" s="227"/>
      <c r="C640" s="227"/>
      <c r="D640" s="227"/>
      <c r="E640" s="54"/>
      <c r="F640" s="54"/>
      <c r="G640" s="54"/>
      <c r="H640" s="54"/>
      <c r="I640" s="54"/>
      <c r="J640" s="54"/>
      <c r="K640" s="54"/>
      <c r="L640" s="54"/>
      <c r="M640" s="54"/>
      <c r="N640" s="54"/>
      <c r="O640" s="54"/>
      <c r="P640" s="54"/>
      <c r="Q640" s="54"/>
      <c r="R640" s="54"/>
      <c r="S640" s="54"/>
      <c r="T640" s="54"/>
      <c r="U640" s="227"/>
      <c r="V640" s="227"/>
      <c r="W640" s="227"/>
      <c r="X640" s="227"/>
      <c r="Y640" s="227"/>
      <c r="Z640" s="227"/>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227"/>
      <c r="BE640" s="227"/>
      <c r="BF640" s="227"/>
      <c r="BG640" s="227"/>
      <c r="BH640" s="227"/>
      <c r="BI640" s="227"/>
      <c r="BJ640" s="227"/>
      <c r="BK640" s="227"/>
      <c r="BL640" s="227"/>
      <c r="BM640" s="227"/>
      <c r="BN640" s="227"/>
      <c r="BO640" s="227"/>
      <c r="BP640" s="227"/>
      <c r="BQ640" s="227"/>
    </row>
    <row r="641" spans="1:69" x14ac:dyDescent="0.25">
      <c r="A641" s="227"/>
      <c r="B641" s="227"/>
      <c r="C641" s="227"/>
      <c r="D641" s="227"/>
      <c r="E641" s="54"/>
      <c r="F641" s="54"/>
      <c r="G641" s="54"/>
      <c r="H641" s="54"/>
      <c r="I641" s="54"/>
      <c r="J641" s="54"/>
      <c r="K641" s="54"/>
      <c r="L641" s="54"/>
      <c r="M641" s="54"/>
      <c r="N641" s="54"/>
      <c r="O641" s="54"/>
      <c r="P641" s="54"/>
      <c r="Q641" s="54"/>
      <c r="R641" s="54"/>
      <c r="S641" s="54"/>
      <c r="T641" s="54"/>
      <c r="U641" s="227"/>
      <c r="V641" s="227"/>
      <c r="W641" s="227"/>
      <c r="X641" s="227"/>
      <c r="Y641" s="227"/>
      <c r="Z641" s="227"/>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227"/>
      <c r="BE641" s="227"/>
      <c r="BF641" s="227"/>
      <c r="BG641" s="227"/>
      <c r="BH641" s="227"/>
      <c r="BI641" s="227"/>
      <c r="BJ641" s="227"/>
      <c r="BK641" s="227"/>
      <c r="BL641" s="227"/>
      <c r="BM641" s="227"/>
      <c r="BN641" s="227"/>
      <c r="BO641" s="227"/>
      <c r="BP641" s="227"/>
      <c r="BQ641" s="227"/>
    </row>
    <row r="642" spans="1:69" x14ac:dyDescent="0.25">
      <c r="A642" s="227"/>
      <c r="B642" s="227"/>
      <c r="C642" s="227"/>
      <c r="D642" s="227"/>
      <c r="E642" s="54"/>
      <c r="F642" s="54"/>
      <c r="G642" s="54"/>
      <c r="H642" s="54"/>
      <c r="I642" s="54"/>
      <c r="J642" s="54"/>
      <c r="K642" s="54"/>
      <c r="L642" s="54"/>
      <c r="M642" s="54"/>
      <c r="N642" s="54"/>
      <c r="O642" s="54"/>
      <c r="P642" s="54"/>
      <c r="Q642" s="54"/>
      <c r="R642" s="54"/>
      <c r="S642" s="54"/>
      <c r="T642" s="54"/>
      <c r="U642" s="227"/>
      <c r="V642" s="227"/>
      <c r="W642" s="227"/>
      <c r="X642" s="227"/>
      <c r="Y642" s="227"/>
      <c r="Z642" s="227"/>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227"/>
      <c r="BE642" s="227"/>
      <c r="BF642" s="227"/>
      <c r="BG642" s="227"/>
      <c r="BH642" s="227"/>
      <c r="BI642" s="227"/>
      <c r="BJ642" s="227"/>
      <c r="BK642" s="227"/>
      <c r="BL642" s="227"/>
      <c r="BM642" s="227"/>
      <c r="BN642" s="227"/>
      <c r="BO642" s="227"/>
      <c r="BP642" s="227"/>
      <c r="BQ642" s="227"/>
    </row>
    <row r="643" spans="1:69" x14ac:dyDescent="0.25">
      <c r="A643" s="227"/>
      <c r="B643" s="227"/>
      <c r="C643" s="227"/>
      <c r="D643" s="227"/>
      <c r="E643" s="54"/>
      <c r="F643" s="54"/>
      <c r="G643" s="54"/>
      <c r="H643" s="54"/>
      <c r="I643" s="54"/>
      <c r="J643" s="54"/>
      <c r="K643" s="54"/>
      <c r="L643" s="54"/>
      <c r="M643" s="54"/>
      <c r="N643" s="54"/>
      <c r="O643" s="54"/>
      <c r="P643" s="54"/>
      <c r="Q643" s="54"/>
      <c r="R643" s="54"/>
      <c r="S643" s="54"/>
      <c r="T643" s="54"/>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227"/>
      <c r="BE643" s="227"/>
      <c r="BF643" s="227"/>
      <c r="BG643" s="227"/>
      <c r="BH643" s="227"/>
      <c r="BI643" s="227"/>
      <c r="BJ643" s="227"/>
      <c r="BK643" s="227"/>
      <c r="BL643" s="227"/>
      <c r="BM643" s="227"/>
      <c r="BN643" s="227"/>
      <c r="BO643" s="227"/>
      <c r="BP643" s="227"/>
      <c r="BQ643" s="227"/>
    </row>
    <row r="644" spans="1:69" x14ac:dyDescent="0.25">
      <c r="A644" s="227"/>
      <c r="B644" s="227"/>
      <c r="C644" s="227"/>
      <c r="D644" s="227"/>
      <c r="E644" s="54"/>
      <c r="F644" s="54"/>
      <c r="G644" s="54"/>
      <c r="H644" s="54"/>
      <c r="I644" s="54"/>
      <c r="J644" s="54"/>
      <c r="K644" s="54"/>
      <c r="L644" s="54"/>
      <c r="M644" s="54"/>
      <c r="N644" s="54"/>
      <c r="O644" s="54"/>
      <c r="P644" s="54"/>
      <c r="Q644" s="54"/>
      <c r="R644" s="54"/>
      <c r="S644" s="54"/>
      <c r="T644" s="54"/>
      <c r="U644" s="227"/>
      <c r="V644" s="227"/>
      <c r="W644" s="227"/>
      <c r="X644" s="227"/>
      <c r="Y644" s="227"/>
      <c r="Z644" s="227"/>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227"/>
      <c r="BE644" s="227"/>
      <c r="BF644" s="227"/>
      <c r="BG644" s="227"/>
      <c r="BH644" s="227"/>
      <c r="BI644" s="227"/>
      <c r="BJ644" s="227"/>
      <c r="BK644" s="227"/>
      <c r="BL644" s="227"/>
      <c r="BM644" s="227"/>
      <c r="BN644" s="227"/>
      <c r="BO644" s="227"/>
      <c r="BP644" s="227"/>
      <c r="BQ644" s="227"/>
    </row>
    <row r="645" spans="1:69" x14ac:dyDescent="0.25">
      <c r="A645" s="227"/>
      <c r="B645" s="227"/>
      <c r="C645" s="227"/>
      <c r="D645" s="227"/>
      <c r="E645" s="54"/>
      <c r="F645" s="54"/>
      <c r="G645" s="54"/>
      <c r="H645" s="54"/>
      <c r="I645" s="54"/>
      <c r="J645" s="54"/>
      <c r="K645" s="54"/>
      <c r="L645" s="54"/>
      <c r="M645" s="54"/>
      <c r="N645" s="54"/>
      <c r="O645" s="54"/>
      <c r="P645" s="54"/>
      <c r="Q645" s="54"/>
      <c r="R645" s="54"/>
      <c r="S645" s="54"/>
      <c r="T645" s="54"/>
      <c r="U645" s="227"/>
      <c r="V645" s="227"/>
      <c r="W645" s="227"/>
      <c r="X645" s="227"/>
      <c r="Y645" s="227"/>
      <c r="Z645" s="227"/>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227"/>
      <c r="BE645" s="227"/>
      <c r="BF645" s="227"/>
      <c r="BG645" s="227"/>
      <c r="BH645" s="227"/>
      <c r="BI645" s="227"/>
      <c r="BJ645" s="227"/>
      <c r="BK645" s="227"/>
      <c r="BL645" s="227"/>
      <c r="BM645" s="227"/>
      <c r="BN645" s="227"/>
      <c r="BO645" s="227"/>
      <c r="BP645" s="227"/>
      <c r="BQ645" s="227"/>
    </row>
    <row r="646" spans="1:69" x14ac:dyDescent="0.25">
      <c r="A646" s="227"/>
      <c r="B646" s="227"/>
      <c r="C646" s="227"/>
      <c r="D646" s="227"/>
      <c r="E646" s="54"/>
      <c r="F646" s="54"/>
      <c r="G646" s="54"/>
      <c r="H646" s="54"/>
      <c r="I646" s="54"/>
      <c r="J646" s="54"/>
      <c r="K646" s="54"/>
      <c r="L646" s="54"/>
      <c r="M646" s="54"/>
      <c r="N646" s="54"/>
      <c r="O646" s="54"/>
      <c r="P646" s="54"/>
      <c r="Q646" s="54"/>
      <c r="R646" s="54"/>
      <c r="S646" s="54"/>
      <c r="T646" s="54"/>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227"/>
      <c r="BE646" s="227"/>
      <c r="BF646" s="227"/>
      <c r="BG646" s="227"/>
      <c r="BH646" s="227"/>
      <c r="BI646" s="227"/>
      <c r="BJ646" s="227"/>
      <c r="BK646" s="227"/>
      <c r="BL646" s="227"/>
      <c r="BM646" s="227"/>
      <c r="BN646" s="227"/>
      <c r="BO646" s="227"/>
      <c r="BP646" s="227"/>
      <c r="BQ646" s="227"/>
    </row>
    <row r="647" spans="1:69" x14ac:dyDescent="0.25">
      <c r="A647" s="227"/>
      <c r="B647" s="227"/>
      <c r="C647" s="227"/>
      <c r="D647" s="227"/>
      <c r="E647" s="54"/>
      <c r="F647" s="54"/>
      <c r="G647" s="54"/>
      <c r="H647" s="54"/>
      <c r="I647" s="54"/>
      <c r="J647" s="54"/>
      <c r="K647" s="54"/>
      <c r="L647" s="54"/>
      <c r="M647" s="54"/>
      <c r="N647" s="54"/>
      <c r="O647" s="54"/>
      <c r="P647" s="54"/>
      <c r="Q647" s="54"/>
      <c r="R647" s="54"/>
      <c r="S647" s="54"/>
      <c r="T647" s="54"/>
      <c r="U647" s="227"/>
      <c r="V647" s="227"/>
      <c r="W647" s="227"/>
      <c r="X647" s="227"/>
      <c r="Y647" s="227"/>
      <c r="Z647" s="227"/>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227"/>
      <c r="BE647" s="227"/>
      <c r="BF647" s="227"/>
      <c r="BG647" s="227"/>
      <c r="BH647" s="227"/>
      <c r="BI647" s="227"/>
      <c r="BJ647" s="227"/>
      <c r="BK647" s="227"/>
      <c r="BL647" s="227"/>
      <c r="BM647" s="227"/>
      <c r="BN647" s="227"/>
      <c r="BO647" s="227"/>
      <c r="BP647" s="227"/>
      <c r="BQ647" s="227"/>
    </row>
    <row r="648" spans="1:69" x14ac:dyDescent="0.25">
      <c r="A648" s="227"/>
      <c r="B648" s="227"/>
      <c r="C648" s="227"/>
      <c r="D648" s="227"/>
      <c r="E648" s="54"/>
      <c r="F648" s="54"/>
      <c r="G648" s="54"/>
      <c r="H648" s="54"/>
      <c r="I648" s="54"/>
      <c r="J648" s="54"/>
      <c r="K648" s="54"/>
      <c r="L648" s="54"/>
      <c r="M648" s="54"/>
      <c r="N648" s="54"/>
      <c r="O648" s="54"/>
      <c r="P648" s="54"/>
      <c r="Q648" s="54"/>
      <c r="R648" s="54"/>
      <c r="S648" s="54"/>
      <c r="T648" s="54"/>
      <c r="U648" s="227"/>
      <c r="V648" s="227"/>
      <c r="W648" s="227"/>
      <c r="X648" s="227"/>
      <c r="Y648" s="227"/>
      <c r="Z648" s="227"/>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227"/>
      <c r="BE648" s="227"/>
      <c r="BF648" s="227"/>
      <c r="BG648" s="227"/>
      <c r="BH648" s="227"/>
      <c r="BI648" s="227"/>
      <c r="BJ648" s="227"/>
      <c r="BK648" s="227"/>
      <c r="BL648" s="227"/>
      <c r="BM648" s="227"/>
      <c r="BN648" s="227"/>
      <c r="BO648" s="227"/>
      <c r="BP648" s="227"/>
      <c r="BQ648" s="227"/>
    </row>
    <row r="649" spans="1:69" x14ac:dyDescent="0.25">
      <c r="A649" s="227"/>
      <c r="B649" s="227"/>
      <c r="C649" s="227"/>
      <c r="D649" s="227"/>
      <c r="E649" s="54"/>
      <c r="F649" s="54"/>
      <c r="G649" s="54"/>
      <c r="H649" s="54"/>
      <c r="I649" s="54"/>
      <c r="J649" s="54"/>
      <c r="K649" s="54"/>
      <c r="L649" s="54"/>
      <c r="M649" s="54"/>
      <c r="N649" s="54"/>
      <c r="O649" s="54"/>
      <c r="P649" s="54"/>
      <c r="Q649" s="54"/>
      <c r="R649" s="54"/>
      <c r="S649" s="54"/>
      <c r="T649" s="54"/>
      <c r="U649" s="227"/>
      <c r="V649" s="227"/>
      <c r="W649" s="227"/>
      <c r="X649" s="227"/>
      <c r="Y649" s="227"/>
      <c r="Z649" s="227"/>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227"/>
      <c r="BE649" s="227"/>
      <c r="BF649" s="227"/>
      <c r="BG649" s="227"/>
      <c r="BH649" s="227"/>
      <c r="BI649" s="227"/>
      <c r="BJ649" s="227"/>
      <c r="BK649" s="227"/>
      <c r="BL649" s="227"/>
      <c r="BM649" s="227"/>
      <c r="BN649" s="227"/>
      <c r="BO649" s="227"/>
      <c r="BP649" s="227"/>
      <c r="BQ649" s="227"/>
    </row>
    <row r="650" spans="1:69" x14ac:dyDescent="0.25">
      <c r="A650" s="227"/>
      <c r="B650" s="227"/>
      <c r="C650" s="227"/>
      <c r="D650" s="227"/>
      <c r="E650" s="54"/>
      <c r="F650" s="54"/>
      <c r="G650" s="54"/>
      <c r="H650" s="54"/>
      <c r="I650" s="54"/>
      <c r="J650" s="54"/>
      <c r="K650" s="54"/>
      <c r="L650" s="54"/>
      <c r="M650" s="54"/>
      <c r="N650" s="54"/>
      <c r="O650" s="54"/>
      <c r="P650" s="54"/>
      <c r="Q650" s="54"/>
      <c r="R650" s="54"/>
      <c r="S650" s="54"/>
      <c r="T650" s="54"/>
      <c r="U650" s="227"/>
      <c r="V650" s="227"/>
      <c r="W650" s="227"/>
      <c r="X650" s="227"/>
      <c r="Y650" s="227"/>
      <c r="Z650" s="227"/>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227"/>
      <c r="BE650" s="227"/>
      <c r="BF650" s="227"/>
      <c r="BG650" s="227"/>
      <c r="BH650" s="227"/>
      <c r="BI650" s="227"/>
      <c r="BJ650" s="227"/>
      <c r="BK650" s="227"/>
      <c r="BL650" s="227"/>
      <c r="BM650" s="227"/>
      <c r="BN650" s="227"/>
      <c r="BO650" s="227"/>
      <c r="BP650" s="227"/>
      <c r="BQ650" s="227"/>
    </row>
    <row r="651" spans="1:69" x14ac:dyDescent="0.25">
      <c r="A651" s="227"/>
      <c r="B651" s="227"/>
      <c r="C651" s="227"/>
      <c r="D651" s="227"/>
      <c r="E651" s="54"/>
      <c r="F651" s="54"/>
      <c r="G651" s="54"/>
      <c r="H651" s="54"/>
      <c r="I651" s="54"/>
      <c r="J651" s="54"/>
      <c r="K651" s="54"/>
      <c r="L651" s="54"/>
      <c r="M651" s="54"/>
      <c r="N651" s="54"/>
      <c r="O651" s="54"/>
      <c r="P651" s="54"/>
      <c r="Q651" s="54"/>
      <c r="R651" s="54"/>
      <c r="S651" s="54"/>
      <c r="T651" s="54"/>
      <c r="U651" s="227"/>
      <c r="V651" s="227"/>
      <c r="W651" s="227"/>
      <c r="X651" s="227"/>
      <c r="Y651" s="227"/>
      <c r="Z651" s="227"/>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227"/>
      <c r="BE651" s="227"/>
      <c r="BF651" s="227"/>
      <c r="BG651" s="227"/>
      <c r="BH651" s="227"/>
      <c r="BI651" s="227"/>
      <c r="BJ651" s="227"/>
      <c r="BK651" s="227"/>
      <c r="BL651" s="227"/>
      <c r="BM651" s="227"/>
      <c r="BN651" s="227"/>
      <c r="BO651" s="227"/>
      <c r="BP651" s="227"/>
      <c r="BQ651" s="227"/>
    </row>
    <row r="652" spans="1:69" x14ac:dyDescent="0.25">
      <c r="A652" s="227"/>
      <c r="B652" s="227"/>
      <c r="C652" s="227"/>
      <c r="D652" s="227"/>
      <c r="E652" s="54"/>
      <c r="F652" s="54"/>
      <c r="G652" s="54"/>
      <c r="H652" s="54"/>
      <c r="I652" s="54"/>
      <c r="J652" s="54"/>
      <c r="K652" s="54"/>
      <c r="L652" s="54"/>
      <c r="M652" s="54"/>
      <c r="N652" s="54"/>
      <c r="O652" s="54"/>
      <c r="P652" s="54"/>
      <c r="Q652" s="54"/>
      <c r="R652" s="54"/>
      <c r="S652" s="54"/>
      <c r="T652" s="54"/>
      <c r="U652" s="227"/>
      <c r="V652" s="227"/>
      <c r="W652" s="227"/>
      <c r="X652" s="227"/>
      <c r="Y652" s="227"/>
      <c r="Z652" s="227"/>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227"/>
      <c r="BE652" s="227"/>
      <c r="BF652" s="227"/>
      <c r="BG652" s="227"/>
      <c r="BH652" s="227"/>
      <c r="BI652" s="227"/>
      <c r="BJ652" s="227"/>
      <c r="BK652" s="227"/>
      <c r="BL652" s="227"/>
      <c r="BM652" s="227"/>
      <c r="BN652" s="227"/>
      <c r="BO652" s="227"/>
      <c r="BP652" s="227"/>
      <c r="BQ652" s="227"/>
    </row>
    <row r="653" spans="1:69" x14ac:dyDescent="0.25">
      <c r="A653" s="227"/>
      <c r="B653" s="227"/>
      <c r="C653" s="227"/>
      <c r="D653" s="227"/>
      <c r="E653" s="54"/>
      <c r="F653" s="54"/>
      <c r="G653" s="54"/>
      <c r="H653" s="54"/>
      <c r="I653" s="54"/>
      <c r="J653" s="54"/>
      <c r="K653" s="54"/>
      <c r="L653" s="54"/>
      <c r="M653" s="54"/>
      <c r="N653" s="54"/>
      <c r="O653" s="54"/>
      <c r="P653" s="54"/>
      <c r="Q653" s="54"/>
      <c r="R653" s="54"/>
      <c r="S653" s="54"/>
      <c r="T653" s="54"/>
      <c r="U653" s="227"/>
      <c r="V653" s="227"/>
      <c r="W653" s="227"/>
      <c r="X653" s="227"/>
      <c r="Y653" s="227"/>
      <c r="Z653" s="227"/>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227"/>
      <c r="BE653" s="227"/>
      <c r="BF653" s="227"/>
      <c r="BG653" s="227"/>
      <c r="BH653" s="227"/>
      <c r="BI653" s="227"/>
      <c r="BJ653" s="227"/>
      <c r="BK653" s="227"/>
      <c r="BL653" s="227"/>
      <c r="BM653" s="227"/>
      <c r="BN653" s="227"/>
      <c r="BO653" s="227"/>
      <c r="BP653" s="227"/>
      <c r="BQ653" s="227"/>
    </row>
    <row r="654" spans="1:69" x14ac:dyDescent="0.25">
      <c r="A654" s="227"/>
      <c r="B654" s="227"/>
      <c r="C654" s="227"/>
      <c r="D654" s="227"/>
      <c r="E654" s="54"/>
      <c r="F654" s="54"/>
      <c r="G654" s="54"/>
      <c r="H654" s="54"/>
      <c r="I654" s="54"/>
      <c r="J654" s="54"/>
      <c r="K654" s="54"/>
      <c r="L654" s="54"/>
      <c r="M654" s="54"/>
      <c r="N654" s="54"/>
      <c r="O654" s="54"/>
      <c r="P654" s="54"/>
      <c r="Q654" s="54"/>
      <c r="R654" s="54"/>
      <c r="S654" s="54"/>
      <c r="T654" s="54"/>
      <c r="U654" s="227"/>
      <c r="V654" s="227"/>
      <c r="W654" s="227"/>
      <c r="X654" s="227"/>
      <c r="Y654" s="227"/>
      <c r="Z654" s="227"/>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c r="AX654" s="227"/>
      <c r="AY654" s="227"/>
      <c r="AZ654" s="227"/>
      <c r="BA654" s="227"/>
      <c r="BB654" s="227"/>
      <c r="BC654" s="227"/>
      <c r="BD654" s="227"/>
      <c r="BE654" s="227"/>
      <c r="BF654" s="227"/>
      <c r="BG654" s="227"/>
      <c r="BH654" s="227"/>
      <c r="BI654" s="227"/>
      <c r="BJ654" s="227"/>
      <c r="BK654" s="227"/>
      <c r="BL654" s="227"/>
      <c r="BM654" s="227"/>
      <c r="BN654" s="227"/>
      <c r="BO654" s="227"/>
      <c r="BP654" s="227"/>
      <c r="BQ654" s="227"/>
    </row>
    <row r="655" spans="1:69" x14ac:dyDescent="0.25">
      <c r="A655" s="227"/>
      <c r="B655" s="227"/>
      <c r="C655" s="227"/>
      <c r="D655" s="227"/>
      <c r="E655" s="54"/>
      <c r="F655" s="54"/>
      <c r="G655" s="54"/>
      <c r="H655" s="54"/>
      <c r="I655" s="54"/>
      <c r="J655" s="54"/>
      <c r="K655" s="54"/>
      <c r="L655" s="54"/>
      <c r="M655" s="54"/>
      <c r="N655" s="54"/>
      <c r="O655" s="54"/>
      <c r="P655" s="54"/>
      <c r="Q655" s="54"/>
      <c r="R655" s="54"/>
      <c r="S655" s="54"/>
      <c r="T655" s="54"/>
      <c r="U655" s="227"/>
      <c r="V655" s="227"/>
      <c r="W655" s="227"/>
      <c r="X655" s="227"/>
      <c r="Y655" s="227"/>
      <c r="Z655" s="227"/>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c r="AX655" s="227"/>
      <c r="AY655" s="227"/>
      <c r="AZ655" s="227"/>
      <c r="BA655" s="227"/>
      <c r="BB655" s="227"/>
      <c r="BC655" s="227"/>
      <c r="BD655" s="227"/>
      <c r="BE655" s="227"/>
      <c r="BF655" s="227"/>
      <c r="BG655" s="227"/>
      <c r="BH655" s="227"/>
      <c r="BI655" s="227"/>
      <c r="BJ655" s="227"/>
      <c r="BK655" s="227"/>
      <c r="BL655" s="227"/>
      <c r="BM655" s="227"/>
      <c r="BN655" s="227"/>
      <c r="BO655" s="227"/>
      <c r="BP655" s="227"/>
      <c r="BQ655" s="227"/>
    </row>
    <row r="656" spans="1:69" x14ac:dyDescent="0.25">
      <c r="A656" s="227"/>
      <c r="B656" s="227"/>
      <c r="C656" s="227"/>
      <c r="D656" s="227"/>
      <c r="E656" s="54"/>
      <c r="F656" s="54"/>
      <c r="G656" s="54"/>
      <c r="H656" s="54"/>
      <c r="I656" s="54"/>
      <c r="J656" s="54"/>
      <c r="K656" s="54"/>
      <c r="L656" s="54"/>
      <c r="M656" s="54"/>
      <c r="N656" s="54"/>
      <c r="O656" s="54"/>
      <c r="P656" s="54"/>
      <c r="Q656" s="54"/>
      <c r="R656" s="54"/>
      <c r="S656" s="54"/>
      <c r="T656" s="54"/>
      <c r="U656" s="227"/>
      <c r="V656" s="227"/>
      <c r="W656" s="227"/>
      <c r="X656" s="227"/>
      <c r="Y656" s="227"/>
      <c r="Z656" s="227"/>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c r="AX656" s="227"/>
      <c r="AY656" s="227"/>
      <c r="AZ656" s="227"/>
      <c r="BA656" s="227"/>
      <c r="BB656" s="227"/>
      <c r="BC656" s="227"/>
      <c r="BD656" s="227"/>
      <c r="BE656" s="227"/>
      <c r="BF656" s="227"/>
      <c r="BG656" s="227"/>
      <c r="BH656" s="227"/>
      <c r="BI656" s="227"/>
      <c r="BJ656" s="227"/>
      <c r="BK656" s="227"/>
      <c r="BL656" s="227"/>
      <c r="BM656" s="227"/>
      <c r="BN656" s="227"/>
      <c r="BO656" s="227"/>
      <c r="BP656" s="227"/>
      <c r="BQ656" s="227"/>
    </row>
    <row r="657" spans="1:69" x14ac:dyDescent="0.25">
      <c r="A657" s="227"/>
      <c r="B657" s="227"/>
      <c r="C657" s="227"/>
      <c r="D657" s="227"/>
      <c r="E657" s="54"/>
      <c r="F657" s="54"/>
      <c r="G657" s="54"/>
      <c r="H657" s="54"/>
      <c r="I657" s="54"/>
      <c r="J657" s="54"/>
      <c r="K657" s="54"/>
      <c r="L657" s="54"/>
      <c r="M657" s="54"/>
      <c r="N657" s="54"/>
      <c r="O657" s="54"/>
      <c r="P657" s="54"/>
      <c r="Q657" s="54"/>
      <c r="R657" s="54"/>
      <c r="S657" s="54"/>
      <c r="T657" s="54"/>
      <c r="U657" s="227"/>
      <c r="V657" s="227"/>
      <c r="W657" s="227"/>
      <c r="X657" s="227"/>
      <c r="Y657" s="227"/>
      <c r="Z657" s="227"/>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c r="AX657" s="227"/>
      <c r="AY657" s="227"/>
      <c r="AZ657" s="227"/>
      <c r="BA657" s="227"/>
      <c r="BB657" s="227"/>
      <c r="BC657" s="227"/>
      <c r="BD657" s="227"/>
      <c r="BE657" s="227"/>
      <c r="BF657" s="227"/>
      <c r="BG657" s="227"/>
      <c r="BH657" s="227"/>
      <c r="BI657" s="227"/>
      <c r="BJ657" s="227"/>
      <c r="BK657" s="227"/>
      <c r="BL657" s="227"/>
      <c r="BM657" s="227"/>
      <c r="BN657" s="227"/>
      <c r="BO657" s="227"/>
      <c r="BP657" s="227"/>
      <c r="BQ657" s="227"/>
    </row>
    <row r="658" spans="1:69" x14ac:dyDescent="0.25">
      <c r="A658" s="227"/>
      <c r="B658" s="227"/>
      <c r="C658" s="227"/>
      <c r="D658" s="227"/>
      <c r="E658" s="54"/>
      <c r="F658" s="54"/>
      <c r="G658" s="54"/>
      <c r="H658" s="54"/>
      <c r="I658" s="54"/>
      <c r="J658" s="54"/>
      <c r="K658" s="54"/>
      <c r="L658" s="54"/>
      <c r="M658" s="54"/>
      <c r="N658" s="54"/>
      <c r="O658" s="54"/>
      <c r="P658" s="54"/>
      <c r="Q658" s="54"/>
      <c r="R658" s="54"/>
      <c r="S658" s="54"/>
      <c r="T658" s="54"/>
      <c r="U658" s="227"/>
      <c r="V658" s="227"/>
      <c r="W658" s="227"/>
      <c r="X658" s="227"/>
      <c r="Y658" s="227"/>
      <c r="Z658" s="227"/>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c r="AX658" s="227"/>
      <c r="AY658" s="227"/>
      <c r="AZ658" s="227"/>
      <c r="BA658" s="227"/>
      <c r="BB658" s="227"/>
      <c r="BC658" s="227"/>
      <c r="BD658" s="227"/>
      <c r="BE658" s="227"/>
      <c r="BF658" s="227"/>
      <c r="BG658" s="227"/>
      <c r="BH658" s="227"/>
      <c r="BI658" s="227"/>
      <c r="BJ658" s="227"/>
      <c r="BK658" s="227"/>
      <c r="BL658" s="227"/>
      <c r="BM658" s="227"/>
      <c r="BN658" s="227"/>
      <c r="BO658" s="227"/>
      <c r="BP658" s="227"/>
      <c r="BQ658" s="227"/>
    </row>
    <row r="659" spans="1:69" x14ac:dyDescent="0.25">
      <c r="A659" s="227"/>
      <c r="B659" s="227"/>
      <c r="C659" s="227"/>
      <c r="D659" s="227"/>
      <c r="E659" s="54"/>
      <c r="F659" s="54"/>
      <c r="G659" s="54"/>
      <c r="H659" s="54"/>
      <c r="I659" s="54"/>
      <c r="J659" s="54"/>
      <c r="K659" s="54"/>
      <c r="L659" s="54"/>
      <c r="M659" s="54"/>
      <c r="N659" s="54"/>
      <c r="O659" s="54"/>
      <c r="P659" s="54"/>
      <c r="Q659" s="54"/>
      <c r="R659" s="54"/>
      <c r="S659" s="54"/>
      <c r="T659" s="54"/>
      <c r="U659" s="227"/>
      <c r="V659" s="227"/>
      <c r="W659" s="227"/>
      <c r="X659" s="227"/>
      <c r="Y659" s="227"/>
      <c r="Z659" s="227"/>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c r="AX659" s="227"/>
      <c r="AY659" s="227"/>
      <c r="AZ659" s="227"/>
      <c r="BA659" s="227"/>
      <c r="BB659" s="227"/>
      <c r="BC659" s="227"/>
      <c r="BD659" s="227"/>
      <c r="BE659" s="227"/>
      <c r="BF659" s="227"/>
      <c r="BG659" s="227"/>
      <c r="BH659" s="227"/>
      <c r="BI659" s="227"/>
      <c r="BJ659" s="227"/>
      <c r="BK659" s="227"/>
      <c r="BL659" s="227"/>
      <c r="BM659" s="227"/>
      <c r="BN659" s="227"/>
      <c r="BO659" s="227"/>
      <c r="BP659" s="227"/>
      <c r="BQ659" s="227"/>
    </row>
    <row r="660" spans="1:69" x14ac:dyDescent="0.25">
      <c r="A660" s="227"/>
      <c r="B660" s="227"/>
      <c r="C660" s="227"/>
      <c r="D660" s="227"/>
      <c r="E660" s="54"/>
      <c r="F660" s="54"/>
      <c r="G660" s="54"/>
      <c r="H660" s="54"/>
      <c r="I660" s="54"/>
      <c r="J660" s="54"/>
      <c r="K660" s="54"/>
      <c r="L660" s="54"/>
      <c r="M660" s="54"/>
      <c r="N660" s="54"/>
      <c r="O660" s="54"/>
      <c r="P660" s="54"/>
      <c r="Q660" s="54"/>
      <c r="R660" s="54"/>
      <c r="S660" s="54"/>
      <c r="T660" s="54"/>
      <c r="U660" s="227"/>
      <c r="V660" s="227"/>
      <c r="W660" s="227"/>
      <c r="X660" s="227"/>
      <c r="Y660" s="227"/>
      <c r="Z660" s="227"/>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c r="AX660" s="227"/>
      <c r="AY660" s="227"/>
      <c r="AZ660" s="227"/>
      <c r="BA660" s="227"/>
      <c r="BB660" s="227"/>
      <c r="BC660" s="227"/>
      <c r="BD660" s="227"/>
      <c r="BE660" s="227"/>
      <c r="BF660" s="227"/>
      <c r="BG660" s="227"/>
      <c r="BH660" s="227"/>
      <c r="BI660" s="227"/>
      <c r="BJ660" s="227"/>
      <c r="BK660" s="227"/>
      <c r="BL660" s="227"/>
      <c r="BM660" s="227"/>
      <c r="BN660" s="227"/>
      <c r="BO660" s="227"/>
      <c r="BP660" s="227"/>
      <c r="BQ660" s="227"/>
    </row>
    <row r="661" spans="1:69" x14ac:dyDescent="0.25">
      <c r="A661" s="227"/>
      <c r="B661" s="227"/>
      <c r="C661" s="227"/>
      <c r="D661" s="227"/>
      <c r="E661" s="54"/>
      <c r="F661" s="54"/>
      <c r="G661" s="54"/>
      <c r="H661" s="54"/>
      <c r="I661" s="54"/>
      <c r="J661" s="54"/>
      <c r="K661" s="54"/>
      <c r="L661" s="54"/>
      <c r="M661" s="54"/>
      <c r="N661" s="54"/>
      <c r="O661" s="54"/>
      <c r="P661" s="54"/>
      <c r="Q661" s="54"/>
      <c r="R661" s="54"/>
      <c r="S661" s="54"/>
      <c r="T661" s="54"/>
      <c r="U661" s="227"/>
      <c r="V661" s="227"/>
      <c r="W661" s="227"/>
      <c r="X661" s="227"/>
      <c r="Y661" s="227"/>
      <c r="Z661" s="227"/>
      <c r="AA661" s="227"/>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c r="AX661" s="227"/>
      <c r="AY661" s="227"/>
      <c r="AZ661" s="227"/>
      <c r="BA661" s="227"/>
      <c r="BB661" s="227"/>
      <c r="BC661" s="227"/>
      <c r="BD661" s="227"/>
      <c r="BE661" s="227"/>
      <c r="BF661" s="227"/>
      <c r="BG661" s="227"/>
      <c r="BH661" s="227"/>
      <c r="BI661" s="227"/>
      <c r="BJ661" s="227"/>
      <c r="BK661" s="227"/>
      <c r="BL661" s="227"/>
      <c r="BM661" s="227"/>
      <c r="BN661" s="227"/>
      <c r="BO661" s="227"/>
      <c r="BP661" s="227"/>
      <c r="BQ661" s="227"/>
    </row>
    <row r="662" spans="1:69" x14ac:dyDescent="0.25">
      <c r="A662" s="227"/>
      <c r="B662" s="227"/>
      <c r="C662" s="227"/>
      <c r="D662" s="227"/>
      <c r="E662" s="54"/>
      <c r="F662" s="54"/>
      <c r="G662" s="54"/>
      <c r="H662" s="54"/>
      <c r="I662" s="54"/>
      <c r="J662" s="54"/>
      <c r="K662" s="54"/>
      <c r="L662" s="54"/>
      <c r="M662" s="54"/>
      <c r="N662" s="54"/>
      <c r="O662" s="54"/>
      <c r="P662" s="54"/>
      <c r="Q662" s="54"/>
      <c r="R662" s="54"/>
      <c r="S662" s="54"/>
      <c r="T662" s="54"/>
      <c r="U662" s="227"/>
      <c r="V662" s="227"/>
      <c r="W662" s="227"/>
      <c r="X662" s="227"/>
      <c r="Y662" s="227"/>
      <c r="Z662" s="227"/>
      <c r="AA662" s="227"/>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c r="AX662" s="227"/>
      <c r="AY662" s="227"/>
      <c r="AZ662" s="227"/>
      <c r="BA662" s="227"/>
      <c r="BB662" s="227"/>
      <c r="BC662" s="227"/>
      <c r="BD662" s="227"/>
      <c r="BE662" s="227"/>
      <c r="BF662" s="227"/>
      <c r="BG662" s="227"/>
      <c r="BH662" s="227"/>
      <c r="BI662" s="227"/>
      <c r="BJ662" s="227"/>
      <c r="BK662" s="227"/>
      <c r="BL662" s="227"/>
      <c r="BM662" s="227"/>
      <c r="BN662" s="227"/>
      <c r="BO662" s="227"/>
      <c r="BP662" s="227"/>
      <c r="BQ662" s="227"/>
    </row>
    <row r="663" spans="1:69" x14ac:dyDescent="0.25">
      <c r="A663" s="227"/>
      <c r="B663" s="227"/>
      <c r="C663" s="227"/>
      <c r="D663" s="227"/>
      <c r="E663" s="54"/>
      <c r="F663" s="54"/>
      <c r="G663" s="54"/>
      <c r="H663" s="54"/>
      <c r="I663" s="54"/>
      <c r="J663" s="54"/>
      <c r="K663" s="54"/>
      <c r="L663" s="54"/>
      <c r="M663" s="54"/>
      <c r="N663" s="54"/>
      <c r="O663" s="54"/>
      <c r="P663" s="54"/>
      <c r="Q663" s="54"/>
      <c r="R663" s="54"/>
      <c r="S663" s="54"/>
      <c r="T663" s="54"/>
      <c r="U663" s="227"/>
      <c r="V663" s="227"/>
      <c r="W663" s="227"/>
      <c r="X663" s="227"/>
      <c r="Y663" s="227"/>
      <c r="Z663" s="227"/>
      <c r="AA663" s="227"/>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c r="AX663" s="227"/>
      <c r="AY663" s="227"/>
      <c r="AZ663" s="227"/>
      <c r="BA663" s="227"/>
      <c r="BB663" s="227"/>
      <c r="BC663" s="227"/>
      <c r="BD663" s="227"/>
      <c r="BE663" s="227"/>
      <c r="BF663" s="227"/>
      <c r="BG663" s="227"/>
      <c r="BH663" s="227"/>
      <c r="BI663" s="227"/>
      <c r="BJ663" s="227"/>
      <c r="BK663" s="227"/>
      <c r="BL663" s="227"/>
      <c r="BM663" s="227"/>
      <c r="BN663" s="227"/>
      <c r="BO663" s="227"/>
      <c r="BP663" s="227"/>
      <c r="BQ663" s="227"/>
    </row>
    <row r="664" spans="1:69" x14ac:dyDescent="0.25">
      <c r="A664" s="227"/>
      <c r="B664" s="227"/>
      <c r="C664" s="227"/>
      <c r="D664" s="227"/>
      <c r="E664" s="54"/>
      <c r="F664" s="54"/>
      <c r="G664" s="54"/>
      <c r="H664" s="54"/>
      <c r="I664" s="54"/>
      <c r="J664" s="54"/>
      <c r="K664" s="54"/>
      <c r="L664" s="54"/>
      <c r="M664" s="54"/>
      <c r="N664" s="54"/>
      <c r="O664" s="54"/>
      <c r="P664" s="54"/>
      <c r="Q664" s="54"/>
      <c r="R664" s="54"/>
      <c r="S664" s="54"/>
      <c r="T664" s="54"/>
      <c r="U664" s="227"/>
      <c r="V664" s="227"/>
      <c r="W664" s="227"/>
      <c r="X664" s="227"/>
      <c r="Y664" s="227"/>
      <c r="Z664" s="227"/>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227"/>
      <c r="BE664" s="227"/>
      <c r="BF664" s="227"/>
      <c r="BG664" s="227"/>
      <c r="BH664" s="227"/>
      <c r="BI664" s="227"/>
      <c r="BJ664" s="227"/>
      <c r="BK664" s="227"/>
      <c r="BL664" s="227"/>
      <c r="BM664" s="227"/>
      <c r="BN664" s="227"/>
      <c r="BO664" s="227"/>
      <c r="BP664" s="227"/>
      <c r="BQ664" s="227"/>
    </row>
    <row r="665" spans="1:69" x14ac:dyDescent="0.25">
      <c r="A665" s="227"/>
      <c r="B665" s="227"/>
      <c r="C665" s="227"/>
      <c r="D665" s="227"/>
      <c r="E665" s="54"/>
      <c r="F665" s="54"/>
      <c r="G665" s="54"/>
      <c r="H665" s="54"/>
      <c r="I665" s="54"/>
      <c r="J665" s="54"/>
      <c r="K665" s="54"/>
      <c r="L665" s="54"/>
      <c r="M665" s="54"/>
      <c r="N665" s="54"/>
      <c r="O665" s="54"/>
      <c r="P665" s="54"/>
      <c r="Q665" s="54"/>
      <c r="R665" s="54"/>
      <c r="S665" s="54"/>
      <c r="T665" s="54"/>
      <c r="U665" s="227"/>
      <c r="V665" s="227"/>
      <c r="W665" s="227"/>
      <c r="X665" s="227"/>
      <c r="Y665" s="227"/>
      <c r="Z665" s="227"/>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227"/>
      <c r="BE665" s="227"/>
      <c r="BF665" s="227"/>
      <c r="BG665" s="227"/>
      <c r="BH665" s="227"/>
      <c r="BI665" s="227"/>
      <c r="BJ665" s="227"/>
      <c r="BK665" s="227"/>
      <c r="BL665" s="227"/>
      <c r="BM665" s="227"/>
      <c r="BN665" s="227"/>
      <c r="BO665" s="227"/>
      <c r="BP665" s="227"/>
      <c r="BQ665" s="227"/>
    </row>
    <row r="666" spans="1:69" x14ac:dyDescent="0.25">
      <c r="A666" s="227"/>
      <c r="B666" s="227"/>
      <c r="C666" s="227"/>
      <c r="D666" s="227"/>
      <c r="E666" s="54"/>
      <c r="F666" s="54"/>
      <c r="G666" s="54"/>
      <c r="H666" s="54"/>
      <c r="I666" s="54"/>
      <c r="J666" s="54"/>
      <c r="K666" s="54"/>
      <c r="L666" s="54"/>
      <c r="M666" s="54"/>
      <c r="N666" s="54"/>
      <c r="O666" s="54"/>
      <c r="P666" s="54"/>
      <c r="Q666" s="54"/>
      <c r="R666" s="54"/>
      <c r="S666" s="54"/>
      <c r="T666" s="54"/>
      <c r="U666" s="227"/>
      <c r="V666" s="227"/>
      <c r="W666" s="227"/>
      <c r="X666" s="227"/>
      <c r="Y666" s="227"/>
      <c r="Z666" s="227"/>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227"/>
      <c r="BE666" s="227"/>
      <c r="BF666" s="227"/>
      <c r="BG666" s="227"/>
      <c r="BH666" s="227"/>
      <c r="BI666" s="227"/>
      <c r="BJ666" s="227"/>
      <c r="BK666" s="227"/>
      <c r="BL666" s="227"/>
      <c r="BM666" s="227"/>
      <c r="BN666" s="227"/>
      <c r="BO666" s="227"/>
      <c r="BP666" s="227"/>
      <c r="BQ666" s="227"/>
    </row>
    <row r="667" spans="1:69" x14ac:dyDescent="0.25">
      <c r="A667" s="227"/>
      <c r="B667" s="227"/>
      <c r="C667" s="227"/>
      <c r="D667" s="227"/>
      <c r="E667" s="54"/>
      <c r="F667" s="54"/>
      <c r="G667" s="54"/>
      <c r="H667" s="54"/>
      <c r="I667" s="54"/>
      <c r="J667" s="54"/>
      <c r="K667" s="54"/>
      <c r="L667" s="54"/>
      <c r="M667" s="54"/>
      <c r="N667" s="54"/>
      <c r="O667" s="54"/>
      <c r="P667" s="54"/>
      <c r="Q667" s="54"/>
      <c r="R667" s="54"/>
      <c r="S667" s="54"/>
      <c r="T667" s="54"/>
      <c r="U667" s="227"/>
      <c r="V667" s="227"/>
      <c r="W667" s="227"/>
      <c r="X667" s="227"/>
      <c r="Y667" s="227"/>
      <c r="Z667" s="227"/>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227"/>
      <c r="BE667" s="227"/>
      <c r="BF667" s="227"/>
      <c r="BG667" s="227"/>
      <c r="BH667" s="227"/>
      <c r="BI667" s="227"/>
      <c r="BJ667" s="227"/>
      <c r="BK667" s="227"/>
      <c r="BL667" s="227"/>
      <c r="BM667" s="227"/>
      <c r="BN667" s="227"/>
      <c r="BO667" s="227"/>
      <c r="BP667" s="227"/>
      <c r="BQ667" s="227"/>
    </row>
    <row r="668" spans="1:69" x14ac:dyDescent="0.25">
      <c r="A668" s="227"/>
      <c r="B668" s="227"/>
      <c r="C668" s="227"/>
      <c r="D668" s="227"/>
      <c r="E668" s="54"/>
      <c r="F668" s="54"/>
      <c r="G668" s="54"/>
      <c r="H668" s="54"/>
      <c r="I668" s="54"/>
      <c r="J668" s="54"/>
      <c r="K668" s="54"/>
      <c r="L668" s="54"/>
      <c r="M668" s="54"/>
      <c r="N668" s="54"/>
      <c r="O668" s="54"/>
      <c r="P668" s="54"/>
      <c r="Q668" s="54"/>
      <c r="R668" s="54"/>
      <c r="S668" s="54"/>
      <c r="T668" s="54"/>
      <c r="U668" s="227"/>
      <c r="V668" s="227"/>
      <c r="W668" s="227"/>
      <c r="X668" s="227"/>
      <c r="Y668" s="227"/>
      <c r="Z668" s="227"/>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227"/>
      <c r="BE668" s="227"/>
      <c r="BF668" s="227"/>
      <c r="BG668" s="227"/>
      <c r="BH668" s="227"/>
      <c r="BI668" s="227"/>
      <c r="BJ668" s="227"/>
      <c r="BK668" s="227"/>
      <c r="BL668" s="227"/>
      <c r="BM668" s="227"/>
      <c r="BN668" s="227"/>
      <c r="BO668" s="227"/>
      <c r="BP668" s="227"/>
      <c r="BQ668" s="227"/>
    </row>
    <row r="669" spans="1:69" x14ac:dyDescent="0.25">
      <c r="A669" s="227"/>
      <c r="B669" s="227"/>
      <c r="C669" s="227"/>
      <c r="D669" s="227"/>
      <c r="E669" s="54"/>
      <c r="F669" s="54"/>
      <c r="G669" s="54"/>
      <c r="H669" s="54"/>
      <c r="I669" s="54"/>
      <c r="J669" s="54"/>
      <c r="K669" s="54"/>
      <c r="L669" s="54"/>
      <c r="M669" s="54"/>
      <c r="N669" s="54"/>
      <c r="O669" s="54"/>
      <c r="P669" s="54"/>
      <c r="Q669" s="54"/>
      <c r="R669" s="54"/>
      <c r="S669" s="54"/>
      <c r="T669" s="54"/>
      <c r="U669" s="227"/>
      <c r="V669" s="227"/>
      <c r="W669" s="227"/>
      <c r="X669" s="227"/>
      <c r="Y669" s="227"/>
      <c r="Z669" s="227"/>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227"/>
      <c r="BE669" s="227"/>
      <c r="BF669" s="227"/>
      <c r="BG669" s="227"/>
      <c r="BH669" s="227"/>
      <c r="BI669" s="227"/>
      <c r="BJ669" s="227"/>
      <c r="BK669" s="227"/>
      <c r="BL669" s="227"/>
      <c r="BM669" s="227"/>
      <c r="BN669" s="227"/>
      <c r="BO669" s="227"/>
      <c r="BP669" s="227"/>
      <c r="BQ669" s="227"/>
    </row>
    <row r="670" spans="1:69" x14ac:dyDescent="0.25">
      <c r="A670" s="227"/>
      <c r="B670" s="227"/>
      <c r="C670" s="227"/>
      <c r="D670" s="227"/>
      <c r="E670" s="54"/>
      <c r="F670" s="54"/>
      <c r="G670" s="54"/>
      <c r="H670" s="54"/>
      <c r="I670" s="54"/>
      <c r="J670" s="54"/>
      <c r="K670" s="54"/>
      <c r="L670" s="54"/>
      <c r="M670" s="54"/>
      <c r="N670" s="54"/>
      <c r="O670" s="54"/>
      <c r="P670" s="54"/>
      <c r="Q670" s="54"/>
      <c r="R670" s="54"/>
      <c r="S670" s="54"/>
      <c r="T670" s="54"/>
      <c r="U670" s="227"/>
      <c r="V670" s="227"/>
      <c r="W670" s="227"/>
      <c r="X670" s="227"/>
      <c r="Y670" s="227"/>
      <c r="Z670" s="227"/>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227"/>
      <c r="BE670" s="227"/>
      <c r="BF670" s="227"/>
      <c r="BG670" s="227"/>
      <c r="BH670" s="227"/>
      <c r="BI670" s="227"/>
      <c r="BJ670" s="227"/>
      <c r="BK670" s="227"/>
      <c r="BL670" s="227"/>
      <c r="BM670" s="227"/>
      <c r="BN670" s="227"/>
      <c r="BO670" s="227"/>
      <c r="BP670" s="227"/>
      <c r="BQ670" s="227"/>
    </row>
    <row r="671" spans="1:69" x14ac:dyDescent="0.25">
      <c r="A671" s="227"/>
      <c r="B671" s="227"/>
      <c r="C671" s="227"/>
      <c r="D671" s="227"/>
      <c r="E671" s="54"/>
      <c r="F671" s="54"/>
      <c r="G671" s="54"/>
      <c r="H671" s="54"/>
      <c r="I671" s="54"/>
      <c r="J671" s="54"/>
      <c r="K671" s="54"/>
      <c r="L671" s="54"/>
      <c r="M671" s="54"/>
      <c r="N671" s="54"/>
      <c r="O671" s="54"/>
      <c r="P671" s="54"/>
      <c r="Q671" s="54"/>
      <c r="R671" s="54"/>
      <c r="S671" s="54"/>
      <c r="T671" s="54"/>
      <c r="U671" s="227"/>
      <c r="V671" s="227"/>
      <c r="W671" s="227"/>
      <c r="X671" s="227"/>
      <c r="Y671" s="227"/>
      <c r="Z671" s="227"/>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227"/>
      <c r="BE671" s="227"/>
      <c r="BF671" s="227"/>
      <c r="BG671" s="227"/>
      <c r="BH671" s="227"/>
      <c r="BI671" s="227"/>
      <c r="BJ671" s="227"/>
      <c r="BK671" s="227"/>
      <c r="BL671" s="227"/>
      <c r="BM671" s="227"/>
      <c r="BN671" s="227"/>
      <c r="BO671" s="227"/>
      <c r="BP671" s="227"/>
      <c r="BQ671" s="227"/>
    </row>
    <row r="672" spans="1:69" x14ac:dyDescent="0.25">
      <c r="A672" s="227"/>
      <c r="B672" s="227"/>
      <c r="C672" s="227"/>
      <c r="D672" s="227"/>
      <c r="E672" s="54"/>
      <c r="F672" s="54"/>
      <c r="G672" s="54"/>
      <c r="H672" s="54"/>
      <c r="I672" s="54"/>
      <c r="J672" s="54"/>
      <c r="K672" s="54"/>
      <c r="L672" s="54"/>
      <c r="M672" s="54"/>
      <c r="N672" s="54"/>
      <c r="O672" s="54"/>
      <c r="P672" s="54"/>
      <c r="Q672" s="54"/>
      <c r="R672" s="54"/>
      <c r="S672" s="54"/>
      <c r="T672" s="54"/>
      <c r="U672" s="227"/>
      <c r="V672" s="227"/>
      <c r="W672" s="227"/>
      <c r="X672" s="227"/>
      <c r="Y672" s="227"/>
      <c r="Z672" s="227"/>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227"/>
      <c r="BE672" s="227"/>
      <c r="BF672" s="227"/>
      <c r="BG672" s="227"/>
      <c r="BH672" s="227"/>
      <c r="BI672" s="227"/>
      <c r="BJ672" s="227"/>
      <c r="BK672" s="227"/>
      <c r="BL672" s="227"/>
      <c r="BM672" s="227"/>
      <c r="BN672" s="227"/>
      <c r="BO672" s="227"/>
      <c r="BP672" s="227"/>
      <c r="BQ672" s="227"/>
    </row>
    <row r="673" spans="1:69" x14ac:dyDescent="0.25">
      <c r="A673" s="227"/>
      <c r="B673" s="227"/>
      <c r="C673" s="227"/>
      <c r="D673" s="227"/>
      <c r="E673" s="54"/>
      <c r="F673" s="54"/>
      <c r="G673" s="54"/>
      <c r="H673" s="54"/>
      <c r="I673" s="54"/>
      <c r="J673" s="54"/>
      <c r="K673" s="54"/>
      <c r="L673" s="54"/>
      <c r="M673" s="54"/>
      <c r="N673" s="54"/>
      <c r="O673" s="54"/>
      <c r="P673" s="54"/>
      <c r="Q673" s="54"/>
      <c r="R673" s="54"/>
      <c r="S673" s="54"/>
      <c r="T673" s="54"/>
      <c r="U673" s="227"/>
      <c r="V673" s="227"/>
      <c r="W673" s="227"/>
      <c r="X673" s="227"/>
      <c r="Y673" s="227"/>
      <c r="Z673" s="227"/>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227"/>
      <c r="BE673" s="227"/>
      <c r="BF673" s="227"/>
      <c r="BG673" s="227"/>
      <c r="BH673" s="227"/>
      <c r="BI673" s="227"/>
      <c r="BJ673" s="227"/>
      <c r="BK673" s="227"/>
      <c r="BL673" s="227"/>
      <c r="BM673" s="227"/>
      <c r="BN673" s="227"/>
      <c r="BO673" s="227"/>
      <c r="BP673" s="227"/>
      <c r="BQ673" s="227"/>
    </row>
    <row r="674" spans="1:69" x14ac:dyDescent="0.25">
      <c r="A674" s="227"/>
      <c r="B674" s="227"/>
      <c r="C674" s="227"/>
      <c r="D674" s="227"/>
      <c r="E674" s="54"/>
      <c r="F674" s="54"/>
      <c r="G674" s="54"/>
      <c r="H674" s="54"/>
      <c r="I674" s="54"/>
      <c r="J674" s="54"/>
      <c r="K674" s="54"/>
      <c r="L674" s="54"/>
      <c r="M674" s="54"/>
      <c r="N674" s="54"/>
      <c r="O674" s="54"/>
      <c r="P674" s="54"/>
      <c r="Q674" s="54"/>
      <c r="R674" s="54"/>
      <c r="S674" s="54"/>
      <c r="T674" s="54"/>
      <c r="U674" s="227"/>
      <c r="V674" s="227"/>
      <c r="W674" s="227"/>
      <c r="X674" s="227"/>
      <c r="Y674" s="227"/>
      <c r="Z674" s="227"/>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227"/>
      <c r="BE674" s="227"/>
      <c r="BF674" s="227"/>
      <c r="BG674" s="227"/>
      <c r="BH674" s="227"/>
      <c r="BI674" s="227"/>
      <c r="BJ674" s="227"/>
      <c r="BK674" s="227"/>
      <c r="BL674" s="227"/>
      <c r="BM674" s="227"/>
      <c r="BN674" s="227"/>
      <c r="BO674" s="227"/>
      <c r="BP674" s="227"/>
      <c r="BQ674" s="227"/>
    </row>
    <row r="675" spans="1:69" x14ac:dyDescent="0.25">
      <c r="A675" s="227"/>
      <c r="B675" s="227"/>
      <c r="C675" s="227"/>
      <c r="D675" s="227"/>
      <c r="E675" s="54"/>
      <c r="F675" s="54"/>
      <c r="G675" s="54"/>
      <c r="H675" s="54"/>
      <c r="I675" s="54"/>
      <c r="J675" s="54"/>
      <c r="K675" s="54"/>
      <c r="L675" s="54"/>
      <c r="M675" s="54"/>
      <c r="N675" s="54"/>
      <c r="O675" s="54"/>
      <c r="P675" s="54"/>
      <c r="Q675" s="54"/>
      <c r="R675" s="54"/>
      <c r="S675" s="54"/>
      <c r="T675" s="54"/>
      <c r="U675" s="227"/>
      <c r="V675" s="227"/>
      <c r="W675" s="227"/>
      <c r="X675" s="227"/>
      <c r="Y675" s="227"/>
      <c r="Z675" s="227"/>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227"/>
      <c r="BE675" s="227"/>
      <c r="BF675" s="227"/>
      <c r="BG675" s="227"/>
      <c r="BH675" s="227"/>
      <c r="BI675" s="227"/>
      <c r="BJ675" s="227"/>
      <c r="BK675" s="227"/>
      <c r="BL675" s="227"/>
      <c r="BM675" s="227"/>
      <c r="BN675" s="227"/>
      <c r="BO675" s="227"/>
      <c r="BP675" s="227"/>
      <c r="BQ675" s="227"/>
    </row>
    <row r="676" spans="1:69" x14ac:dyDescent="0.25">
      <c r="A676" s="227"/>
      <c r="B676" s="227"/>
      <c r="C676" s="227"/>
      <c r="D676" s="227"/>
      <c r="E676" s="54"/>
      <c r="F676" s="54"/>
      <c r="G676" s="54"/>
      <c r="H676" s="54"/>
      <c r="I676" s="54"/>
      <c r="J676" s="54"/>
      <c r="K676" s="54"/>
      <c r="L676" s="54"/>
      <c r="M676" s="54"/>
      <c r="N676" s="54"/>
      <c r="O676" s="54"/>
      <c r="P676" s="54"/>
      <c r="Q676" s="54"/>
      <c r="R676" s="54"/>
      <c r="S676" s="54"/>
      <c r="T676" s="54"/>
      <c r="U676" s="227"/>
      <c r="V676" s="227"/>
      <c r="W676" s="227"/>
      <c r="X676" s="227"/>
      <c r="Y676" s="227"/>
      <c r="Z676" s="227"/>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227"/>
      <c r="BE676" s="227"/>
      <c r="BF676" s="227"/>
      <c r="BG676" s="227"/>
      <c r="BH676" s="227"/>
      <c r="BI676" s="227"/>
      <c r="BJ676" s="227"/>
      <c r="BK676" s="227"/>
      <c r="BL676" s="227"/>
      <c r="BM676" s="227"/>
      <c r="BN676" s="227"/>
      <c r="BO676" s="227"/>
      <c r="BP676" s="227"/>
      <c r="BQ676" s="227"/>
    </row>
    <row r="677" spans="1:69" x14ac:dyDescent="0.25">
      <c r="A677" s="227"/>
      <c r="B677" s="227"/>
      <c r="C677" s="227"/>
      <c r="D677" s="227"/>
      <c r="E677" s="54"/>
      <c r="F677" s="54"/>
      <c r="G677" s="54"/>
      <c r="H677" s="54"/>
      <c r="I677" s="54"/>
      <c r="J677" s="54"/>
      <c r="K677" s="54"/>
      <c r="L677" s="54"/>
      <c r="M677" s="54"/>
      <c r="N677" s="54"/>
      <c r="O677" s="54"/>
      <c r="P677" s="54"/>
      <c r="Q677" s="54"/>
      <c r="R677" s="54"/>
      <c r="S677" s="54"/>
      <c r="T677" s="54"/>
      <c r="U677" s="227"/>
      <c r="V677" s="227"/>
      <c r="W677" s="227"/>
      <c r="X677" s="227"/>
      <c r="Y677" s="227"/>
      <c r="Z677" s="227"/>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227"/>
      <c r="BE677" s="227"/>
      <c r="BF677" s="227"/>
      <c r="BG677" s="227"/>
      <c r="BH677" s="227"/>
      <c r="BI677" s="227"/>
      <c r="BJ677" s="227"/>
      <c r="BK677" s="227"/>
      <c r="BL677" s="227"/>
      <c r="BM677" s="227"/>
      <c r="BN677" s="227"/>
      <c r="BO677" s="227"/>
      <c r="BP677" s="227"/>
      <c r="BQ677" s="227"/>
    </row>
    <row r="678" spans="1:69" x14ac:dyDescent="0.25">
      <c r="A678" s="227"/>
      <c r="B678" s="227"/>
      <c r="C678" s="227"/>
      <c r="D678" s="227"/>
      <c r="E678" s="54"/>
      <c r="F678" s="54"/>
      <c r="G678" s="54"/>
      <c r="H678" s="54"/>
      <c r="I678" s="54"/>
      <c r="J678" s="54"/>
      <c r="K678" s="54"/>
      <c r="L678" s="54"/>
      <c r="M678" s="54"/>
      <c r="N678" s="54"/>
      <c r="O678" s="54"/>
      <c r="P678" s="54"/>
      <c r="Q678" s="54"/>
      <c r="R678" s="54"/>
      <c r="S678" s="54"/>
      <c r="T678" s="54"/>
      <c r="U678" s="227"/>
      <c r="V678" s="227"/>
      <c r="W678" s="227"/>
      <c r="X678" s="227"/>
      <c r="Y678" s="227"/>
      <c r="Z678" s="227"/>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227"/>
      <c r="BE678" s="227"/>
      <c r="BF678" s="227"/>
      <c r="BG678" s="227"/>
      <c r="BH678" s="227"/>
      <c r="BI678" s="227"/>
      <c r="BJ678" s="227"/>
      <c r="BK678" s="227"/>
      <c r="BL678" s="227"/>
      <c r="BM678" s="227"/>
      <c r="BN678" s="227"/>
      <c r="BO678" s="227"/>
      <c r="BP678" s="227"/>
      <c r="BQ678" s="227"/>
    </row>
    <row r="679" spans="1:69" x14ac:dyDescent="0.25">
      <c r="A679" s="227"/>
      <c r="B679" s="227"/>
      <c r="C679" s="227"/>
      <c r="D679" s="227"/>
      <c r="E679" s="54"/>
      <c r="F679" s="54"/>
      <c r="G679" s="54"/>
      <c r="H679" s="54"/>
      <c r="I679" s="54"/>
      <c r="J679" s="54"/>
      <c r="K679" s="54"/>
      <c r="L679" s="54"/>
      <c r="M679" s="54"/>
      <c r="N679" s="54"/>
      <c r="O679" s="54"/>
      <c r="P679" s="54"/>
      <c r="Q679" s="54"/>
      <c r="R679" s="54"/>
      <c r="S679" s="54"/>
      <c r="T679" s="54"/>
      <c r="U679" s="227"/>
      <c r="V679" s="227"/>
      <c r="W679" s="227"/>
      <c r="X679" s="227"/>
      <c r="Y679" s="227"/>
      <c r="Z679" s="227"/>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227"/>
      <c r="BE679" s="227"/>
      <c r="BF679" s="227"/>
      <c r="BG679" s="227"/>
      <c r="BH679" s="227"/>
      <c r="BI679" s="227"/>
      <c r="BJ679" s="227"/>
      <c r="BK679" s="227"/>
      <c r="BL679" s="227"/>
      <c r="BM679" s="227"/>
      <c r="BN679" s="227"/>
      <c r="BO679" s="227"/>
      <c r="BP679" s="227"/>
      <c r="BQ679" s="227"/>
    </row>
    <row r="680" spans="1:69" x14ac:dyDescent="0.25">
      <c r="A680" s="227"/>
      <c r="B680" s="227"/>
      <c r="C680" s="227"/>
      <c r="D680" s="227"/>
      <c r="E680" s="54"/>
      <c r="F680" s="54"/>
      <c r="G680" s="54"/>
      <c r="H680" s="54"/>
      <c r="I680" s="54"/>
      <c r="J680" s="54"/>
      <c r="K680" s="54"/>
      <c r="L680" s="54"/>
      <c r="M680" s="54"/>
      <c r="N680" s="54"/>
      <c r="O680" s="54"/>
      <c r="P680" s="54"/>
      <c r="Q680" s="54"/>
      <c r="R680" s="54"/>
      <c r="S680" s="54"/>
      <c r="T680" s="54"/>
      <c r="U680" s="227"/>
      <c r="V680" s="227"/>
      <c r="W680" s="227"/>
      <c r="X680" s="227"/>
      <c r="Y680" s="227"/>
      <c r="Z680" s="227"/>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227"/>
      <c r="BE680" s="227"/>
      <c r="BF680" s="227"/>
      <c r="BG680" s="227"/>
      <c r="BH680" s="227"/>
      <c r="BI680" s="227"/>
      <c r="BJ680" s="227"/>
      <c r="BK680" s="227"/>
      <c r="BL680" s="227"/>
      <c r="BM680" s="227"/>
      <c r="BN680" s="227"/>
      <c r="BO680" s="227"/>
      <c r="BP680" s="227"/>
      <c r="BQ680" s="227"/>
    </row>
    <row r="681" spans="1:69" x14ac:dyDescent="0.25">
      <c r="A681" s="227"/>
      <c r="B681" s="227"/>
      <c r="C681" s="227"/>
      <c r="D681" s="227"/>
      <c r="E681" s="54"/>
      <c r="F681" s="54"/>
      <c r="G681" s="54"/>
      <c r="H681" s="54"/>
      <c r="I681" s="54"/>
      <c r="J681" s="54"/>
      <c r="K681" s="54"/>
      <c r="L681" s="54"/>
      <c r="M681" s="54"/>
      <c r="N681" s="54"/>
      <c r="O681" s="54"/>
      <c r="P681" s="54"/>
      <c r="Q681" s="54"/>
      <c r="R681" s="54"/>
      <c r="S681" s="54"/>
      <c r="T681" s="54"/>
      <c r="U681" s="227"/>
      <c r="V681" s="227"/>
      <c r="W681" s="227"/>
      <c r="X681" s="227"/>
      <c r="Y681" s="227"/>
      <c r="Z681" s="227"/>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227"/>
      <c r="BE681" s="227"/>
      <c r="BF681" s="227"/>
      <c r="BG681" s="227"/>
      <c r="BH681" s="227"/>
      <c r="BI681" s="227"/>
      <c r="BJ681" s="227"/>
      <c r="BK681" s="227"/>
      <c r="BL681" s="227"/>
      <c r="BM681" s="227"/>
      <c r="BN681" s="227"/>
      <c r="BO681" s="227"/>
      <c r="BP681" s="227"/>
      <c r="BQ681" s="227"/>
    </row>
    <row r="682" spans="1:69" x14ac:dyDescent="0.25">
      <c r="A682" s="227"/>
      <c r="B682" s="227"/>
      <c r="C682" s="227"/>
      <c r="D682" s="227"/>
      <c r="E682" s="54"/>
      <c r="F682" s="54"/>
      <c r="G682" s="54"/>
      <c r="H682" s="54"/>
      <c r="I682" s="54"/>
      <c r="J682" s="54"/>
      <c r="K682" s="54"/>
      <c r="L682" s="54"/>
      <c r="M682" s="54"/>
      <c r="N682" s="54"/>
      <c r="O682" s="54"/>
      <c r="P682" s="54"/>
      <c r="Q682" s="54"/>
      <c r="R682" s="54"/>
      <c r="S682" s="54"/>
      <c r="T682" s="54"/>
      <c r="U682" s="227"/>
      <c r="V682" s="227"/>
      <c r="W682" s="227"/>
      <c r="X682" s="227"/>
      <c r="Y682" s="227"/>
      <c r="Z682" s="227"/>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227"/>
      <c r="BE682" s="227"/>
      <c r="BF682" s="227"/>
      <c r="BG682" s="227"/>
      <c r="BH682" s="227"/>
      <c r="BI682" s="227"/>
      <c r="BJ682" s="227"/>
      <c r="BK682" s="227"/>
      <c r="BL682" s="227"/>
      <c r="BM682" s="227"/>
      <c r="BN682" s="227"/>
      <c r="BO682" s="227"/>
      <c r="BP682" s="227"/>
      <c r="BQ682" s="227"/>
    </row>
    <row r="683" spans="1:69" x14ac:dyDescent="0.25">
      <c r="A683" s="227"/>
      <c r="B683" s="227"/>
      <c r="C683" s="227"/>
      <c r="D683" s="227"/>
      <c r="E683" s="54"/>
      <c r="F683" s="54"/>
      <c r="G683" s="54"/>
      <c r="H683" s="54"/>
      <c r="I683" s="54"/>
      <c r="J683" s="54"/>
      <c r="K683" s="54"/>
      <c r="L683" s="54"/>
      <c r="M683" s="54"/>
      <c r="N683" s="54"/>
      <c r="O683" s="54"/>
      <c r="P683" s="54"/>
      <c r="Q683" s="54"/>
      <c r="R683" s="54"/>
      <c r="S683" s="54"/>
      <c r="T683" s="54"/>
      <c r="U683" s="227"/>
      <c r="V683" s="227"/>
      <c r="W683" s="227"/>
      <c r="X683" s="227"/>
      <c r="Y683" s="227"/>
      <c r="Z683" s="227"/>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227"/>
      <c r="BE683" s="227"/>
      <c r="BF683" s="227"/>
      <c r="BG683" s="227"/>
      <c r="BH683" s="227"/>
      <c r="BI683" s="227"/>
      <c r="BJ683" s="227"/>
      <c r="BK683" s="227"/>
      <c r="BL683" s="227"/>
      <c r="BM683" s="227"/>
      <c r="BN683" s="227"/>
      <c r="BO683" s="227"/>
      <c r="BP683" s="227"/>
      <c r="BQ683" s="227"/>
    </row>
    <row r="684" spans="1:69" x14ac:dyDescent="0.25">
      <c r="A684" s="227"/>
      <c r="B684" s="227"/>
      <c r="C684" s="227"/>
      <c r="D684" s="227"/>
      <c r="E684" s="54"/>
      <c r="F684" s="54"/>
      <c r="G684" s="54"/>
      <c r="H684" s="54"/>
      <c r="I684" s="54"/>
      <c r="J684" s="54"/>
      <c r="K684" s="54"/>
      <c r="L684" s="54"/>
      <c r="M684" s="54"/>
      <c r="N684" s="54"/>
      <c r="O684" s="54"/>
      <c r="P684" s="54"/>
      <c r="Q684" s="54"/>
      <c r="R684" s="54"/>
      <c r="S684" s="54"/>
      <c r="T684" s="54"/>
      <c r="U684" s="227"/>
      <c r="V684" s="227"/>
      <c r="W684" s="227"/>
      <c r="X684" s="227"/>
      <c r="Y684" s="227"/>
      <c r="Z684" s="227"/>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227"/>
      <c r="BE684" s="227"/>
      <c r="BF684" s="227"/>
      <c r="BG684" s="227"/>
      <c r="BH684" s="227"/>
      <c r="BI684" s="227"/>
      <c r="BJ684" s="227"/>
      <c r="BK684" s="227"/>
      <c r="BL684" s="227"/>
      <c r="BM684" s="227"/>
      <c r="BN684" s="227"/>
      <c r="BO684" s="227"/>
      <c r="BP684" s="227"/>
      <c r="BQ684" s="227"/>
    </row>
    <row r="685" spans="1:69" x14ac:dyDescent="0.25">
      <c r="A685" s="227"/>
      <c r="B685" s="227"/>
      <c r="C685" s="227"/>
      <c r="D685" s="227"/>
      <c r="E685" s="54"/>
      <c r="F685" s="54"/>
      <c r="G685" s="54"/>
      <c r="H685" s="54"/>
      <c r="I685" s="54"/>
      <c r="J685" s="54"/>
      <c r="K685" s="54"/>
      <c r="L685" s="54"/>
      <c r="M685" s="54"/>
      <c r="N685" s="54"/>
      <c r="O685" s="54"/>
      <c r="P685" s="54"/>
      <c r="Q685" s="54"/>
      <c r="R685" s="54"/>
      <c r="S685" s="54"/>
      <c r="T685" s="54"/>
      <c r="U685" s="227"/>
      <c r="V685" s="227"/>
      <c r="W685" s="227"/>
      <c r="X685" s="227"/>
      <c r="Y685" s="227"/>
      <c r="Z685" s="227"/>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227"/>
      <c r="BE685" s="227"/>
      <c r="BF685" s="227"/>
      <c r="BG685" s="227"/>
      <c r="BH685" s="227"/>
      <c r="BI685" s="227"/>
      <c r="BJ685" s="227"/>
      <c r="BK685" s="227"/>
      <c r="BL685" s="227"/>
      <c r="BM685" s="227"/>
      <c r="BN685" s="227"/>
      <c r="BO685" s="227"/>
      <c r="BP685" s="227"/>
      <c r="BQ685" s="227"/>
    </row>
    <row r="686" spans="1:69" x14ac:dyDescent="0.25">
      <c r="A686" s="227"/>
      <c r="B686" s="227"/>
      <c r="C686" s="227"/>
      <c r="D686" s="227"/>
      <c r="E686" s="54"/>
      <c r="F686" s="54"/>
      <c r="G686" s="54"/>
      <c r="H686" s="54"/>
      <c r="I686" s="54"/>
      <c r="J686" s="54"/>
      <c r="K686" s="54"/>
      <c r="L686" s="54"/>
      <c r="M686" s="54"/>
      <c r="N686" s="54"/>
      <c r="O686" s="54"/>
      <c r="P686" s="54"/>
      <c r="Q686" s="54"/>
      <c r="R686" s="54"/>
      <c r="S686" s="54"/>
      <c r="T686" s="54"/>
      <c r="U686" s="227"/>
      <c r="V686" s="227"/>
      <c r="W686" s="227"/>
      <c r="X686" s="227"/>
      <c r="Y686" s="227"/>
      <c r="Z686" s="227"/>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227"/>
      <c r="BE686" s="227"/>
      <c r="BF686" s="227"/>
      <c r="BG686" s="227"/>
      <c r="BH686" s="227"/>
      <c r="BI686" s="227"/>
      <c r="BJ686" s="227"/>
      <c r="BK686" s="227"/>
      <c r="BL686" s="227"/>
      <c r="BM686" s="227"/>
      <c r="BN686" s="227"/>
      <c r="BO686" s="227"/>
      <c r="BP686" s="227"/>
      <c r="BQ686" s="227"/>
    </row>
    <row r="687" spans="1:69" x14ac:dyDescent="0.25">
      <c r="A687" s="227"/>
      <c r="B687" s="227"/>
      <c r="C687" s="227"/>
      <c r="D687" s="227"/>
      <c r="E687" s="54"/>
      <c r="F687" s="54"/>
      <c r="G687" s="54"/>
      <c r="H687" s="54"/>
      <c r="I687" s="54"/>
      <c r="J687" s="54"/>
      <c r="K687" s="54"/>
      <c r="L687" s="54"/>
      <c r="M687" s="54"/>
      <c r="N687" s="54"/>
      <c r="O687" s="54"/>
      <c r="P687" s="54"/>
      <c r="Q687" s="54"/>
      <c r="R687" s="54"/>
      <c r="S687" s="54"/>
      <c r="T687" s="54"/>
      <c r="U687" s="227"/>
      <c r="V687" s="227"/>
      <c r="W687" s="227"/>
      <c r="X687" s="227"/>
      <c r="Y687" s="227"/>
      <c r="Z687" s="227"/>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227"/>
      <c r="BE687" s="227"/>
      <c r="BF687" s="227"/>
      <c r="BG687" s="227"/>
      <c r="BH687" s="227"/>
      <c r="BI687" s="227"/>
      <c r="BJ687" s="227"/>
      <c r="BK687" s="227"/>
      <c r="BL687" s="227"/>
      <c r="BM687" s="227"/>
      <c r="BN687" s="227"/>
      <c r="BO687" s="227"/>
      <c r="BP687" s="227"/>
      <c r="BQ687" s="227"/>
    </row>
    <row r="688" spans="1:69" x14ac:dyDescent="0.25">
      <c r="A688" s="227"/>
      <c r="B688" s="227"/>
      <c r="C688" s="227"/>
      <c r="D688" s="227"/>
      <c r="E688" s="54"/>
      <c r="F688" s="54"/>
      <c r="G688" s="54"/>
      <c r="H688" s="54"/>
      <c r="I688" s="54"/>
      <c r="J688" s="54"/>
      <c r="K688" s="54"/>
      <c r="L688" s="54"/>
      <c r="M688" s="54"/>
      <c r="N688" s="54"/>
      <c r="O688" s="54"/>
      <c r="P688" s="54"/>
      <c r="Q688" s="54"/>
      <c r="R688" s="54"/>
      <c r="S688" s="54"/>
      <c r="T688" s="54"/>
      <c r="U688" s="227"/>
      <c r="V688" s="227"/>
      <c r="W688" s="227"/>
      <c r="X688" s="227"/>
      <c r="Y688" s="227"/>
      <c r="Z688" s="227"/>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227"/>
      <c r="BE688" s="227"/>
      <c r="BF688" s="227"/>
      <c r="BG688" s="227"/>
      <c r="BH688" s="227"/>
      <c r="BI688" s="227"/>
      <c r="BJ688" s="227"/>
      <c r="BK688" s="227"/>
      <c r="BL688" s="227"/>
      <c r="BM688" s="227"/>
      <c r="BN688" s="227"/>
      <c r="BO688" s="227"/>
      <c r="BP688" s="227"/>
      <c r="BQ688" s="227"/>
    </row>
    <row r="689" spans="1:69" x14ac:dyDescent="0.25">
      <c r="A689" s="227"/>
      <c r="B689" s="227"/>
      <c r="C689" s="227"/>
      <c r="D689" s="227"/>
      <c r="E689" s="54"/>
      <c r="F689" s="54"/>
      <c r="G689" s="54"/>
      <c r="H689" s="54"/>
      <c r="I689" s="54"/>
      <c r="J689" s="54"/>
      <c r="K689" s="54"/>
      <c r="L689" s="54"/>
      <c r="M689" s="54"/>
      <c r="N689" s="54"/>
      <c r="O689" s="54"/>
      <c r="P689" s="54"/>
      <c r="Q689" s="54"/>
      <c r="R689" s="54"/>
      <c r="S689" s="54"/>
      <c r="T689" s="54"/>
      <c r="U689" s="227"/>
      <c r="V689" s="227"/>
      <c r="W689" s="227"/>
      <c r="X689" s="227"/>
      <c r="Y689" s="227"/>
      <c r="Z689" s="227"/>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227"/>
      <c r="BE689" s="227"/>
      <c r="BF689" s="227"/>
      <c r="BG689" s="227"/>
      <c r="BH689" s="227"/>
      <c r="BI689" s="227"/>
      <c r="BJ689" s="227"/>
      <c r="BK689" s="227"/>
      <c r="BL689" s="227"/>
      <c r="BM689" s="227"/>
      <c r="BN689" s="227"/>
      <c r="BO689" s="227"/>
      <c r="BP689" s="227"/>
      <c r="BQ689" s="227"/>
    </row>
    <row r="690" spans="1:69" x14ac:dyDescent="0.25">
      <c r="A690" s="227"/>
      <c r="B690" s="227"/>
      <c r="C690" s="227"/>
      <c r="D690" s="227"/>
      <c r="E690" s="54"/>
      <c r="F690" s="54"/>
      <c r="G690" s="54"/>
      <c r="H690" s="54"/>
      <c r="I690" s="54"/>
      <c r="J690" s="54"/>
      <c r="K690" s="54"/>
      <c r="L690" s="54"/>
      <c r="M690" s="54"/>
      <c r="N690" s="54"/>
      <c r="O690" s="54"/>
      <c r="P690" s="54"/>
      <c r="Q690" s="54"/>
      <c r="R690" s="54"/>
      <c r="S690" s="54"/>
      <c r="T690" s="54"/>
      <c r="U690" s="227"/>
      <c r="V690" s="227"/>
      <c r="W690" s="227"/>
      <c r="X690" s="227"/>
      <c r="Y690" s="227"/>
      <c r="Z690" s="227"/>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227"/>
      <c r="BE690" s="227"/>
      <c r="BF690" s="227"/>
      <c r="BG690" s="227"/>
      <c r="BH690" s="227"/>
      <c r="BI690" s="227"/>
      <c r="BJ690" s="227"/>
      <c r="BK690" s="227"/>
      <c r="BL690" s="227"/>
      <c r="BM690" s="227"/>
      <c r="BN690" s="227"/>
      <c r="BO690" s="227"/>
      <c r="BP690" s="227"/>
      <c r="BQ690" s="227"/>
    </row>
    <row r="691" spans="1:69" x14ac:dyDescent="0.25">
      <c r="A691" s="227"/>
      <c r="B691" s="227"/>
      <c r="C691" s="227"/>
      <c r="D691" s="227"/>
      <c r="E691" s="54"/>
      <c r="F691" s="54"/>
      <c r="G691" s="54"/>
      <c r="H691" s="54"/>
      <c r="I691" s="54"/>
      <c r="J691" s="54"/>
      <c r="K691" s="54"/>
      <c r="L691" s="54"/>
      <c r="M691" s="54"/>
      <c r="N691" s="54"/>
      <c r="O691" s="54"/>
      <c r="P691" s="54"/>
      <c r="Q691" s="54"/>
      <c r="R691" s="54"/>
      <c r="S691" s="54"/>
      <c r="T691" s="54"/>
      <c r="U691" s="227"/>
      <c r="V691" s="227"/>
      <c r="W691" s="227"/>
      <c r="X691" s="227"/>
      <c r="Y691" s="227"/>
      <c r="Z691" s="227"/>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227"/>
      <c r="BE691" s="227"/>
      <c r="BF691" s="227"/>
      <c r="BG691" s="227"/>
      <c r="BH691" s="227"/>
      <c r="BI691" s="227"/>
      <c r="BJ691" s="227"/>
      <c r="BK691" s="227"/>
      <c r="BL691" s="227"/>
      <c r="BM691" s="227"/>
      <c r="BN691" s="227"/>
      <c r="BO691" s="227"/>
      <c r="BP691" s="227"/>
      <c r="BQ691" s="227"/>
    </row>
    <row r="692" spans="1:69" x14ac:dyDescent="0.25">
      <c r="A692" s="227"/>
      <c r="B692" s="227"/>
      <c r="C692" s="227"/>
      <c r="D692" s="227"/>
      <c r="E692" s="54"/>
      <c r="F692" s="54"/>
      <c r="G692" s="54"/>
      <c r="H692" s="54"/>
      <c r="I692" s="54"/>
      <c r="J692" s="54"/>
      <c r="K692" s="54"/>
      <c r="L692" s="54"/>
      <c r="M692" s="54"/>
      <c r="N692" s="54"/>
      <c r="O692" s="54"/>
      <c r="P692" s="54"/>
      <c r="Q692" s="54"/>
      <c r="R692" s="54"/>
      <c r="S692" s="54"/>
      <c r="T692" s="54"/>
      <c r="U692" s="227"/>
      <c r="V692" s="227"/>
      <c r="W692" s="227"/>
      <c r="X692" s="227"/>
      <c r="Y692" s="227"/>
      <c r="Z692" s="227"/>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227"/>
      <c r="BE692" s="227"/>
      <c r="BF692" s="227"/>
      <c r="BG692" s="227"/>
      <c r="BH692" s="227"/>
      <c r="BI692" s="227"/>
      <c r="BJ692" s="227"/>
      <c r="BK692" s="227"/>
      <c r="BL692" s="227"/>
      <c r="BM692" s="227"/>
      <c r="BN692" s="227"/>
      <c r="BO692" s="227"/>
      <c r="BP692" s="227"/>
      <c r="BQ692" s="227"/>
    </row>
  </sheetData>
  <mergeCells count="10">
    <mergeCell ref="C2:X2"/>
    <mergeCell ref="C1:X1"/>
    <mergeCell ref="U125:U128"/>
    <mergeCell ref="U131:U141"/>
    <mergeCell ref="U145:U152"/>
    <mergeCell ref="C6:T6"/>
    <mergeCell ref="U40:U47"/>
    <mergeCell ref="U77:U83"/>
    <mergeCell ref="U64:U73"/>
    <mergeCell ref="U116:U12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F230-85CC-4B36-952E-A2DA5669E699}">
  <sheetPr>
    <tabColor rgb="FF92D050"/>
  </sheetPr>
  <dimension ref="B2:AA221"/>
  <sheetViews>
    <sheetView topLeftCell="A6" zoomScale="45" zoomScaleNormal="80" workbookViewId="0">
      <selection activeCell="M12" sqref="M12"/>
    </sheetView>
  </sheetViews>
  <sheetFormatPr defaultColWidth="9.140625" defaultRowHeight="14.25" x14ac:dyDescent="0.2"/>
  <cols>
    <col min="1" max="2" width="3.85546875" style="135" customWidth="1"/>
    <col min="3" max="3" width="98.85546875" style="179" bestFit="1" customWidth="1"/>
    <col min="4" max="4" width="33.7109375" style="179" bestFit="1" customWidth="1"/>
    <col min="5" max="7" width="17.140625" style="17" bestFit="1" customWidth="1"/>
    <col min="8" max="8" width="31" style="17" bestFit="1" customWidth="1"/>
    <col min="9" max="9" width="17.140625" style="17" bestFit="1" customWidth="1"/>
    <col min="10" max="12" width="14.85546875" style="17" bestFit="1" customWidth="1"/>
    <col min="13" max="13" width="39.42578125" style="17" bestFit="1" customWidth="1"/>
    <col min="14" max="20" width="14.85546875" style="17" bestFit="1" customWidth="1"/>
    <col min="21" max="21" width="3.5703125" style="17" customWidth="1"/>
    <col min="22" max="22" width="62.42578125" style="164" bestFit="1" customWidth="1"/>
    <col min="23" max="23" width="102.85546875" style="17" bestFit="1" customWidth="1"/>
    <col min="24" max="24" width="68.5703125" style="135" bestFit="1" customWidth="1"/>
    <col min="25" max="16384" width="9.140625" style="135"/>
  </cols>
  <sheetData>
    <row r="2" spans="2:27" ht="23.25" x14ac:dyDescent="0.35">
      <c r="B2" s="134"/>
      <c r="C2" s="500" t="s">
        <v>13</v>
      </c>
      <c r="D2" s="501"/>
      <c r="E2" s="501"/>
      <c r="F2" s="501"/>
      <c r="G2" s="501"/>
      <c r="H2" s="501"/>
      <c r="I2" s="501"/>
      <c r="J2" s="501"/>
      <c r="K2" s="501"/>
      <c r="L2" s="501"/>
      <c r="M2" s="501"/>
      <c r="N2" s="502"/>
      <c r="Y2" s="15"/>
      <c r="Z2" s="15"/>
      <c r="AA2" s="15"/>
    </row>
    <row r="3" spans="2:27" ht="18" x14ac:dyDescent="0.25">
      <c r="B3" s="134"/>
      <c r="C3" s="503" t="s">
        <v>268</v>
      </c>
      <c r="D3" s="504"/>
      <c r="E3" s="504"/>
      <c r="F3" s="504"/>
      <c r="G3" s="504"/>
      <c r="H3" s="504"/>
      <c r="I3" s="504"/>
      <c r="J3" s="504"/>
      <c r="K3" s="504"/>
      <c r="L3" s="504"/>
      <c r="M3" s="504"/>
      <c r="N3" s="504"/>
      <c r="O3" s="504"/>
      <c r="P3" s="504"/>
      <c r="Q3" s="504"/>
      <c r="R3" s="504"/>
      <c r="S3" s="504"/>
      <c r="T3" s="504"/>
      <c r="U3" s="253"/>
      <c r="V3" s="165"/>
      <c r="W3" s="253"/>
      <c r="X3" s="15"/>
      <c r="Y3" s="15"/>
      <c r="Z3" s="15"/>
      <c r="AA3" s="15"/>
    </row>
    <row r="4" spans="2:27" ht="15" thickBot="1" x14ac:dyDescent="0.25">
      <c r="B4" s="134"/>
      <c r="C4" s="182"/>
      <c r="D4" s="186"/>
      <c r="X4" s="17"/>
      <c r="Y4" s="15"/>
      <c r="Z4" s="15"/>
      <c r="AA4" s="15"/>
    </row>
    <row r="5" spans="2:27" ht="18.75" thickBot="1" x14ac:dyDescent="0.3">
      <c r="B5" s="32">
        <v>1</v>
      </c>
      <c r="C5" s="24" t="s">
        <v>269</v>
      </c>
      <c r="D5" s="286" t="s">
        <v>270</v>
      </c>
      <c r="E5" s="26"/>
      <c r="O5" s="30"/>
      <c r="P5" s="43"/>
      <c r="Q5" s="30"/>
      <c r="R5" s="30"/>
      <c r="S5" s="30"/>
      <c r="T5" s="30"/>
      <c r="U5" s="30"/>
      <c r="V5" s="166"/>
      <c r="W5" s="30"/>
      <c r="X5" s="17"/>
      <c r="Y5" s="15"/>
      <c r="Z5" s="15"/>
      <c r="AA5" s="15"/>
    </row>
    <row r="6" spans="2:27" ht="15.75" thickBot="1" x14ac:dyDescent="0.3">
      <c r="B6" s="380"/>
      <c r="C6" s="180"/>
      <c r="D6" s="26"/>
      <c r="E6" s="26"/>
      <c r="F6" s="26"/>
      <c r="O6" s="30"/>
      <c r="P6" s="43"/>
      <c r="Q6" s="30"/>
      <c r="R6" s="30"/>
      <c r="S6" s="30"/>
      <c r="T6" s="30"/>
      <c r="U6" s="30"/>
      <c r="V6" s="166"/>
      <c r="W6" s="30"/>
      <c r="X6" s="17"/>
      <c r="Y6" s="15"/>
      <c r="Z6" s="15"/>
      <c r="AA6" s="15"/>
    </row>
    <row r="7" spans="2:27" ht="18.75" thickBot="1" x14ac:dyDescent="0.3">
      <c r="B7" s="32">
        <v>2</v>
      </c>
      <c r="C7" s="24" t="s">
        <v>271</v>
      </c>
      <c r="D7" s="287">
        <v>2015</v>
      </c>
      <c r="E7" s="26"/>
      <c r="F7" s="26"/>
      <c r="M7" s="17" t="s">
        <v>27</v>
      </c>
      <c r="O7" s="30"/>
      <c r="P7" s="30"/>
      <c r="Q7" s="30"/>
      <c r="R7" s="30"/>
      <c r="S7" s="30"/>
      <c r="T7" s="30"/>
      <c r="U7" s="30"/>
      <c r="V7" s="166"/>
      <c r="W7" s="30"/>
      <c r="X7" s="17"/>
      <c r="Y7" s="21"/>
    </row>
    <row r="8" spans="2:27" ht="18" x14ac:dyDescent="0.25">
      <c r="B8" s="33"/>
      <c r="C8" s="187"/>
      <c r="D8" s="288"/>
      <c r="E8" s="28"/>
      <c r="F8" s="25"/>
      <c r="G8" s="25"/>
      <c r="H8" s="25"/>
      <c r="I8" s="25"/>
      <c r="J8" s="25"/>
      <c r="K8" s="25"/>
      <c r="L8" s="25"/>
      <c r="M8" s="25"/>
      <c r="N8" s="25"/>
      <c r="O8" s="31"/>
      <c r="P8" s="31"/>
      <c r="Q8" s="30"/>
      <c r="R8" s="31"/>
      <c r="S8" s="31"/>
      <c r="T8" s="31"/>
      <c r="U8" s="31"/>
      <c r="V8" s="167"/>
      <c r="W8" s="31"/>
      <c r="X8" s="25"/>
      <c r="Y8" s="19"/>
    </row>
    <row r="9" spans="2:27" ht="18.75" thickBot="1" x14ac:dyDescent="0.3">
      <c r="B9" s="50">
        <v>3</v>
      </c>
      <c r="C9" s="265" t="s">
        <v>272</v>
      </c>
      <c r="D9" s="189"/>
      <c r="E9" s="53"/>
      <c r="F9" s="29"/>
      <c r="G9" s="29"/>
      <c r="H9" s="29"/>
      <c r="I9" s="29"/>
      <c r="J9" s="29"/>
      <c r="K9" s="25"/>
      <c r="L9" s="25"/>
      <c r="M9" s="25"/>
      <c r="N9" s="25"/>
      <c r="O9" s="31"/>
      <c r="P9" s="31"/>
      <c r="Q9" s="30"/>
      <c r="R9" s="31"/>
      <c r="S9" s="31"/>
      <c r="T9" s="31"/>
      <c r="U9" s="31"/>
      <c r="V9" s="167"/>
      <c r="W9" s="31"/>
      <c r="X9" s="25"/>
      <c r="Y9" s="19"/>
    </row>
    <row r="10" spans="2:27" ht="18" x14ac:dyDescent="0.25">
      <c r="B10" s="49"/>
      <c r="C10" s="190"/>
      <c r="D10" s="191" t="s">
        <v>273</v>
      </c>
      <c r="E10" s="72"/>
      <c r="F10" s="71" t="s">
        <v>274</v>
      </c>
      <c r="G10" s="72"/>
      <c r="H10" s="79"/>
      <c r="I10" s="71" t="s">
        <v>275</v>
      </c>
      <c r="J10" s="73"/>
      <c r="K10" s="54"/>
      <c r="L10" s="25"/>
      <c r="M10" s="25"/>
      <c r="N10" s="25"/>
      <c r="O10" s="31"/>
      <c r="P10" s="31"/>
      <c r="Q10" s="30"/>
      <c r="R10" s="31"/>
      <c r="S10" s="31"/>
      <c r="T10" s="31"/>
      <c r="U10" s="31"/>
      <c r="V10" s="167"/>
      <c r="W10" s="31"/>
      <c r="X10" s="25"/>
      <c r="Y10" s="19"/>
    </row>
    <row r="11" spans="2:27" ht="18" x14ac:dyDescent="0.25">
      <c r="B11" s="49"/>
      <c r="C11" s="192" t="s">
        <v>276</v>
      </c>
      <c r="D11" s="289">
        <v>1</v>
      </c>
      <c r="E11" s="28" t="s">
        <v>277</v>
      </c>
      <c r="F11" s="290">
        <v>2040</v>
      </c>
      <c r="G11" s="54"/>
      <c r="H11" s="51" t="s">
        <v>278</v>
      </c>
      <c r="I11" s="293">
        <f>E25</f>
        <v>0</v>
      </c>
      <c r="J11" s="77"/>
      <c r="K11" s="54"/>
      <c r="L11" s="25"/>
      <c r="M11" s="25"/>
      <c r="N11" s="25"/>
      <c r="O11" s="31"/>
      <c r="P11" s="31"/>
      <c r="Q11" s="30"/>
      <c r="R11" s="31"/>
      <c r="S11" s="31"/>
      <c r="T11" s="31"/>
      <c r="U11" s="31"/>
      <c r="V11" s="167"/>
      <c r="W11" s="31"/>
      <c r="X11" s="25"/>
      <c r="Y11" s="19"/>
    </row>
    <row r="12" spans="2:27" ht="18" x14ac:dyDescent="0.25">
      <c r="B12" s="49"/>
      <c r="C12" s="192"/>
      <c r="D12" s="28"/>
      <c r="E12" s="28"/>
      <c r="F12" s="266"/>
      <c r="G12" s="54"/>
      <c r="H12" s="78"/>
      <c r="I12" s="28"/>
      <c r="J12" s="77"/>
      <c r="K12" s="54"/>
      <c r="L12" s="25"/>
      <c r="M12" s="25"/>
      <c r="N12" s="25"/>
      <c r="O12" s="31"/>
      <c r="P12" s="31"/>
      <c r="Q12" s="30"/>
      <c r="R12" s="31"/>
      <c r="S12" s="31"/>
      <c r="T12" s="31"/>
      <c r="U12" s="31"/>
      <c r="V12" s="167"/>
      <c r="W12" s="31"/>
      <c r="X12" s="25"/>
      <c r="Y12" s="19"/>
    </row>
    <row r="13" spans="2:27" ht="18" x14ac:dyDescent="0.25">
      <c r="B13" s="49"/>
      <c r="C13" s="192"/>
      <c r="D13" s="193" t="s">
        <v>279</v>
      </c>
      <c r="E13" s="25"/>
      <c r="F13" s="25" t="s">
        <v>274</v>
      </c>
      <c r="G13" s="25"/>
      <c r="H13" s="78"/>
      <c r="I13" s="29" t="s">
        <v>280</v>
      </c>
      <c r="J13" s="77"/>
      <c r="K13" s="54"/>
      <c r="L13" s="25"/>
      <c r="M13" s="25"/>
      <c r="N13" s="25"/>
      <c r="O13" s="31"/>
      <c r="P13" s="31"/>
      <c r="Q13" s="30"/>
      <c r="R13" s="31"/>
      <c r="S13" s="31"/>
      <c r="T13" s="31"/>
      <c r="U13" s="31"/>
      <c r="V13" s="167"/>
      <c r="W13" s="31"/>
      <c r="X13" s="25"/>
      <c r="Y13" s="19"/>
    </row>
    <row r="14" spans="2:27" ht="18" x14ac:dyDescent="0.25">
      <c r="B14" s="49"/>
      <c r="C14" s="192" t="s">
        <v>281</v>
      </c>
      <c r="D14" s="291">
        <v>5000</v>
      </c>
      <c r="E14" s="28" t="s">
        <v>277</v>
      </c>
      <c r="F14" s="290">
        <v>2030</v>
      </c>
      <c r="G14" s="25"/>
      <c r="H14" s="81" t="s">
        <v>282</v>
      </c>
      <c r="I14" s="294">
        <v>0</v>
      </c>
      <c r="J14" s="77"/>
      <c r="K14" s="54"/>
      <c r="L14" s="25"/>
      <c r="M14" s="25"/>
      <c r="N14" s="25"/>
      <c r="O14" s="31"/>
      <c r="P14" s="31"/>
      <c r="Q14" s="30"/>
      <c r="R14" s="31"/>
      <c r="S14" s="31"/>
      <c r="T14" s="31"/>
      <c r="U14" s="31"/>
      <c r="V14" s="167"/>
      <c r="W14" s="31"/>
      <c r="X14" s="25"/>
      <c r="Y14" s="19"/>
    </row>
    <row r="15" spans="2:27" ht="24" x14ac:dyDescent="0.25">
      <c r="B15" s="49"/>
      <c r="C15" s="194" t="s">
        <v>283</v>
      </c>
      <c r="D15" s="292">
        <f>IFERROR(D14/I14,0.3)</f>
        <v>0.3</v>
      </c>
      <c r="E15" s="52"/>
      <c r="F15" s="25"/>
      <c r="G15" s="25"/>
      <c r="H15" s="78"/>
      <c r="I15" s="28"/>
      <c r="J15" s="77"/>
      <c r="K15" s="54"/>
      <c r="L15" s="25"/>
      <c r="M15" s="25"/>
      <c r="N15" s="25"/>
      <c r="O15" s="31"/>
      <c r="P15" s="31"/>
      <c r="Q15" s="30"/>
      <c r="R15" s="31"/>
      <c r="S15" s="31"/>
      <c r="T15" s="31"/>
      <c r="U15" s="31"/>
      <c r="V15" s="167"/>
      <c r="W15" s="31"/>
      <c r="X15" s="25"/>
      <c r="Y15" s="19"/>
    </row>
    <row r="16" spans="2:27" ht="18.75" thickBot="1" x14ac:dyDescent="0.3">
      <c r="B16" s="49"/>
      <c r="C16" s="195"/>
      <c r="D16" s="196"/>
      <c r="E16" s="74"/>
      <c r="F16" s="75"/>
      <c r="G16" s="75"/>
      <c r="H16" s="80"/>
      <c r="I16" s="75"/>
      <c r="J16" s="76"/>
      <c r="K16" s="54"/>
      <c r="L16" s="25"/>
      <c r="M16" s="25"/>
      <c r="N16" s="25"/>
      <c r="O16" s="31"/>
      <c r="P16" s="31"/>
      <c r="Q16" s="30"/>
      <c r="R16" s="31"/>
      <c r="S16" s="31"/>
      <c r="T16" s="31"/>
      <c r="U16" s="31"/>
      <c r="V16" s="167"/>
      <c r="W16" s="31"/>
      <c r="X16" s="25"/>
      <c r="Y16" s="19"/>
    </row>
    <row r="17" spans="2:25" ht="18" x14ac:dyDescent="0.25">
      <c r="B17" s="49"/>
      <c r="C17" s="197"/>
      <c r="D17" s="188"/>
      <c r="E17" s="28"/>
      <c r="F17" s="28"/>
      <c r="G17" s="28"/>
      <c r="H17" s="28"/>
      <c r="I17" s="28"/>
      <c r="J17" s="28"/>
      <c r="K17" s="25"/>
      <c r="L17" s="25"/>
      <c r="M17" s="25"/>
      <c r="N17" s="25"/>
      <c r="O17" s="31"/>
      <c r="P17" s="31"/>
      <c r="Q17" s="30"/>
      <c r="R17" s="31"/>
      <c r="S17" s="31"/>
      <c r="T17" s="31"/>
      <c r="U17" s="31"/>
      <c r="V17" s="167"/>
      <c r="W17" s="31"/>
      <c r="X17" s="25"/>
      <c r="Y17" s="19"/>
    </row>
    <row r="18" spans="2:25" ht="18" x14ac:dyDescent="0.25">
      <c r="B18" s="32">
        <v>4</v>
      </c>
      <c r="C18" s="379" t="s">
        <v>284</v>
      </c>
      <c r="D18" s="182"/>
      <c r="O18" s="30"/>
      <c r="P18" s="30"/>
      <c r="Q18" s="30"/>
      <c r="R18" s="30"/>
      <c r="S18" s="30"/>
      <c r="T18" s="30"/>
      <c r="U18" s="30"/>
      <c r="V18" s="166"/>
      <c r="W18" s="30"/>
      <c r="X18" s="25"/>
      <c r="Y18" s="19"/>
    </row>
    <row r="19" spans="2:25" ht="15" x14ac:dyDescent="0.25">
      <c r="B19" s="134"/>
      <c r="C19" s="180"/>
      <c r="D19" s="182"/>
      <c r="O19" s="30"/>
      <c r="P19" s="30"/>
      <c r="Q19" s="30"/>
      <c r="R19" s="30"/>
      <c r="S19" s="30"/>
      <c r="T19" s="30"/>
      <c r="U19" s="30"/>
      <c r="V19" s="166"/>
      <c r="W19" s="30"/>
      <c r="X19" s="25"/>
      <c r="Y19" s="19"/>
    </row>
    <row r="20" spans="2:25" ht="15" x14ac:dyDescent="0.25">
      <c r="B20" s="44"/>
      <c r="C20" s="198" t="s">
        <v>285</v>
      </c>
      <c r="D20" s="17"/>
      <c r="M20" s="26"/>
      <c r="O20" s="30"/>
      <c r="P20" s="30"/>
      <c r="Q20" s="30"/>
      <c r="R20" s="30"/>
      <c r="S20" s="30"/>
      <c r="T20" s="30"/>
      <c r="U20" s="30"/>
      <c r="V20" s="166"/>
      <c r="W20" s="30"/>
      <c r="X20" s="25"/>
      <c r="Y20" s="19"/>
    </row>
    <row r="21" spans="2:25" ht="15" x14ac:dyDescent="0.25">
      <c r="B21" s="134"/>
      <c r="C21" s="359" t="s">
        <v>286</v>
      </c>
      <c r="D21" s="373" t="s">
        <v>287</v>
      </c>
      <c r="E21" s="374"/>
      <c r="F21" s="374"/>
      <c r="G21" s="375"/>
      <c r="H21" s="239"/>
      <c r="I21" s="376" t="s">
        <v>288</v>
      </c>
      <c r="J21" s="377"/>
      <c r="K21" s="377"/>
      <c r="L21" s="378"/>
      <c r="X21" s="25"/>
      <c r="Y21" s="19"/>
    </row>
    <row r="22" spans="2:25" ht="15" x14ac:dyDescent="0.25">
      <c r="B22" s="134"/>
      <c r="C22" s="182"/>
      <c r="D22" s="182"/>
      <c r="X22" s="17"/>
      <c r="Y22" s="19"/>
    </row>
    <row r="23" spans="2:25" ht="18" x14ac:dyDescent="0.25">
      <c r="B23" s="134"/>
      <c r="C23" s="505" t="s">
        <v>289</v>
      </c>
      <c r="D23" s="506"/>
      <c r="E23" s="506"/>
      <c r="F23" s="506"/>
      <c r="G23" s="506"/>
      <c r="H23" s="506"/>
      <c r="I23" s="506"/>
      <c r="J23" s="506"/>
      <c r="K23" s="506"/>
      <c r="L23" s="506"/>
      <c r="M23" s="506"/>
      <c r="N23" s="506"/>
      <c r="O23" s="506"/>
      <c r="P23" s="506"/>
      <c r="Q23" s="506"/>
      <c r="R23" s="506"/>
      <c r="S23" s="506"/>
      <c r="T23" s="507"/>
      <c r="U23" s="260"/>
      <c r="V23" s="168" t="s">
        <v>290</v>
      </c>
      <c r="W23" s="104" t="s">
        <v>34</v>
      </c>
      <c r="Y23" s="20"/>
    </row>
    <row r="24" spans="2:25" ht="15" x14ac:dyDescent="0.25">
      <c r="C24" s="200"/>
      <c r="D24" s="200" t="s">
        <v>36</v>
      </c>
      <c r="E24" s="29" t="s">
        <v>37</v>
      </c>
      <c r="F24" s="29">
        <v>2016</v>
      </c>
      <c r="G24" s="29">
        <f>F24+1</f>
        <v>2017</v>
      </c>
      <c r="H24" s="29">
        <f t="shared" ref="H24:T24" si="0">G24+1</f>
        <v>2018</v>
      </c>
      <c r="I24" s="29">
        <f t="shared" si="0"/>
        <v>2019</v>
      </c>
      <c r="J24" s="29">
        <f t="shared" si="0"/>
        <v>2020</v>
      </c>
      <c r="K24" s="29">
        <f t="shared" si="0"/>
        <v>2021</v>
      </c>
      <c r="L24" s="29">
        <f t="shared" si="0"/>
        <v>2022</v>
      </c>
      <c r="M24" s="29">
        <f t="shared" si="0"/>
        <v>2023</v>
      </c>
      <c r="N24" s="29">
        <f t="shared" si="0"/>
        <v>2024</v>
      </c>
      <c r="O24" s="29">
        <f t="shared" si="0"/>
        <v>2025</v>
      </c>
      <c r="P24" s="29">
        <f t="shared" si="0"/>
        <v>2026</v>
      </c>
      <c r="Q24" s="29">
        <f t="shared" si="0"/>
        <v>2027</v>
      </c>
      <c r="R24" s="29">
        <f t="shared" si="0"/>
        <v>2028</v>
      </c>
      <c r="S24" s="29">
        <f>R24+1</f>
        <v>2029</v>
      </c>
      <c r="T24" s="29">
        <f t="shared" si="0"/>
        <v>2030</v>
      </c>
      <c r="U24" s="29"/>
      <c r="V24" s="169"/>
      <c r="W24" s="29"/>
      <c r="X24" s="13"/>
    </row>
    <row r="25" spans="2:25" ht="15" x14ac:dyDescent="0.25">
      <c r="C25" s="200" t="s">
        <v>291</v>
      </c>
      <c r="D25" s="198" t="s">
        <v>292</v>
      </c>
      <c r="E25" s="88">
        <f t="shared" ref="E25:J25" si="1">SUM(E26:E29)</f>
        <v>0</v>
      </c>
      <c r="F25" s="88">
        <f t="shared" si="1"/>
        <v>0</v>
      </c>
      <c r="G25" s="88">
        <f t="shared" si="1"/>
        <v>0</v>
      </c>
      <c r="H25" s="88">
        <f t="shared" si="1"/>
        <v>0</v>
      </c>
      <c r="I25" s="88">
        <f t="shared" si="1"/>
        <v>0</v>
      </c>
      <c r="J25" s="88">
        <f t="shared" si="1"/>
        <v>0</v>
      </c>
      <c r="K25" s="88">
        <f t="shared" ref="K25:T25" si="2">SUM(K26:K29)</f>
        <v>0</v>
      </c>
      <c r="L25" s="88">
        <f t="shared" si="2"/>
        <v>0</v>
      </c>
      <c r="M25" s="88">
        <f t="shared" si="2"/>
        <v>0</v>
      </c>
      <c r="N25" s="88">
        <f t="shared" si="2"/>
        <v>0</v>
      </c>
      <c r="O25" s="88">
        <f t="shared" si="2"/>
        <v>0</v>
      </c>
      <c r="P25" s="88">
        <f t="shared" si="2"/>
        <v>0</v>
      </c>
      <c r="Q25" s="88">
        <f t="shared" si="2"/>
        <v>0</v>
      </c>
      <c r="R25" s="88">
        <f t="shared" si="2"/>
        <v>0</v>
      </c>
      <c r="S25" s="88">
        <f t="shared" si="2"/>
        <v>0</v>
      </c>
      <c r="T25" s="88">
        <f t="shared" si="2"/>
        <v>0</v>
      </c>
      <c r="U25" s="29"/>
      <c r="V25" s="132"/>
      <c r="W25" s="516"/>
      <c r="X25" s="136"/>
      <c r="Y25" s="21"/>
    </row>
    <row r="26" spans="2:25" ht="15" x14ac:dyDescent="0.25">
      <c r="C26" s="200" t="s">
        <v>293</v>
      </c>
      <c r="D26" s="198" t="s">
        <v>292</v>
      </c>
      <c r="E26" s="88">
        <f>E54</f>
        <v>0</v>
      </c>
      <c r="F26" s="88">
        <f t="shared" ref="F26:T26" si="3">F54</f>
        <v>0</v>
      </c>
      <c r="G26" s="88">
        <f t="shared" si="3"/>
        <v>0</v>
      </c>
      <c r="H26" s="88">
        <f t="shared" si="3"/>
        <v>0</v>
      </c>
      <c r="I26" s="88">
        <f t="shared" si="3"/>
        <v>0</v>
      </c>
      <c r="J26" s="88">
        <f t="shared" si="3"/>
        <v>0</v>
      </c>
      <c r="K26" s="88">
        <f t="shared" si="3"/>
        <v>0</v>
      </c>
      <c r="L26" s="88">
        <f t="shared" si="3"/>
        <v>0</v>
      </c>
      <c r="M26" s="88">
        <f t="shared" si="3"/>
        <v>0</v>
      </c>
      <c r="N26" s="88">
        <f t="shared" si="3"/>
        <v>0</v>
      </c>
      <c r="O26" s="88">
        <f t="shared" si="3"/>
        <v>0</v>
      </c>
      <c r="P26" s="88">
        <f t="shared" si="3"/>
        <v>0</v>
      </c>
      <c r="Q26" s="88">
        <f t="shared" si="3"/>
        <v>0</v>
      </c>
      <c r="R26" s="88">
        <f t="shared" si="3"/>
        <v>0</v>
      </c>
      <c r="S26" s="88">
        <f t="shared" si="3"/>
        <v>0</v>
      </c>
      <c r="T26" s="88">
        <f t="shared" si="3"/>
        <v>0</v>
      </c>
      <c r="U26" s="29"/>
      <c r="V26" s="132"/>
      <c r="W26" s="516"/>
      <c r="X26" s="136"/>
      <c r="Y26" s="19"/>
    </row>
    <row r="27" spans="2:25" ht="15" x14ac:dyDescent="0.25">
      <c r="C27" s="200" t="s">
        <v>294</v>
      </c>
      <c r="D27" s="198" t="s">
        <v>292</v>
      </c>
      <c r="E27" s="88">
        <f>E87</f>
        <v>0</v>
      </c>
      <c r="F27" s="88">
        <f t="shared" ref="F27:T27" si="4">F87</f>
        <v>0</v>
      </c>
      <c r="G27" s="88">
        <f t="shared" si="4"/>
        <v>0</v>
      </c>
      <c r="H27" s="88">
        <f t="shared" si="4"/>
        <v>0</v>
      </c>
      <c r="I27" s="88">
        <f t="shared" si="4"/>
        <v>0</v>
      </c>
      <c r="J27" s="88">
        <f t="shared" si="4"/>
        <v>0</v>
      </c>
      <c r="K27" s="88">
        <f t="shared" si="4"/>
        <v>0</v>
      </c>
      <c r="L27" s="88">
        <f t="shared" si="4"/>
        <v>0</v>
      </c>
      <c r="M27" s="88">
        <f t="shared" si="4"/>
        <v>0</v>
      </c>
      <c r="N27" s="88">
        <f t="shared" si="4"/>
        <v>0</v>
      </c>
      <c r="O27" s="88">
        <f t="shared" si="4"/>
        <v>0</v>
      </c>
      <c r="P27" s="88">
        <f t="shared" si="4"/>
        <v>0</v>
      </c>
      <c r="Q27" s="88">
        <f t="shared" si="4"/>
        <v>0</v>
      </c>
      <c r="R27" s="88">
        <f t="shared" si="4"/>
        <v>0</v>
      </c>
      <c r="S27" s="88">
        <f t="shared" si="4"/>
        <v>0</v>
      </c>
      <c r="T27" s="88">
        <f t="shared" si="4"/>
        <v>0</v>
      </c>
      <c r="U27" s="29"/>
      <c r="V27" s="132"/>
      <c r="W27" s="516"/>
      <c r="X27" s="136"/>
      <c r="Y27" s="21"/>
    </row>
    <row r="28" spans="2:25" ht="15" x14ac:dyDescent="0.25">
      <c r="C28" s="200" t="s">
        <v>295</v>
      </c>
      <c r="D28" s="198" t="s">
        <v>292</v>
      </c>
      <c r="E28" s="88">
        <f>E115</f>
        <v>0</v>
      </c>
      <c r="F28" s="88">
        <f t="shared" ref="F28:T28" si="5">F115</f>
        <v>0</v>
      </c>
      <c r="G28" s="88">
        <f t="shared" si="5"/>
        <v>0</v>
      </c>
      <c r="H28" s="88">
        <f t="shared" si="5"/>
        <v>0</v>
      </c>
      <c r="I28" s="88">
        <f t="shared" si="5"/>
        <v>0</v>
      </c>
      <c r="J28" s="88">
        <f t="shared" si="5"/>
        <v>0</v>
      </c>
      <c r="K28" s="88">
        <f t="shared" si="5"/>
        <v>0</v>
      </c>
      <c r="L28" s="88">
        <f t="shared" si="5"/>
        <v>0</v>
      </c>
      <c r="M28" s="88">
        <f t="shared" si="5"/>
        <v>0</v>
      </c>
      <c r="N28" s="88">
        <f t="shared" si="5"/>
        <v>0</v>
      </c>
      <c r="O28" s="88">
        <f t="shared" si="5"/>
        <v>0</v>
      </c>
      <c r="P28" s="88">
        <f t="shared" si="5"/>
        <v>0</v>
      </c>
      <c r="Q28" s="88">
        <f t="shared" si="5"/>
        <v>0</v>
      </c>
      <c r="R28" s="88">
        <f t="shared" si="5"/>
        <v>0</v>
      </c>
      <c r="S28" s="88">
        <f t="shared" si="5"/>
        <v>0</v>
      </c>
      <c r="T28" s="88">
        <f t="shared" si="5"/>
        <v>0</v>
      </c>
      <c r="U28" s="29"/>
      <c r="V28" s="132"/>
      <c r="W28" s="516"/>
      <c r="X28" s="136"/>
    </row>
    <row r="29" spans="2:25" ht="15" x14ac:dyDescent="0.25">
      <c r="C29" s="200" t="s">
        <v>296</v>
      </c>
      <c r="D29" s="198" t="s">
        <v>292</v>
      </c>
      <c r="E29" s="88">
        <f>E164</f>
        <v>0</v>
      </c>
      <c r="F29" s="88">
        <f t="shared" ref="F29:T29" si="6">F164</f>
        <v>0</v>
      </c>
      <c r="G29" s="88">
        <f t="shared" si="6"/>
        <v>0</v>
      </c>
      <c r="H29" s="88">
        <f t="shared" si="6"/>
        <v>0</v>
      </c>
      <c r="I29" s="88">
        <f t="shared" si="6"/>
        <v>0</v>
      </c>
      <c r="J29" s="88">
        <f t="shared" si="6"/>
        <v>0</v>
      </c>
      <c r="K29" s="88">
        <f t="shared" si="6"/>
        <v>0</v>
      </c>
      <c r="L29" s="88">
        <f t="shared" si="6"/>
        <v>0</v>
      </c>
      <c r="M29" s="88">
        <f t="shared" si="6"/>
        <v>0</v>
      </c>
      <c r="N29" s="88">
        <f t="shared" si="6"/>
        <v>0</v>
      </c>
      <c r="O29" s="88">
        <f t="shared" si="6"/>
        <v>0</v>
      </c>
      <c r="P29" s="88">
        <f t="shared" si="6"/>
        <v>0</v>
      </c>
      <c r="Q29" s="88">
        <f t="shared" si="6"/>
        <v>0</v>
      </c>
      <c r="R29" s="88">
        <f t="shared" si="6"/>
        <v>0</v>
      </c>
      <c r="S29" s="88">
        <f t="shared" si="6"/>
        <v>0</v>
      </c>
      <c r="T29" s="88">
        <f t="shared" si="6"/>
        <v>0</v>
      </c>
      <c r="U29" s="29"/>
      <c r="V29" s="132"/>
      <c r="W29" s="516"/>
      <c r="X29" s="136"/>
      <c r="Y29" s="20"/>
    </row>
    <row r="30" spans="2:25" ht="15" x14ac:dyDescent="0.25">
      <c r="E30" s="27"/>
      <c r="F30" s="27"/>
      <c r="G30" s="27"/>
      <c r="H30" s="27"/>
      <c r="I30" s="27"/>
      <c r="J30" s="27"/>
      <c r="K30" s="27"/>
      <c r="L30" s="27"/>
      <c r="M30" s="27"/>
      <c r="N30" s="27"/>
      <c r="O30" s="27"/>
      <c r="P30" s="27"/>
      <c r="Q30" s="27"/>
      <c r="R30" s="27"/>
      <c r="S30" s="27"/>
      <c r="T30" s="27"/>
      <c r="U30" s="29"/>
      <c r="V30" s="132"/>
      <c r="W30" s="516"/>
    </row>
    <row r="31" spans="2:25" ht="15" x14ac:dyDescent="0.25">
      <c r="B31" s="134"/>
      <c r="C31" s="198" t="s">
        <v>297</v>
      </c>
      <c r="D31" s="198" t="s">
        <v>292</v>
      </c>
      <c r="E31" s="60">
        <f>SUM(E26:E29)</f>
        <v>0</v>
      </c>
      <c r="F31" s="60">
        <f>($E$31-((F$24-$D$7)*(($E$31*$D$11)/($F$11-$D$7))))</f>
        <v>0</v>
      </c>
      <c r="G31" s="60">
        <f t="shared" ref="G31:T31" si="7">($E$31-((G$24-$D$7)*(($E$31*$D$11)/($F$11-$D$7))))</f>
        <v>0</v>
      </c>
      <c r="H31" s="60">
        <f t="shared" si="7"/>
        <v>0</v>
      </c>
      <c r="I31" s="60">
        <f t="shared" si="7"/>
        <v>0</v>
      </c>
      <c r="J31" s="60">
        <f t="shared" si="7"/>
        <v>0</v>
      </c>
      <c r="K31" s="60">
        <f t="shared" si="7"/>
        <v>0</v>
      </c>
      <c r="L31" s="60">
        <f t="shared" si="7"/>
        <v>0</v>
      </c>
      <c r="M31" s="60">
        <f t="shared" si="7"/>
        <v>0</v>
      </c>
      <c r="N31" s="60">
        <f t="shared" si="7"/>
        <v>0</v>
      </c>
      <c r="O31" s="60">
        <f t="shared" si="7"/>
        <v>0</v>
      </c>
      <c r="P31" s="60">
        <f t="shared" si="7"/>
        <v>0</v>
      </c>
      <c r="Q31" s="60">
        <f t="shared" si="7"/>
        <v>0</v>
      </c>
      <c r="R31" s="60">
        <f t="shared" si="7"/>
        <v>0</v>
      </c>
      <c r="S31" s="60">
        <f t="shared" si="7"/>
        <v>0</v>
      </c>
      <c r="T31" s="60">
        <f t="shared" si="7"/>
        <v>0</v>
      </c>
      <c r="U31" s="29"/>
      <c r="V31" s="132"/>
      <c r="W31" s="517"/>
      <c r="X31" s="134"/>
    </row>
    <row r="32" spans="2:25" ht="15" x14ac:dyDescent="0.2">
      <c r="B32" s="134"/>
      <c r="C32" s="198"/>
      <c r="D32" s="198"/>
      <c r="E32" s="198"/>
      <c r="F32" s="198"/>
      <c r="G32" s="198"/>
      <c r="H32" s="198"/>
      <c r="I32" s="198"/>
      <c r="J32" s="198"/>
      <c r="K32" s="198"/>
      <c r="L32" s="198"/>
      <c r="M32" s="198"/>
      <c r="N32" s="198"/>
      <c r="O32" s="198"/>
      <c r="P32" s="198"/>
      <c r="Q32" s="198"/>
      <c r="R32" s="198"/>
      <c r="S32" s="198"/>
      <c r="T32" s="198"/>
      <c r="U32" s="198"/>
      <c r="V32" s="170"/>
      <c r="W32" s="259"/>
      <c r="X32" s="134"/>
    </row>
    <row r="33" spans="2:24" x14ac:dyDescent="0.2">
      <c r="B33" s="134"/>
      <c r="C33" s="267"/>
      <c r="D33" s="267"/>
      <c r="E33" s="267"/>
      <c r="F33" s="267"/>
      <c r="G33" s="267"/>
      <c r="H33" s="267"/>
      <c r="I33" s="267"/>
      <c r="J33" s="267"/>
      <c r="K33" s="267"/>
      <c r="L33" s="267"/>
      <c r="M33" s="267"/>
      <c r="N33" s="267"/>
      <c r="O33" s="267"/>
      <c r="P33" s="267"/>
      <c r="Q33" s="267"/>
      <c r="R33" s="267"/>
      <c r="S33" s="267"/>
      <c r="T33" s="267"/>
      <c r="U33" s="267"/>
      <c r="V33" s="267"/>
      <c r="W33" s="212"/>
      <c r="X33" s="134"/>
    </row>
    <row r="34" spans="2:24" ht="18" x14ac:dyDescent="0.25">
      <c r="B34" s="134"/>
      <c r="C34" s="481" t="s">
        <v>298</v>
      </c>
      <c r="D34" s="482"/>
      <c r="E34" s="482"/>
      <c r="F34" s="482"/>
      <c r="G34" s="482"/>
      <c r="H34" s="482"/>
      <c r="I34" s="482"/>
      <c r="J34" s="482"/>
      <c r="K34" s="482"/>
      <c r="L34" s="482"/>
      <c r="M34" s="482"/>
      <c r="N34" s="482"/>
      <c r="O34" s="482"/>
      <c r="P34" s="482"/>
      <c r="Q34" s="482"/>
      <c r="R34" s="482"/>
      <c r="S34" s="482"/>
      <c r="T34" s="483"/>
      <c r="U34" s="258"/>
      <c r="V34" s="171" t="s">
        <v>290</v>
      </c>
      <c r="W34" s="105" t="s">
        <v>34</v>
      </c>
    </row>
    <row r="35" spans="2:24" ht="19.5" customHeight="1" x14ac:dyDescent="0.25">
      <c r="B35" s="134"/>
      <c r="C35" s="200"/>
      <c r="D35" s="200" t="s">
        <v>35</v>
      </c>
      <c r="E35" s="29" t="s">
        <v>37</v>
      </c>
      <c r="F35" s="29">
        <v>2016</v>
      </c>
      <c r="G35" s="29">
        <f>F35+1</f>
        <v>2017</v>
      </c>
      <c r="H35" s="29">
        <f t="shared" ref="H35:R35" si="8">G35+1</f>
        <v>2018</v>
      </c>
      <c r="I35" s="29">
        <f t="shared" si="8"/>
        <v>2019</v>
      </c>
      <c r="J35" s="29">
        <f t="shared" si="8"/>
        <v>2020</v>
      </c>
      <c r="K35" s="29">
        <f t="shared" si="8"/>
        <v>2021</v>
      </c>
      <c r="L35" s="29">
        <f t="shared" si="8"/>
        <v>2022</v>
      </c>
      <c r="M35" s="29">
        <f t="shared" si="8"/>
        <v>2023</v>
      </c>
      <c r="N35" s="29">
        <f t="shared" si="8"/>
        <v>2024</v>
      </c>
      <c r="O35" s="29">
        <f t="shared" si="8"/>
        <v>2025</v>
      </c>
      <c r="P35" s="29">
        <f t="shared" si="8"/>
        <v>2026</v>
      </c>
      <c r="Q35" s="29">
        <f t="shared" si="8"/>
        <v>2027</v>
      </c>
      <c r="R35" s="29">
        <f t="shared" si="8"/>
        <v>2028</v>
      </c>
      <c r="S35" s="29">
        <f>R35+1</f>
        <v>2029</v>
      </c>
      <c r="T35" s="29">
        <f t="shared" ref="T35" si="9">S35+1</f>
        <v>2030</v>
      </c>
      <c r="U35" s="29"/>
      <c r="V35" s="169"/>
      <c r="W35" s="29"/>
      <c r="X35" s="13"/>
    </row>
    <row r="36" spans="2:24" ht="28.5" customHeight="1" x14ac:dyDescent="0.25">
      <c r="B36" s="137"/>
      <c r="C36" s="179" t="s">
        <v>299</v>
      </c>
      <c r="D36" s="180" t="s">
        <v>251</v>
      </c>
      <c r="E36" s="55"/>
      <c r="F36" s="55"/>
      <c r="G36" s="55"/>
      <c r="H36" s="55"/>
      <c r="I36" s="55"/>
      <c r="J36" s="55"/>
      <c r="K36" s="55"/>
      <c r="L36" s="55"/>
      <c r="M36" s="55"/>
      <c r="N36" s="55"/>
      <c r="O36" s="55"/>
      <c r="P36" s="55"/>
      <c r="Q36" s="55"/>
      <c r="R36" s="55"/>
      <c r="S36" s="55"/>
      <c r="T36" s="55"/>
      <c r="U36" s="29"/>
      <c r="V36" s="132" t="s">
        <v>300</v>
      </c>
      <c r="W36" s="518"/>
    </row>
    <row r="37" spans="2:24" ht="28.5" customHeight="1" x14ac:dyDescent="0.25">
      <c r="B37" s="134"/>
      <c r="C37" s="179" t="s">
        <v>250</v>
      </c>
      <c r="D37" s="180" t="s">
        <v>251</v>
      </c>
      <c r="E37" s="55"/>
      <c r="F37" s="55"/>
      <c r="G37" s="55"/>
      <c r="H37" s="55"/>
      <c r="I37" s="55"/>
      <c r="J37" s="55"/>
      <c r="K37" s="55"/>
      <c r="L37" s="55"/>
      <c r="M37" s="55"/>
      <c r="N37" s="55"/>
      <c r="O37" s="55"/>
      <c r="P37" s="55"/>
      <c r="Q37" s="55"/>
      <c r="R37" s="55"/>
      <c r="S37" s="55"/>
      <c r="T37" s="55"/>
      <c r="U37" s="29"/>
      <c r="V37" s="268" t="s">
        <v>301</v>
      </c>
      <c r="W37" s="518"/>
    </row>
    <row r="38" spans="2:24" ht="28.5" customHeight="1" x14ac:dyDescent="0.25">
      <c r="B38" s="137"/>
      <c r="C38" s="179" t="s">
        <v>302</v>
      </c>
      <c r="D38" s="179" t="s">
        <v>251</v>
      </c>
      <c r="E38" s="55"/>
      <c r="F38" s="55"/>
      <c r="G38" s="55"/>
      <c r="H38" s="55"/>
      <c r="I38" s="55"/>
      <c r="J38" s="55"/>
      <c r="K38" s="55"/>
      <c r="L38" s="55"/>
      <c r="M38" s="55"/>
      <c r="N38" s="55"/>
      <c r="O38" s="55"/>
      <c r="P38" s="55"/>
      <c r="Q38" s="55"/>
      <c r="R38" s="55"/>
      <c r="S38" s="55"/>
      <c r="T38" s="55"/>
      <c r="U38" s="29"/>
      <c r="V38" s="268" t="s">
        <v>303</v>
      </c>
      <c r="W38" s="519"/>
    </row>
    <row r="39" spans="2:24" x14ac:dyDescent="0.2">
      <c r="B39" s="134"/>
      <c r="C39" s="180"/>
      <c r="D39" s="269"/>
      <c r="V39" s="132"/>
    </row>
    <row r="40" spans="2:24" ht="18" x14ac:dyDescent="0.25">
      <c r="B40" s="134"/>
      <c r="C40" s="508" t="s">
        <v>304</v>
      </c>
      <c r="D40" s="509"/>
      <c r="E40" s="509"/>
      <c r="F40" s="509"/>
      <c r="G40" s="509"/>
      <c r="H40" s="509"/>
      <c r="I40" s="509"/>
      <c r="J40" s="509"/>
      <c r="K40" s="509"/>
      <c r="L40" s="509"/>
      <c r="M40" s="509"/>
      <c r="N40" s="509"/>
      <c r="O40" s="509"/>
      <c r="P40" s="509"/>
      <c r="Q40" s="509"/>
      <c r="R40" s="509"/>
      <c r="S40" s="509"/>
      <c r="T40" s="509"/>
      <c r="U40" s="254"/>
      <c r="V40" s="172" t="s">
        <v>290</v>
      </c>
      <c r="W40" s="113" t="s">
        <v>34</v>
      </c>
    </row>
    <row r="41" spans="2:24" ht="15" x14ac:dyDescent="0.25">
      <c r="C41" s="200" t="s">
        <v>35</v>
      </c>
      <c r="D41" s="200" t="s">
        <v>36</v>
      </c>
      <c r="E41" s="29" t="s">
        <v>37</v>
      </c>
      <c r="F41" s="29">
        <v>2016</v>
      </c>
      <c r="G41" s="29">
        <f>F41+1</f>
        <v>2017</v>
      </c>
      <c r="H41" s="29">
        <f t="shared" ref="H41:R41" si="10">G41+1</f>
        <v>2018</v>
      </c>
      <c r="I41" s="29">
        <f t="shared" si="10"/>
        <v>2019</v>
      </c>
      <c r="J41" s="29">
        <f t="shared" si="10"/>
        <v>2020</v>
      </c>
      <c r="K41" s="29">
        <f t="shared" si="10"/>
        <v>2021</v>
      </c>
      <c r="L41" s="29">
        <f t="shared" si="10"/>
        <v>2022</v>
      </c>
      <c r="M41" s="29">
        <f t="shared" si="10"/>
        <v>2023</v>
      </c>
      <c r="N41" s="29">
        <f t="shared" si="10"/>
        <v>2024</v>
      </c>
      <c r="O41" s="29">
        <f t="shared" si="10"/>
        <v>2025</v>
      </c>
      <c r="P41" s="29">
        <f t="shared" si="10"/>
        <v>2026</v>
      </c>
      <c r="Q41" s="29">
        <f t="shared" si="10"/>
        <v>2027</v>
      </c>
      <c r="R41" s="29">
        <f t="shared" si="10"/>
        <v>2028</v>
      </c>
      <c r="S41" s="29">
        <f>R41+1</f>
        <v>2029</v>
      </c>
      <c r="T41" s="29">
        <f t="shared" ref="T41" si="11">S41+1</f>
        <v>2030</v>
      </c>
      <c r="U41" s="29"/>
      <c r="V41" s="169"/>
      <c r="W41" s="29"/>
      <c r="X41" s="13"/>
    </row>
    <row r="42" spans="2:24" ht="29.25" x14ac:dyDescent="0.25">
      <c r="C42" s="179" t="s">
        <v>305</v>
      </c>
      <c r="D42" s="180" t="s">
        <v>251</v>
      </c>
      <c r="E42" s="61"/>
      <c r="F42" s="61"/>
      <c r="G42" s="61"/>
      <c r="H42" s="61"/>
      <c r="I42" s="61"/>
      <c r="J42" s="61"/>
      <c r="K42" s="61"/>
      <c r="L42" s="61"/>
      <c r="M42" s="61"/>
      <c r="N42" s="61"/>
      <c r="O42" s="61"/>
      <c r="P42" s="61"/>
      <c r="Q42" s="61"/>
      <c r="R42" s="61"/>
      <c r="S42" s="61"/>
      <c r="T42" s="61"/>
      <c r="U42" s="29"/>
      <c r="V42" s="132" t="s">
        <v>306</v>
      </c>
      <c r="W42" s="520"/>
      <c r="X42" s="136"/>
    </row>
    <row r="43" spans="2:24" ht="29.25" x14ac:dyDescent="0.25">
      <c r="B43" s="139"/>
      <c r="C43" s="179" t="s">
        <v>307</v>
      </c>
      <c r="D43" s="180" t="s">
        <v>275</v>
      </c>
      <c r="E43" s="61"/>
      <c r="F43" s="61"/>
      <c r="G43" s="61"/>
      <c r="H43" s="61"/>
      <c r="I43" s="61"/>
      <c r="J43" s="61"/>
      <c r="K43" s="61"/>
      <c r="L43" s="61"/>
      <c r="M43" s="61"/>
      <c r="N43" s="61"/>
      <c r="O43" s="61"/>
      <c r="P43" s="61"/>
      <c r="Q43" s="61"/>
      <c r="R43" s="61"/>
      <c r="S43" s="61"/>
      <c r="T43" s="61"/>
      <c r="U43" s="29"/>
      <c r="V43" s="126" t="s">
        <v>308</v>
      </c>
      <c r="W43" s="520"/>
      <c r="X43" s="136"/>
    </row>
    <row r="44" spans="2:24" ht="29.25" x14ac:dyDescent="0.25">
      <c r="B44" s="139"/>
      <c r="C44" s="179" t="s">
        <v>309</v>
      </c>
      <c r="D44" s="180" t="s">
        <v>310</v>
      </c>
      <c r="E44" s="61"/>
      <c r="F44" s="61"/>
      <c r="G44" s="61"/>
      <c r="H44" s="61"/>
      <c r="I44" s="61"/>
      <c r="J44" s="61"/>
      <c r="K44" s="61"/>
      <c r="L44" s="61"/>
      <c r="M44" s="61"/>
      <c r="N44" s="61"/>
      <c r="O44" s="61"/>
      <c r="P44" s="61"/>
      <c r="Q44" s="61"/>
      <c r="R44" s="61"/>
      <c r="S44" s="61"/>
      <c r="T44" s="61"/>
      <c r="U44" s="29"/>
      <c r="V44" s="119" t="s">
        <v>311</v>
      </c>
      <c r="W44" s="520"/>
      <c r="X44" s="136"/>
    </row>
    <row r="45" spans="2:24" ht="29.25" x14ac:dyDescent="0.25">
      <c r="C45" s="179" t="s">
        <v>309</v>
      </c>
      <c r="D45" s="180" t="s">
        <v>280</v>
      </c>
      <c r="E45" s="270">
        <f>E44*0.003412</f>
        <v>0</v>
      </c>
      <c r="F45" s="270">
        <f t="shared" ref="F45:T45" si="12">F44*0.003412</f>
        <v>0</v>
      </c>
      <c r="G45" s="270">
        <f t="shared" si="12"/>
        <v>0</v>
      </c>
      <c r="H45" s="270">
        <f t="shared" si="12"/>
        <v>0</v>
      </c>
      <c r="I45" s="270">
        <f t="shared" si="12"/>
        <v>0</v>
      </c>
      <c r="J45" s="270">
        <f t="shared" si="12"/>
        <v>0</v>
      </c>
      <c r="K45" s="270">
        <f t="shared" si="12"/>
        <v>0</v>
      </c>
      <c r="L45" s="270">
        <f t="shared" si="12"/>
        <v>0</v>
      </c>
      <c r="M45" s="270">
        <f t="shared" si="12"/>
        <v>0</v>
      </c>
      <c r="N45" s="270">
        <f t="shared" si="12"/>
        <v>0</v>
      </c>
      <c r="O45" s="270">
        <f t="shared" si="12"/>
        <v>0</v>
      </c>
      <c r="P45" s="270">
        <f t="shared" si="12"/>
        <v>0</v>
      </c>
      <c r="Q45" s="270">
        <f t="shared" si="12"/>
        <v>0</v>
      </c>
      <c r="R45" s="270">
        <f t="shared" si="12"/>
        <v>0</v>
      </c>
      <c r="S45" s="270">
        <f t="shared" si="12"/>
        <v>0</v>
      </c>
      <c r="T45" s="270">
        <f t="shared" si="12"/>
        <v>0</v>
      </c>
      <c r="U45" s="29"/>
      <c r="V45" s="119" t="s">
        <v>312</v>
      </c>
      <c r="W45" s="520"/>
      <c r="X45" s="136"/>
    </row>
    <row r="46" spans="2:24" ht="15" x14ac:dyDescent="0.25">
      <c r="C46" s="179" t="s">
        <v>313</v>
      </c>
      <c r="D46" s="180" t="s">
        <v>314</v>
      </c>
      <c r="E46" s="271"/>
      <c r="F46" s="271"/>
      <c r="G46" s="271"/>
      <c r="H46" s="271"/>
      <c r="I46" s="271"/>
      <c r="J46" s="271"/>
      <c r="K46" s="271"/>
      <c r="L46" s="271"/>
      <c r="M46" s="271"/>
      <c r="N46" s="271"/>
      <c r="O46" s="271"/>
      <c r="P46" s="271"/>
      <c r="Q46" s="271"/>
      <c r="R46" s="271"/>
      <c r="S46" s="271"/>
      <c r="T46" s="271"/>
      <c r="U46" s="29"/>
      <c r="V46" s="119"/>
      <c r="W46" s="520"/>
      <c r="X46" s="136"/>
    </row>
    <row r="47" spans="2:24" ht="29.25" x14ac:dyDescent="0.25">
      <c r="B47" s="139"/>
      <c r="C47" s="179" t="s">
        <v>315</v>
      </c>
      <c r="D47" s="180" t="s">
        <v>275</v>
      </c>
      <c r="E47" s="61"/>
      <c r="F47" s="61"/>
      <c r="G47" s="61"/>
      <c r="H47" s="61"/>
      <c r="I47" s="61"/>
      <c r="J47" s="61"/>
      <c r="K47" s="61"/>
      <c r="L47" s="61"/>
      <c r="M47" s="61"/>
      <c r="N47" s="61"/>
      <c r="O47" s="61"/>
      <c r="P47" s="61"/>
      <c r="Q47" s="61"/>
      <c r="R47" s="61"/>
      <c r="S47" s="61"/>
      <c r="T47" s="61"/>
      <c r="U47" s="29"/>
      <c r="V47" s="132" t="s">
        <v>316</v>
      </c>
      <c r="W47" s="520"/>
    </row>
    <row r="48" spans="2:24" ht="15" x14ac:dyDescent="0.25">
      <c r="B48" s="139"/>
      <c r="C48" s="179" t="s">
        <v>317</v>
      </c>
      <c r="D48" s="180" t="s">
        <v>318</v>
      </c>
      <c r="E48" s="61"/>
      <c r="F48" s="61"/>
      <c r="G48" s="61"/>
      <c r="H48" s="61"/>
      <c r="I48" s="61"/>
      <c r="J48" s="61"/>
      <c r="K48" s="61"/>
      <c r="L48" s="61"/>
      <c r="M48" s="61"/>
      <c r="N48" s="61"/>
      <c r="O48" s="61"/>
      <c r="P48" s="61"/>
      <c r="Q48" s="61"/>
      <c r="R48" s="61"/>
      <c r="S48" s="61"/>
      <c r="T48" s="61"/>
      <c r="U48" s="29"/>
      <c r="V48" s="119"/>
      <c r="W48" s="520"/>
    </row>
    <row r="49" spans="3:24" ht="15" x14ac:dyDescent="0.25">
      <c r="C49" s="179" t="s">
        <v>317</v>
      </c>
      <c r="D49" s="180" t="s">
        <v>280</v>
      </c>
      <c r="E49" s="270">
        <f>E48*0.1</f>
        <v>0</v>
      </c>
      <c r="F49" s="270">
        <f t="shared" ref="F49:T49" si="13">F48*0.1</f>
        <v>0</v>
      </c>
      <c r="G49" s="270">
        <f t="shared" si="13"/>
        <v>0</v>
      </c>
      <c r="H49" s="270">
        <f t="shared" si="13"/>
        <v>0</v>
      </c>
      <c r="I49" s="270">
        <f t="shared" si="13"/>
        <v>0</v>
      </c>
      <c r="J49" s="270">
        <f t="shared" si="13"/>
        <v>0</v>
      </c>
      <c r="K49" s="270">
        <f t="shared" si="13"/>
        <v>0</v>
      </c>
      <c r="L49" s="270">
        <f t="shared" si="13"/>
        <v>0</v>
      </c>
      <c r="M49" s="270">
        <f t="shared" si="13"/>
        <v>0</v>
      </c>
      <c r="N49" s="270">
        <f t="shared" si="13"/>
        <v>0</v>
      </c>
      <c r="O49" s="270">
        <f t="shared" si="13"/>
        <v>0</v>
      </c>
      <c r="P49" s="270">
        <f t="shared" si="13"/>
        <v>0</v>
      </c>
      <c r="Q49" s="270">
        <f t="shared" si="13"/>
        <v>0</v>
      </c>
      <c r="R49" s="270">
        <f t="shared" si="13"/>
        <v>0</v>
      </c>
      <c r="S49" s="270">
        <f t="shared" si="13"/>
        <v>0</v>
      </c>
      <c r="T49" s="270">
        <f t="shared" si="13"/>
        <v>0</v>
      </c>
      <c r="U49" s="29"/>
      <c r="V49" s="119"/>
      <c r="W49" s="520"/>
      <c r="X49" s="136"/>
    </row>
    <row r="50" spans="3:24" ht="15" x14ac:dyDescent="0.25">
      <c r="C50" s="179" t="s">
        <v>319</v>
      </c>
      <c r="D50" s="180" t="s">
        <v>314</v>
      </c>
      <c r="E50" s="271"/>
      <c r="F50" s="271"/>
      <c r="G50" s="271"/>
      <c r="H50" s="271"/>
      <c r="I50" s="271"/>
      <c r="J50" s="271"/>
      <c r="K50" s="271"/>
      <c r="L50" s="271"/>
      <c r="M50" s="271"/>
      <c r="N50" s="271"/>
      <c r="O50" s="271"/>
      <c r="P50" s="271"/>
      <c r="Q50" s="271"/>
      <c r="R50" s="271"/>
      <c r="S50" s="271"/>
      <c r="T50" s="271"/>
      <c r="U50" s="29"/>
      <c r="V50" s="119"/>
      <c r="W50" s="520"/>
      <c r="X50" s="136"/>
    </row>
    <row r="51" spans="3:24" ht="15" x14ac:dyDescent="0.25">
      <c r="C51" s="179" t="s">
        <v>320</v>
      </c>
      <c r="D51" s="180" t="s">
        <v>275</v>
      </c>
      <c r="E51" s="61"/>
      <c r="F51" s="61"/>
      <c r="G51" s="61"/>
      <c r="H51" s="61"/>
      <c r="I51" s="61"/>
      <c r="J51" s="61"/>
      <c r="K51" s="61"/>
      <c r="L51" s="61"/>
      <c r="M51" s="61"/>
      <c r="N51" s="61"/>
      <c r="O51" s="61"/>
      <c r="P51" s="61"/>
      <c r="Q51" s="61"/>
      <c r="R51" s="61"/>
      <c r="S51" s="61"/>
      <c r="T51" s="61"/>
      <c r="U51" s="29"/>
      <c r="V51" s="119"/>
      <c r="W51" s="520"/>
      <c r="X51" s="136"/>
    </row>
    <row r="52" spans="3:24" ht="15" x14ac:dyDescent="0.25">
      <c r="C52" s="179" t="s">
        <v>321</v>
      </c>
      <c r="D52" s="180" t="s">
        <v>322</v>
      </c>
      <c r="E52" s="61"/>
      <c r="F52" s="61"/>
      <c r="G52" s="61"/>
      <c r="H52" s="61"/>
      <c r="I52" s="61"/>
      <c r="J52" s="61"/>
      <c r="K52" s="61"/>
      <c r="L52" s="61"/>
      <c r="M52" s="61"/>
      <c r="N52" s="61"/>
      <c r="O52" s="61"/>
      <c r="P52" s="61"/>
      <c r="Q52" s="61"/>
      <c r="R52" s="61"/>
      <c r="S52" s="61"/>
      <c r="T52" s="61"/>
      <c r="U52" s="29"/>
      <c r="V52" s="132"/>
      <c r="W52" s="520"/>
      <c r="X52" s="136"/>
    </row>
    <row r="53" spans="3:24" ht="15" x14ac:dyDescent="0.25">
      <c r="C53" s="179" t="s">
        <v>321</v>
      </c>
      <c r="D53" s="180" t="s">
        <v>280</v>
      </c>
      <c r="E53" s="270">
        <f>E52/10.917</f>
        <v>0</v>
      </c>
      <c r="F53" s="270">
        <f t="shared" ref="F53:T53" si="14">F52/10.917</f>
        <v>0</v>
      </c>
      <c r="G53" s="270">
        <f t="shared" si="14"/>
        <v>0</v>
      </c>
      <c r="H53" s="270">
        <f t="shared" si="14"/>
        <v>0</v>
      </c>
      <c r="I53" s="270">
        <f t="shared" si="14"/>
        <v>0</v>
      </c>
      <c r="J53" s="270">
        <f t="shared" si="14"/>
        <v>0</v>
      </c>
      <c r="K53" s="270">
        <f t="shared" si="14"/>
        <v>0</v>
      </c>
      <c r="L53" s="270">
        <f t="shared" si="14"/>
        <v>0</v>
      </c>
      <c r="M53" s="270">
        <f t="shared" si="14"/>
        <v>0</v>
      </c>
      <c r="N53" s="270">
        <f t="shared" si="14"/>
        <v>0</v>
      </c>
      <c r="O53" s="270">
        <f t="shared" si="14"/>
        <v>0</v>
      </c>
      <c r="P53" s="270">
        <f t="shared" si="14"/>
        <v>0</v>
      </c>
      <c r="Q53" s="270">
        <f t="shared" si="14"/>
        <v>0</v>
      </c>
      <c r="R53" s="270">
        <f t="shared" si="14"/>
        <v>0</v>
      </c>
      <c r="S53" s="270">
        <f t="shared" si="14"/>
        <v>0</v>
      </c>
      <c r="T53" s="270">
        <f t="shared" si="14"/>
        <v>0</v>
      </c>
      <c r="U53" s="29"/>
      <c r="V53" s="132"/>
      <c r="W53" s="520"/>
      <c r="X53" s="136"/>
    </row>
    <row r="54" spans="3:24" ht="15" x14ac:dyDescent="0.25">
      <c r="C54" s="179" t="s">
        <v>323</v>
      </c>
      <c r="D54" s="180" t="s">
        <v>275</v>
      </c>
      <c r="E54" s="270">
        <f>SUM(E43,E47,E51)</f>
        <v>0</v>
      </c>
      <c r="F54" s="270">
        <f t="shared" ref="F54:T54" si="15">SUM(F43,F47,F51)</f>
        <v>0</v>
      </c>
      <c r="G54" s="270">
        <f t="shared" si="15"/>
        <v>0</v>
      </c>
      <c r="H54" s="270">
        <f t="shared" si="15"/>
        <v>0</v>
      </c>
      <c r="I54" s="270">
        <f t="shared" si="15"/>
        <v>0</v>
      </c>
      <c r="J54" s="270">
        <f t="shared" si="15"/>
        <v>0</v>
      </c>
      <c r="K54" s="270">
        <f t="shared" si="15"/>
        <v>0</v>
      </c>
      <c r="L54" s="270">
        <f t="shared" si="15"/>
        <v>0</v>
      </c>
      <c r="M54" s="270">
        <f t="shared" si="15"/>
        <v>0</v>
      </c>
      <c r="N54" s="270">
        <f t="shared" si="15"/>
        <v>0</v>
      </c>
      <c r="O54" s="270">
        <f t="shared" si="15"/>
        <v>0</v>
      </c>
      <c r="P54" s="270">
        <f t="shared" si="15"/>
        <v>0</v>
      </c>
      <c r="Q54" s="270">
        <f t="shared" si="15"/>
        <v>0</v>
      </c>
      <c r="R54" s="270">
        <f t="shared" si="15"/>
        <v>0</v>
      </c>
      <c r="S54" s="270">
        <f t="shared" si="15"/>
        <v>0</v>
      </c>
      <c r="T54" s="270">
        <f t="shared" si="15"/>
        <v>0</v>
      </c>
      <c r="U54" s="29"/>
      <c r="V54" s="132"/>
      <c r="W54" s="520"/>
      <c r="X54" s="136"/>
    </row>
    <row r="55" spans="3:24" ht="15" x14ac:dyDescent="0.25">
      <c r="C55" s="179" t="s">
        <v>324</v>
      </c>
      <c r="D55" s="180" t="s">
        <v>280</v>
      </c>
      <c r="E55" s="270">
        <f>E45+E49+E53</f>
        <v>0</v>
      </c>
      <c r="F55" s="270">
        <f t="shared" ref="F55:T55" si="16">F45+F49+F53</f>
        <v>0</v>
      </c>
      <c r="G55" s="270">
        <f t="shared" si="16"/>
        <v>0</v>
      </c>
      <c r="H55" s="270">
        <f t="shared" si="16"/>
        <v>0</v>
      </c>
      <c r="I55" s="270">
        <f t="shared" si="16"/>
        <v>0</v>
      </c>
      <c r="J55" s="270">
        <f t="shared" si="16"/>
        <v>0</v>
      </c>
      <c r="K55" s="270">
        <f t="shared" si="16"/>
        <v>0</v>
      </c>
      <c r="L55" s="270">
        <f t="shared" si="16"/>
        <v>0</v>
      </c>
      <c r="M55" s="270">
        <f t="shared" si="16"/>
        <v>0</v>
      </c>
      <c r="N55" s="270">
        <f t="shared" si="16"/>
        <v>0</v>
      </c>
      <c r="O55" s="270">
        <f t="shared" si="16"/>
        <v>0</v>
      </c>
      <c r="P55" s="270">
        <f t="shared" si="16"/>
        <v>0</v>
      </c>
      <c r="Q55" s="270">
        <f t="shared" si="16"/>
        <v>0</v>
      </c>
      <c r="R55" s="270">
        <f t="shared" si="16"/>
        <v>0</v>
      </c>
      <c r="S55" s="270">
        <f t="shared" si="16"/>
        <v>0</v>
      </c>
      <c r="T55" s="270">
        <f t="shared" si="16"/>
        <v>0</v>
      </c>
      <c r="U55" s="29"/>
      <c r="V55" s="132"/>
      <c r="W55" s="520"/>
      <c r="X55" s="136"/>
    </row>
    <row r="56" spans="3:24" ht="15" x14ac:dyDescent="0.25">
      <c r="D56" s="180"/>
      <c r="E56" s="272"/>
      <c r="F56" s="272"/>
      <c r="G56" s="272"/>
      <c r="H56" s="272"/>
      <c r="I56" s="272"/>
      <c r="J56" s="272"/>
      <c r="K56" s="272"/>
      <c r="L56" s="272"/>
      <c r="M56" s="272"/>
      <c r="N56" s="272"/>
      <c r="O56" s="272"/>
      <c r="P56" s="272"/>
      <c r="Q56" s="272"/>
      <c r="R56" s="272"/>
      <c r="S56" s="272"/>
      <c r="T56" s="272"/>
      <c r="U56" s="29"/>
      <c r="V56" s="132"/>
      <c r="W56" s="520"/>
      <c r="X56" s="134"/>
    </row>
    <row r="57" spans="3:24" ht="15" x14ac:dyDescent="0.25">
      <c r="C57" s="179" t="s">
        <v>325</v>
      </c>
      <c r="D57" s="180" t="s">
        <v>280</v>
      </c>
      <c r="E57" s="270">
        <f>E55</f>
        <v>0</v>
      </c>
      <c r="F57" s="270">
        <f>($E$57-((F$41-$D$7)*(($E$57*$D$15)/($F$14-$D$7))))</f>
        <v>0</v>
      </c>
      <c r="G57" s="270">
        <f t="shared" ref="G57:T57" si="17">(F57-(($E$57*$D$15))/($F$14-$D$7))</f>
        <v>0</v>
      </c>
      <c r="H57" s="270">
        <f t="shared" si="17"/>
        <v>0</v>
      </c>
      <c r="I57" s="270">
        <f t="shared" si="17"/>
        <v>0</v>
      </c>
      <c r="J57" s="270">
        <f t="shared" si="17"/>
        <v>0</v>
      </c>
      <c r="K57" s="270">
        <f t="shared" si="17"/>
        <v>0</v>
      </c>
      <c r="L57" s="270">
        <f t="shared" si="17"/>
        <v>0</v>
      </c>
      <c r="M57" s="270">
        <f t="shared" si="17"/>
        <v>0</v>
      </c>
      <c r="N57" s="270">
        <f t="shared" si="17"/>
        <v>0</v>
      </c>
      <c r="O57" s="270">
        <f t="shared" si="17"/>
        <v>0</v>
      </c>
      <c r="P57" s="270">
        <f t="shared" si="17"/>
        <v>0</v>
      </c>
      <c r="Q57" s="270">
        <f t="shared" si="17"/>
        <v>0</v>
      </c>
      <c r="R57" s="270">
        <f t="shared" si="17"/>
        <v>0</v>
      </c>
      <c r="S57" s="270">
        <f t="shared" si="17"/>
        <v>0</v>
      </c>
      <c r="T57" s="270">
        <f t="shared" si="17"/>
        <v>0</v>
      </c>
      <c r="U57" s="29"/>
      <c r="V57" s="132"/>
      <c r="W57" s="520"/>
      <c r="X57" s="134"/>
    </row>
    <row r="58" spans="3:24" ht="15" x14ac:dyDescent="0.25">
      <c r="C58" s="181" t="s">
        <v>326</v>
      </c>
      <c r="D58" s="180" t="s">
        <v>327</v>
      </c>
      <c r="E58" s="61"/>
      <c r="F58" s="61"/>
      <c r="G58" s="61"/>
      <c r="H58" s="61"/>
      <c r="I58" s="61"/>
      <c r="J58" s="61"/>
      <c r="K58" s="61"/>
      <c r="L58" s="61"/>
      <c r="M58" s="61"/>
      <c r="N58" s="61"/>
      <c r="O58" s="61"/>
      <c r="P58" s="61"/>
      <c r="Q58" s="61"/>
      <c r="R58" s="61"/>
      <c r="S58" s="61"/>
      <c r="T58" s="61"/>
      <c r="U58" s="29"/>
      <c r="V58" s="132"/>
      <c r="W58" s="520"/>
      <c r="X58" s="134"/>
    </row>
    <row r="59" spans="3:24" ht="15" x14ac:dyDescent="0.25">
      <c r="D59" s="180"/>
      <c r="E59" s="273"/>
      <c r="F59" s="273"/>
      <c r="G59" s="273"/>
      <c r="H59" s="273"/>
      <c r="I59" s="273"/>
      <c r="J59" s="273"/>
      <c r="K59" s="273"/>
      <c r="L59" s="273"/>
      <c r="M59" s="273"/>
      <c r="N59" s="273"/>
      <c r="O59" s="273"/>
      <c r="P59" s="273"/>
      <c r="Q59" s="273"/>
      <c r="R59" s="273"/>
      <c r="S59" s="273"/>
      <c r="T59" s="273"/>
      <c r="U59" s="29"/>
      <c r="V59" s="132"/>
      <c r="W59" s="520"/>
      <c r="X59" s="134"/>
    </row>
    <row r="60" spans="3:24" ht="29.25" x14ac:dyDescent="0.25">
      <c r="C60" s="182" t="s">
        <v>328</v>
      </c>
      <c r="D60" s="183" t="s">
        <v>69</v>
      </c>
      <c r="E60" s="61"/>
      <c r="F60" s="61"/>
      <c r="G60" s="61"/>
      <c r="H60" s="61"/>
      <c r="I60" s="61"/>
      <c r="J60" s="61"/>
      <c r="K60" s="61"/>
      <c r="L60" s="61"/>
      <c r="M60" s="61"/>
      <c r="N60" s="61"/>
      <c r="O60" s="61"/>
      <c r="P60" s="61"/>
      <c r="Q60" s="61"/>
      <c r="R60" s="61"/>
      <c r="S60" s="61"/>
      <c r="T60" s="61"/>
      <c r="U60" s="29"/>
      <c r="V60" s="119" t="s">
        <v>329</v>
      </c>
      <c r="W60" s="520"/>
      <c r="X60" s="212"/>
    </row>
    <row r="61" spans="3:24" ht="43.5" x14ac:dyDescent="0.25">
      <c r="C61" s="182" t="s">
        <v>330</v>
      </c>
      <c r="D61" s="183" t="s">
        <v>331</v>
      </c>
      <c r="E61" s="270">
        <f>IFERROR((((E45+E49+E53)/1000)/E60),0)</f>
        <v>0</v>
      </c>
      <c r="F61" s="270">
        <f t="shared" ref="F61:T61" si="18">IFERROR((((F45+F49+F53)/1000)/F60),0)</f>
        <v>0</v>
      </c>
      <c r="G61" s="270">
        <f t="shared" si="18"/>
        <v>0</v>
      </c>
      <c r="H61" s="270">
        <f t="shared" si="18"/>
        <v>0</v>
      </c>
      <c r="I61" s="270">
        <f t="shared" si="18"/>
        <v>0</v>
      </c>
      <c r="J61" s="270">
        <f t="shared" si="18"/>
        <v>0</v>
      </c>
      <c r="K61" s="270">
        <f t="shared" si="18"/>
        <v>0</v>
      </c>
      <c r="L61" s="270">
        <f t="shared" si="18"/>
        <v>0</v>
      </c>
      <c r="M61" s="270">
        <f t="shared" si="18"/>
        <v>0</v>
      </c>
      <c r="N61" s="270">
        <f t="shared" si="18"/>
        <v>0</v>
      </c>
      <c r="O61" s="270">
        <f t="shared" si="18"/>
        <v>0</v>
      </c>
      <c r="P61" s="270">
        <f t="shared" si="18"/>
        <v>0</v>
      </c>
      <c r="Q61" s="270">
        <f t="shared" si="18"/>
        <v>0</v>
      </c>
      <c r="R61" s="270">
        <f t="shared" si="18"/>
        <v>0</v>
      </c>
      <c r="S61" s="270">
        <f t="shared" si="18"/>
        <v>0</v>
      </c>
      <c r="T61" s="270">
        <f t="shared" si="18"/>
        <v>0</v>
      </c>
      <c r="U61" s="29"/>
      <c r="V61" s="119" t="s">
        <v>332</v>
      </c>
      <c r="W61" s="520"/>
      <c r="X61" s="212"/>
    </row>
    <row r="62" spans="3:24" ht="29.25" x14ac:dyDescent="0.25">
      <c r="C62" s="179" t="s">
        <v>333</v>
      </c>
      <c r="D62" s="180" t="s">
        <v>251</v>
      </c>
      <c r="E62" s="61"/>
      <c r="F62" s="61"/>
      <c r="G62" s="61"/>
      <c r="H62" s="61"/>
      <c r="I62" s="61"/>
      <c r="J62" s="61"/>
      <c r="K62" s="61"/>
      <c r="L62" s="61"/>
      <c r="M62" s="61"/>
      <c r="N62" s="61"/>
      <c r="O62" s="61"/>
      <c r="P62" s="61"/>
      <c r="Q62" s="61"/>
      <c r="R62" s="61"/>
      <c r="S62" s="61"/>
      <c r="T62" s="61"/>
      <c r="U62" s="29"/>
      <c r="V62" s="133" t="s">
        <v>334</v>
      </c>
      <c r="W62" s="520"/>
      <c r="X62" s="136"/>
    </row>
    <row r="63" spans="3:24" ht="15" x14ac:dyDescent="0.25">
      <c r="C63" s="179" t="s">
        <v>335</v>
      </c>
      <c r="D63" s="180" t="s">
        <v>251</v>
      </c>
      <c r="E63" s="61"/>
      <c r="F63" s="61"/>
      <c r="G63" s="61"/>
      <c r="H63" s="61"/>
      <c r="I63" s="61"/>
      <c r="J63" s="61"/>
      <c r="K63" s="61"/>
      <c r="L63" s="61"/>
      <c r="M63" s="61"/>
      <c r="N63" s="61"/>
      <c r="O63" s="61"/>
      <c r="P63" s="61"/>
      <c r="Q63" s="61"/>
      <c r="R63" s="61"/>
      <c r="S63" s="61"/>
      <c r="T63" s="61"/>
      <c r="U63" s="29"/>
      <c r="V63" s="119"/>
      <c r="W63" s="520"/>
      <c r="X63" s="136"/>
    </row>
    <row r="64" spans="3:24" ht="15" x14ac:dyDescent="0.25">
      <c r="C64" s="184" t="s">
        <v>336</v>
      </c>
      <c r="D64" s="185" t="s">
        <v>251</v>
      </c>
      <c r="E64" s="61"/>
      <c r="F64" s="61"/>
      <c r="G64" s="61"/>
      <c r="H64" s="61"/>
      <c r="I64" s="61"/>
      <c r="J64" s="61"/>
      <c r="K64" s="61"/>
      <c r="L64" s="61"/>
      <c r="M64" s="61"/>
      <c r="N64" s="61"/>
      <c r="O64" s="61"/>
      <c r="P64" s="61"/>
      <c r="Q64" s="61"/>
      <c r="R64" s="61"/>
      <c r="S64" s="61"/>
      <c r="T64" s="61"/>
      <c r="U64" s="29"/>
      <c r="V64" s="132"/>
      <c r="W64" s="520"/>
      <c r="X64" s="136"/>
    </row>
    <row r="65" spans="2:24" ht="15" x14ac:dyDescent="0.25">
      <c r="C65" s="179" t="s">
        <v>337</v>
      </c>
      <c r="D65" s="180" t="s">
        <v>251</v>
      </c>
      <c r="E65" s="61"/>
      <c r="F65" s="61"/>
      <c r="G65" s="61"/>
      <c r="H65" s="61"/>
      <c r="I65" s="61"/>
      <c r="J65" s="61"/>
      <c r="K65" s="61"/>
      <c r="L65" s="61"/>
      <c r="M65" s="61"/>
      <c r="N65" s="61"/>
      <c r="O65" s="61"/>
      <c r="P65" s="61"/>
      <c r="Q65" s="61"/>
      <c r="R65" s="61"/>
      <c r="S65" s="61"/>
      <c r="T65" s="61"/>
      <c r="U65" s="29"/>
      <c r="V65" s="132"/>
      <c r="W65" s="520"/>
      <c r="X65" s="136"/>
    </row>
    <row r="66" spans="2:24" ht="15" x14ac:dyDescent="0.25">
      <c r="C66" s="179" t="s">
        <v>337</v>
      </c>
      <c r="D66" s="180" t="s">
        <v>310</v>
      </c>
      <c r="E66" s="61"/>
      <c r="F66" s="61"/>
      <c r="G66" s="61"/>
      <c r="H66" s="61"/>
      <c r="I66" s="61"/>
      <c r="J66" s="61"/>
      <c r="K66" s="61"/>
      <c r="L66" s="61"/>
      <c r="M66" s="61"/>
      <c r="N66" s="61"/>
      <c r="O66" s="61"/>
      <c r="P66" s="61"/>
      <c r="Q66" s="61"/>
      <c r="R66" s="61"/>
      <c r="S66" s="61"/>
      <c r="T66" s="61"/>
      <c r="U66" s="29"/>
      <c r="V66" s="132"/>
      <c r="W66" s="520"/>
      <c r="X66" s="136"/>
    </row>
    <row r="67" spans="2:24" ht="15" x14ac:dyDescent="0.25">
      <c r="C67" s="179" t="s">
        <v>337</v>
      </c>
      <c r="D67" s="180" t="s">
        <v>338</v>
      </c>
      <c r="E67" s="61"/>
      <c r="F67" s="61"/>
      <c r="G67" s="61"/>
      <c r="H67" s="61"/>
      <c r="I67" s="61"/>
      <c r="J67" s="61"/>
      <c r="K67" s="61"/>
      <c r="L67" s="61"/>
      <c r="M67" s="61"/>
      <c r="N67" s="61"/>
      <c r="O67" s="61"/>
      <c r="P67" s="61"/>
      <c r="Q67" s="61"/>
      <c r="R67" s="61"/>
      <c r="S67" s="61"/>
      <c r="T67" s="61"/>
      <c r="U67" s="29"/>
      <c r="V67" s="132"/>
      <c r="W67" s="520"/>
      <c r="X67" s="136"/>
    </row>
    <row r="68" spans="2:24" ht="15" x14ac:dyDescent="0.25">
      <c r="C68" s="179" t="s">
        <v>339</v>
      </c>
      <c r="D68" s="179" t="s">
        <v>314</v>
      </c>
      <c r="E68" s="271"/>
      <c r="F68" s="271"/>
      <c r="G68" s="271"/>
      <c r="H68" s="271"/>
      <c r="I68" s="271"/>
      <c r="J68" s="271"/>
      <c r="K68" s="271"/>
      <c r="L68" s="271"/>
      <c r="M68" s="271"/>
      <c r="N68" s="271"/>
      <c r="O68" s="271"/>
      <c r="P68" s="61"/>
      <c r="Q68" s="61"/>
      <c r="R68" s="61"/>
      <c r="S68" s="61"/>
      <c r="T68" s="61"/>
      <c r="U68" s="29"/>
      <c r="V68" s="132"/>
      <c r="W68" s="520"/>
    </row>
    <row r="69" spans="2:24" x14ac:dyDescent="0.2">
      <c r="D69" s="180"/>
      <c r="E69" s="284"/>
      <c r="F69" s="284"/>
      <c r="G69" s="284"/>
      <c r="H69" s="284"/>
      <c r="I69" s="284"/>
      <c r="J69" s="284"/>
      <c r="K69" s="284"/>
      <c r="L69" s="284"/>
      <c r="M69" s="284"/>
      <c r="N69" s="284"/>
      <c r="O69" s="284"/>
      <c r="P69" s="284"/>
      <c r="Q69" s="284"/>
      <c r="R69" s="284"/>
      <c r="S69" s="284"/>
      <c r="T69" s="284"/>
      <c r="U69" s="180"/>
      <c r="V69" s="132"/>
      <c r="W69" s="520"/>
      <c r="X69" s="136"/>
    </row>
    <row r="70" spans="2:24" ht="18.600000000000001" customHeight="1" x14ac:dyDescent="0.25">
      <c r="B70" s="134"/>
      <c r="C70" s="510" t="s">
        <v>340</v>
      </c>
      <c r="D70" s="511"/>
      <c r="E70" s="511"/>
      <c r="F70" s="511"/>
      <c r="G70" s="511"/>
      <c r="H70" s="511"/>
      <c r="I70" s="511"/>
      <c r="J70" s="511"/>
      <c r="K70" s="511"/>
      <c r="L70" s="511"/>
      <c r="M70" s="511"/>
      <c r="N70" s="511"/>
      <c r="O70" s="511"/>
      <c r="P70" s="511"/>
      <c r="Q70" s="511"/>
      <c r="R70" s="511"/>
      <c r="S70" s="511"/>
      <c r="T70" s="511"/>
      <c r="U70" s="251"/>
      <c r="V70" s="174" t="s">
        <v>308</v>
      </c>
      <c r="W70" s="114"/>
    </row>
    <row r="71" spans="2:24" ht="15" x14ac:dyDescent="0.25">
      <c r="C71" s="200" t="s">
        <v>35</v>
      </c>
      <c r="D71" s="200" t="s">
        <v>36</v>
      </c>
      <c r="E71" s="29" t="s">
        <v>37</v>
      </c>
      <c r="F71" s="29">
        <v>2016</v>
      </c>
      <c r="G71" s="29">
        <f>F71+1</f>
        <v>2017</v>
      </c>
      <c r="H71" s="29">
        <f t="shared" ref="H71:R71" si="19">G71+1</f>
        <v>2018</v>
      </c>
      <c r="I71" s="29">
        <f t="shared" si="19"/>
        <v>2019</v>
      </c>
      <c r="J71" s="29">
        <f t="shared" si="19"/>
        <v>2020</v>
      </c>
      <c r="K71" s="29">
        <f t="shared" si="19"/>
        <v>2021</v>
      </c>
      <c r="L71" s="29">
        <f t="shared" si="19"/>
        <v>2022</v>
      </c>
      <c r="M71" s="29">
        <f t="shared" si="19"/>
        <v>2023</v>
      </c>
      <c r="N71" s="29">
        <f t="shared" si="19"/>
        <v>2024</v>
      </c>
      <c r="O71" s="29">
        <f t="shared" si="19"/>
        <v>2025</v>
      </c>
      <c r="P71" s="29">
        <f t="shared" si="19"/>
        <v>2026</v>
      </c>
      <c r="Q71" s="29">
        <f t="shared" si="19"/>
        <v>2027</v>
      </c>
      <c r="R71" s="29">
        <f t="shared" si="19"/>
        <v>2028</v>
      </c>
      <c r="S71" s="29">
        <f>R71+1</f>
        <v>2029</v>
      </c>
      <c r="T71" s="29">
        <f t="shared" ref="T71" si="20">S71+1</f>
        <v>2030</v>
      </c>
      <c r="U71" s="29"/>
      <c r="V71" s="169"/>
      <c r="W71" s="29"/>
      <c r="X71" s="13"/>
    </row>
    <row r="72" spans="2:24" ht="29.25" x14ac:dyDescent="0.25">
      <c r="C72" s="179" t="s">
        <v>341</v>
      </c>
      <c r="D72" s="179" t="s">
        <v>251</v>
      </c>
      <c r="E72" s="89"/>
      <c r="F72" s="89"/>
      <c r="G72" s="96"/>
      <c r="H72" s="89"/>
      <c r="I72" s="89"/>
      <c r="J72" s="61"/>
      <c r="K72" s="61"/>
      <c r="L72" s="61"/>
      <c r="M72" s="61"/>
      <c r="N72" s="61"/>
      <c r="O72" s="61"/>
      <c r="P72" s="61"/>
      <c r="Q72" s="61"/>
      <c r="R72" s="61"/>
      <c r="S72" s="61"/>
      <c r="T72" s="61"/>
      <c r="U72" s="29"/>
      <c r="V72" s="132" t="s">
        <v>306</v>
      </c>
      <c r="W72" s="487"/>
      <c r="X72" s="136"/>
    </row>
    <row r="73" spans="2:24" ht="29.25" x14ac:dyDescent="0.25">
      <c r="B73" s="139"/>
      <c r="C73" s="179" t="s">
        <v>307</v>
      </c>
      <c r="D73" s="179" t="s">
        <v>275</v>
      </c>
      <c r="E73" s="61"/>
      <c r="F73" s="61"/>
      <c r="G73" s="90"/>
      <c r="H73" s="92"/>
      <c r="I73" s="61"/>
      <c r="J73" s="61"/>
      <c r="K73" s="61"/>
      <c r="L73" s="61"/>
      <c r="M73" s="61"/>
      <c r="N73" s="61"/>
      <c r="O73" s="61"/>
      <c r="P73" s="61"/>
      <c r="Q73" s="61"/>
      <c r="R73" s="61"/>
      <c r="S73" s="61"/>
      <c r="T73" s="61"/>
      <c r="U73" s="29"/>
      <c r="V73" s="119" t="s">
        <v>308</v>
      </c>
      <c r="W73" s="487"/>
      <c r="X73" s="136"/>
    </row>
    <row r="74" spans="2:24" ht="29.25" x14ac:dyDescent="0.25">
      <c r="B74" s="139"/>
      <c r="C74" s="179" t="s">
        <v>309</v>
      </c>
      <c r="D74" s="179" t="s">
        <v>310</v>
      </c>
      <c r="E74" s="61"/>
      <c r="F74" s="61"/>
      <c r="G74" s="61"/>
      <c r="H74" s="91"/>
      <c r="I74" s="91"/>
      <c r="J74" s="61"/>
      <c r="K74" s="61"/>
      <c r="L74" s="61"/>
      <c r="M74" s="61"/>
      <c r="N74" s="61"/>
      <c r="O74" s="61"/>
      <c r="P74" s="61"/>
      <c r="Q74" s="61"/>
      <c r="R74" s="61"/>
      <c r="S74" s="61"/>
      <c r="T74" s="61"/>
      <c r="U74" s="29"/>
      <c r="V74" s="119" t="s">
        <v>311</v>
      </c>
      <c r="W74" s="487"/>
      <c r="X74" s="136"/>
    </row>
    <row r="75" spans="2:24" ht="29.25" x14ac:dyDescent="0.25">
      <c r="C75" s="179" t="s">
        <v>309</v>
      </c>
      <c r="D75" s="179" t="s">
        <v>280</v>
      </c>
      <c r="E75" s="62">
        <f>E74*0.003412</f>
        <v>0</v>
      </c>
      <c r="F75" s="62">
        <f t="shared" ref="F75:T75" si="21">F74*0.003412</f>
        <v>0</v>
      </c>
      <c r="G75" s="62">
        <f t="shared" si="21"/>
        <v>0</v>
      </c>
      <c r="H75" s="62">
        <f t="shared" si="21"/>
        <v>0</v>
      </c>
      <c r="I75" s="62">
        <f t="shared" si="21"/>
        <v>0</v>
      </c>
      <c r="J75" s="62">
        <f t="shared" si="21"/>
        <v>0</v>
      </c>
      <c r="K75" s="62">
        <f t="shared" si="21"/>
        <v>0</v>
      </c>
      <c r="L75" s="62">
        <f t="shared" si="21"/>
        <v>0</v>
      </c>
      <c r="M75" s="62">
        <f t="shared" si="21"/>
        <v>0</v>
      </c>
      <c r="N75" s="62">
        <f t="shared" si="21"/>
        <v>0</v>
      </c>
      <c r="O75" s="62">
        <f t="shared" si="21"/>
        <v>0</v>
      </c>
      <c r="P75" s="62">
        <f t="shared" si="21"/>
        <v>0</v>
      </c>
      <c r="Q75" s="62">
        <f t="shared" si="21"/>
        <v>0</v>
      </c>
      <c r="R75" s="62">
        <f t="shared" si="21"/>
        <v>0</v>
      </c>
      <c r="S75" s="62">
        <f t="shared" si="21"/>
        <v>0</v>
      </c>
      <c r="T75" s="62">
        <f t="shared" si="21"/>
        <v>0</v>
      </c>
      <c r="U75" s="29"/>
      <c r="V75" s="119" t="s">
        <v>312</v>
      </c>
      <c r="W75" s="487"/>
    </row>
    <row r="76" spans="2:24" ht="29.25" x14ac:dyDescent="0.25">
      <c r="C76" s="179" t="s">
        <v>342</v>
      </c>
      <c r="D76" s="180" t="s">
        <v>343</v>
      </c>
      <c r="E76" s="62">
        <f t="shared" ref="E76:T76" si="22">IFERROR(E74/E36,0)</f>
        <v>0</v>
      </c>
      <c r="F76" s="62">
        <f t="shared" si="22"/>
        <v>0</v>
      </c>
      <c r="G76" s="62">
        <f t="shared" si="22"/>
        <v>0</v>
      </c>
      <c r="H76" s="62">
        <f t="shared" si="22"/>
        <v>0</v>
      </c>
      <c r="I76" s="62">
        <f t="shared" si="22"/>
        <v>0</v>
      </c>
      <c r="J76" s="62">
        <f t="shared" si="22"/>
        <v>0</v>
      </c>
      <c r="K76" s="62">
        <f t="shared" si="22"/>
        <v>0</v>
      </c>
      <c r="L76" s="62">
        <f t="shared" si="22"/>
        <v>0</v>
      </c>
      <c r="M76" s="62">
        <f t="shared" si="22"/>
        <v>0</v>
      </c>
      <c r="N76" s="62">
        <f t="shared" si="22"/>
        <v>0</v>
      </c>
      <c r="O76" s="62">
        <f t="shared" si="22"/>
        <v>0</v>
      </c>
      <c r="P76" s="62">
        <f t="shared" si="22"/>
        <v>0</v>
      </c>
      <c r="Q76" s="62">
        <f t="shared" si="22"/>
        <v>0</v>
      </c>
      <c r="R76" s="62">
        <f t="shared" si="22"/>
        <v>0</v>
      </c>
      <c r="S76" s="62">
        <f t="shared" si="22"/>
        <v>0</v>
      </c>
      <c r="T76" s="62">
        <f t="shared" si="22"/>
        <v>0</v>
      </c>
      <c r="U76" s="29"/>
      <c r="V76" s="132" t="s">
        <v>316</v>
      </c>
      <c r="W76" s="487"/>
    </row>
    <row r="77" spans="2:24" ht="15" x14ac:dyDescent="0.25">
      <c r="B77" s="139"/>
      <c r="C77" s="179" t="s">
        <v>315</v>
      </c>
      <c r="D77" s="179" t="s">
        <v>275</v>
      </c>
      <c r="E77" s="61"/>
      <c r="F77" s="61"/>
      <c r="G77" s="61"/>
      <c r="H77" s="61"/>
      <c r="I77" s="61"/>
      <c r="J77" s="61"/>
      <c r="K77" s="61"/>
      <c r="L77" s="61"/>
      <c r="M77" s="61"/>
      <c r="N77" s="61"/>
      <c r="O77" s="61"/>
      <c r="P77" s="61"/>
      <c r="Q77" s="61"/>
      <c r="R77" s="61"/>
      <c r="S77" s="61"/>
      <c r="T77" s="61"/>
      <c r="U77" s="29"/>
      <c r="V77" s="119"/>
      <c r="W77" s="487"/>
    </row>
    <row r="78" spans="2:24" ht="15" x14ac:dyDescent="0.25">
      <c r="B78" s="139"/>
      <c r="C78" s="179" t="s">
        <v>317</v>
      </c>
      <c r="D78" s="179" t="s">
        <v>318</v>
      </c>
      <c r="E78" s="61"/>
      <c r="F78" s="61"/>
      <c r="G78" s="61"/>
      <c r="H78" s="249"/>
      <c r="I78" s="249"/>
      <c r="J78" s="61"/>
      <c r="K78" s="61"/>
      <c r="L78" s="61"/>
      <c r="M78" s="61"/>
      <c r="N78" s="61"/>
      <c r="O78" s="61"/>
      <c r="P78" s="61"/>
      <c r="Q78" s="61"/>
      <c r="R78" s="61"/>
      <c r="S78" s="61"/>
      <c r="T78" s="61"/>
      <c r="U78" s="29"/>
      <c r="V78" s="119"/>
      <c r="W78" s="487"/>
    </row>
    <row r="79" spans="2:24" ht="15" x14ac:dyDescent="0.25">
      <c r="C79" s="179" t="s">
        <v>317</v>
      </c>
      <c r="D79" s="179" t="s">
        <v>280</v>
      </c>
      <c r="E79" s="62">
        <f>E78*0.1</f>
        <v>0</v>
      </c>
      <c r="F79" s="62">
        <f t="shared" ref="F79:T79" si="23">F78*0.1</f>
        <v>0</v>
      </c>
      <c r="G79" s="62">
        <f t="shared" si="23"/>
        <v>0</v>
      </c>
      <c r="H79" s="62">
        <f t="shared" si="23"/>
        <v>0</v>
      </c>
      <c r="I79" s="62">
        <f t="shared" si="23"/>
        <v>0</v>
      </c>
      <c r="J79" s="62">
        <f t="shared" si="23"/>
        <v>0</v>
      </c>
      <c r="K79" s="62">
        <f t="shared" si="23"/>
        <v>0</v>
      </c>
      <c r="L79" s="62">
        <f t="shared" si="23"/>
        <v>0</v>
      </c>
      <c r="M79" s="62">
        <f t="shared" si="23"/>
        <v>0</v>
      </c>
      <c r="N79" s="62">
        <f t="shared" si="23"/>
        <v>0</v>
      </c>
      <c r="O79" s="62">
        <f t="shared" si="23"/>
        <v>0</v>
      </c>
      <c r="P79" s="62">
        <f t="shared" si="23"/>
        <v>0</v>
      </c>
      <c r="Q79" s="62">
        <f t="shared" si="23"/>
        <v>0</v>
      </c>
      <c r="R79" s="62">
        <f t="shared" si="23"/>
        <v>0</v>
      </c>
      <c r="S79" s="62">
        <f t="shared" si="23"/>
        <v>0</v>
      </c>
      <c r="T79" s="62">
        <f t="shared" si="23"/>
        <v>0</v>
      </c>
      <c r="U79" s="29"/>
      <c r="V79" s="132"/>
      <c r="W79" s="487"/>
    </row>
    <row r="80" spans="2:24" ht="15" x14ac:dyDescent="0.25">
      <c r="C80" s="179" t="s">
        <v>344</v>
      </c>
      <c r="D80" s="180" t="s">
        <v>345</v>
      </c>
      <c r="E80" s="62">
        <f t="shared" ref="E80:T80" si="24">IFERROR(E78/E36,0)</f>
        <v>0</v>
      </c>
      <c r="F80" s="62">
        <f t="shared" si="24"/>
        <v>0</v>
      </c>
      <c r="G80" s="62">
        <f t="shared" si="24"/>
        <v>0</v>
      </c>
      <c r="H80" s="62">
        <f t="shared" si="24"/>
        <v>0</v>
      </c>
      <c r="I80" s="62">
        <f t="shared" si="24"/>
        <v>0</v>
      </c>
      <c r="J80" s="62">
        <f t="shared" si="24"/>
        <v>0</v>
      </c>
      <c r="K80" s="62">
        <f t="shared" si="24"/>
        <v>0</v>
      </c>
      <c r="L80" s="62">
        <f t="shared" si="24"/>
        <v>0</v>
      </c>
      <c r="M80" s="62">
        <f t="shared" si="24"/>
        <v>0</v>
      </c>
      <c r="N80" s="62">
        <f t="shared" si="24"/>
        <v>0</v>
      </c>
      <c r="O80" s="62">
        <f t="shared" si="24"/>
        <v>0</v>
      </c>
      <c r="P80" s="62">
        <f t="shared" si="24"/>
        <v>0</v>
      </c>
      <c r="Q80" s="62">
        <f t="shared" si="24"/>
        <v>0</v>
      </c>
      <c r="R80" s="62">
        <f t="shared" si="24"/>
        <v>0</v>
      </c>
      <c r="S80" s="62">
        <f t="shared" si="24"/>
        <v>0</v>
      </c>
      <c r="T80" s="62">
        <f t="shared" si="24"/>
        <v>0</v>
      </c>
      <c r="U80" s="29"/>
      <c r="V80" s="132"/>
      <c r="W80" s="487"/>
    </row>
    <row r="81" spans="2:23" ht="15" x14ac:dyDescent="0.25">
      <c r="B81" s="139"/>
      <c r="C81" s="179" t="s">
        <v>320</v>
      </c>
      <c r="D81" s="180" t="s">
        <v>275</v>
      </c>
      <c r="E81" s="61">
        <v>0</v>
      </c>
      <c r="F81" s="61">
        <v>0</v>
      </c>
      <c r="G81" s="61">
        <v>0</v>
      </c>
      <c r="H81" s="61">
        <v>0</v>
      </c>
      <c r="I81" s="61">
        <v>0</v>
      </c>
      <c r="J81" s="61"/>
      <c r="K81" s="61"/>
      <c r="L81" s="61"/>
      <c r="M81" s="61"/>
      <c r="N81" s="61"/>
      <c r="O81" s="61"/>
      <c r="P81" s="61"/>
      <c r="Q81" s="61"/>
      <c r="R81" s="61"/>
      <c r="S81" s="61"/>
      <c r="T81" s="61"/>
      <c r="U81" s="29"/>
      <c r="V81" s="132"/>
      <c r="W81" s="487"/>
    </row>
    <row r="82" spans="2:23" ht="15" x14ac:dyDescent="0.25">
      <c r="B82" s="139"/>
      <c r="C82" s="179" t="s">
        <v>321</v>
      </c>
      <c r="D82" s="180" t="s">
        <v>322</v>
      </c>
      <c r="E82" s="61">
        <v>0</v>
      </c>
      <c r="F82" s="61">
        <v>0</v>
      </c>
      <c r="G82" s="61">
        <v>0</v>
      </c>
      <c r="H82" s="61">
        <v>0</v>
      </c>
      <c r="I82" s="61">
        <v>0</v>
      </c>
      <c r="J82" s="61"/>
      <c r="K82" s="61"/>
      <c r="L82" s="61"/>
      <c r="M82" s="61"/>
      <c r="N82" s="61"/>
      <c r="O82" s="61"/>
      <c r="P82" s="61"/>
      <c r="Q82" s="61"/>
      <c r="R82" s="61"/>
      <c r="S82" s="61"/>
      <c r="T82" s="61"/>
      <c r="U82" s="29"/>
      <c r="V82" s="132"/>
      <c r="W82" s="487"/>
    </row>
    <row r="83" spans="2:23" ht="15" x14ac:dyDescent="0.25">
      <c r="C83" s="179" t="s">
        <v>321</v>
      </c>
      <c r="D83" s="180" t="s">
        <v>280</v>
      </c>
      <c r="E83" s="62">
        <f>E82/10.917</f>
        <v>0</v>
      </c>
      <c r="F83" s="62">
        <f t="shared" ref="F83:T83" si="25">F82/10.917</f>
        <v>0</v>
      </c>
      <c r="G83" s="62">
        <f t="shared" si="25"/>
        <v>0</v>
      </c>
      <c r="H83" s="62">
        <f t="shared" si="25"/>
        <v>0</v>
      </c>
      <c r="I83" s="62">
        <f t="shared" si="25"/>
        <v>0</v>
      </c>
      <c r="J83" s="62">
        <f t="shared" si="25"/>
        <v>0</v>
      </c>
      <c r="K83" s="62">
        <f t="shared" si="25"/>
        <v>0</v>
      </c>
      <c r="L83" s="62">
        <f t="shared" si="25"/>
        <v>0</v>
      </c>
      <c r="M83" s="62">
        <f t="shared" si="25"/>
        <v>0</v>
      </c>
      <c r="N83" s="62">
        <f t="shared" si="25"/>
        <v>0</v>
      </c>
      <c r="O83" s="62">
        <f t="shared" si="25"/>
        <v>0</v>
      </c>
      <c r="P83" s="62">
        <f t="shared" si="25"/>
        <v>0</v>
      </c>
      <c r="Q83" s="62">
        <f t="shared" si="25"/>
        <v>0</v>
      </c>
      <c r="R83" s="62">
        <f t="shared" si="25"/>
        <v>0</v>
      </c>
      <c r="S83" s="62">
        <f t="shared" si="25"/>
        <v>0</v>
      </c>
      <c r="T83" s="62">
        <f t="shared" si="25"/>
        <v>0</v>
      </c>
      <c r="U83" s="29"/>
      <c r="V83" s="132"/>
      <c r="W83" s="487"/>
    </row>
    <row r="84" spans="2:23" ht="15" x14ac:dyDescent="0.25">
      <c r="C84" s="179" t="s">
        <v>346</v>
      </c>
      <c r="D84" s="180" t="s">
        <v>347</v>
      </c>
      <c r="E84" s="62">
        <f t="shared" ref="E84:T84" si="26">IFERROR(E82/E36,0)</f>
        <v>0</v>
      </c>
      <c r="F84" s="62">
        <f t="shared" si="26"/>
        <v>0</v>
      </c>
      <c r="G84" s="62">
        <f t="shared" si="26"/>
        <v>0</v>
      </c>
      <c r="H84" s="62">
        <f t="shared" si="26"/>
        <v>0</v>
      </c>
      <c r="I84" s="62">
        <f t="shared" si="26"/>
        <v>0</v>
      </c>
      <c r="J84" s="62">
        <f t="shared" si="26"/>
        <v>0</v>
      </c>
      <c r="K84" s="62">
        <f t="shared" si="26"/>
        <v>0</v>
      </c>
      <c r="L84" s="62">
        <f t="shared" si="26"/>
        <v>0</v>
      </c>
      <c r="M84" s="62">
        <f t="shared" si="26"/>
        <v>0</v>
      </c>
      <c r="N84" s="62">
        <f t="shared" si="26"/>
        <v>0</v>
      </c>
      <c r="O84" s="62">
        <f t="shared" si="26"/>
        <v>0</v>
      </c>
      <c r="P84" s="62">
        <f t="shared" si="26"/>
        <v>0</v>
      </c>
      <c r="Q84" s="62">
        <f t="shared" si="26"/>
        <v>0</v>
      </c>
      <c r="R84" s="62">
        <f t="shared" si="26"/>
        <v>0</v>
      </c>
      <c r="S84" s="62">
        <f t="shared" si="26"/>
        <v>0</v>
      </c>
      <c r="T84" s="62">
        <f t="shared" si="26"/>
        <v>0</v>
      </c>
      <c r="U84" s="29"/>
      <c r="V84" s="132"/>
      <c r="W84" s="487"/>
    </row>
    <row r="85" spans="2:23" ht="15" x14ac:dyDescent="0.25">
      <c r="C85" s="179" t="s">
        <v>323</v>
      </c>
      <c r="D85" s="179" t="s">
        <v>275</v>
      </c>
      <c r="E85" s="62">
        <f>SUM(E73,E77)</f>
        <v>0</v>
      </c>
      <c r="F85" s="62">
        <f t="shared" ref="F85:T85" si="27">SUM(F77,F73)</f>
        <v>0</v>
      </c>
      <c r="G85" s="62">
        <f t="shared" si="27"/>
        <v>0</v>
      </c>
      <c r="H85" s="62">
        <f t="shared" si="27"/>
        <v>0</v>
      </c>
      <c r="I85" s="62">
        <f t="shared" si="27"/>
        <v>0</v>
      </c>
      <c r="J85" s="62">
        <f t="shared" si="27"/>
        <v>0</v>
      </c>
      <c r="K85" s="62">
        <f t="shared" si="27"/>
        <v>0</v>
      </c>
      <c r="L85" s="62">
        <f t="shared" si="27"/>
        <v>0</v>
      </c>
      <c r="M85" s="62">
        <f t="shared" si="27"/>
        <v>0</v>
      </c>
      <c r="N85" s="62">
        <f t="shared" si="27"/>
        <v>0</v>
      </c>
      <c r="O85" s="62">
        <f t="shared" si="27"/>
        <v>0</v>
      </c>
      <c r="P85" s="62">
        <f t="shared" si="27"/>
        <v>0</v>
      </c>
      <c r="Q85" s="62">
        <f t="shared" si="27"/>
        <v>0</v>
      </c>
      <c r="R85" s="62">
        <f t="shared" si="27"/>
        <v>0</v>
      </c>
      <c r="S85" s="62">
        <f t="shared" si="27"/>
        <v>0</v>
      </c>
      <c r="T85" s="62">
        <f t="shared" si="27"/>
        <v>0</v>
      </c>
      <c r="U85" s="29"/>
      <c r="V85" s="132"/>
      <c r="W85" s="487"/>
    </row>
    <row r="86" spans="2:23" ht="15" x14ac:dyDescent="0.25">
      <c r="C86" s="179" t="s">
        <v>348</v>
      </c>
      <c r="D86" s="179" t="s">
        <v>349</v>
      </c>
      <c r="E86" s="62">
        <f t="shared" ref="E86:T86" si="28">IFERROR(E85/E36,0)</f>
        <v>0</v>
      </c>
      <c r="F86" s="62">
        <f t="shared" si="28"/>
        <v>0</v>
      </c>
      <c r="G86" s="62">
        <f t="shared" si="28"/>
        <v>0</v>
      </c>
      <c r="H86" s="62">
        <f t="shared" si="28"/>
        <v>0</v>
      </c>
      <c r="I86" s="62">
        <f t="shared" si="28"/>
        <v>0</v>
      </c>
      <c r="J86" s="62">
        <f t="shared" si="28"/>
        <v>0</v>
      </c>
      <c r="K86" s="62">
        <f t="shared" si="28"/>
        <v>0</v>
      </c>
      <c r="L86" s="62">
        <f t="shared" si="28"/>
        <v>0</v>
      </c>
      <c r="M86" s="62">
        <f t="shared" si="28"/>
        <v>0</v>
      </c>
      <c r="N86" s="62">
        <f t="shared" si="28"/>
        <v>0</v>
      </c>
      <c r="O86" s="62">
        <f t="shared" si="28"/>
        <v>0</v>
      </c>
      <c r="P86" s="62">
        <f t="shared" si="28"/>
        <v>0</v>
      </c>
      <c r="Q86" s="62">
        <f t="shared" si="28"/>
        <v>0</v>
      </c>
      <c r="R86" s="62">
        <f t="shared" si="28"/>
        <v>0</v>
      </c>
      <c r="S86" s="62">
        <f t="shared" si="28"/>
        <v>0</v>
      </c>
      <c r="T86" s="62">
        <f t="shared" si="28"/>
        <v>0</v>
      </c>
      <c r="U86" s="29"/>
      <c r="V86" s="132"/>
      <c r="W86" s="487"/>
    </row>
    <row r="87" spans="2:23" ht="15" x14ac:dyDescent="0.25">
      <c r="C87" s="179" t="s">
        <v>350</v>
      </c>
      <c r="D87" s="179" t="s">
        <v>351</v>
      </c>
      <c r="E87" s="62">
        <f t="shared" ref="E87:T87" si="29">IFERROR(E85/E38,0)</f>
        <v>0</v>
      </c>
      <c r="F87" s="62">
        <f t="shared" si="29"/>
        <v>0</v>
      </c>
      <c r="G87" s="62">
        <f t="shared" si="29"/>
        <v>0</v>
      </c>
      <c r="H87" s="62">
        <f t="shared" si="29"/>
        <v>0</v>
      </c>
      <c r="I87" s="62">
        <f t="shared" si="29"/>
        <v>0</v>
      </c>
      <c r="J87" s="62">
        <f t="shared" si="29"/>
        <v>0</v>
      </c>
      <c r="K87" s="62">
        <f t="shared" si="29"/>
        <v>0</v>
      </c>
      <c r="L87" s="62">
        <f t="shared" si="29"/>
        <v>0</v>
      </c>
      <c r="M87" s="62">
        <f t="shared" si="29"/>
        <v>0</v>
      </c>
      <c r="N87" s="62">
        <f t="shared" si="29"/>
        <v>0</v>
      </c>
      <c r="O87" s="62">
        <f t="shared" si="29"/>
        <v>0</v>
      </c>
      <c r="P87" s="62">
        <f t="shared" si="29"/>
        <v>0</v>
      </c>
      <c r="Q87" s="62">
        <f t="shared" si="29"/>
        <v>0</v>
      </c>
      <c r="R87" s="62">
        <f t="shared" si="29"/>
        <v>0</v>
      </c>
      <c r="S87" s="62">
        <f t="shared" si="29"/>
        <v>0</v>
      </c>
      <c r="T87" s="62">
        <f t="shared" si="29"/>
        <v>0</v>
      </c>
      <c r="U87" s="29"/>
      <c r="V87" s="132"/>
      <c r="W87" s="487"/>
    </row>
    <row r="88" spans="2:23" ht="15" x14ac:dyDescent="0.25">
      <c r="C88" s="179" t="s">
        <v>324</v>
      </c>
      <c r="D88" s="179" t="s">
        <v>280</v>
      </c>
      <c r="E88" s="62">
        <f>E75+E79</f>
        <v>0</v>
      </c>
      <c r="F88" s="62">
        <f t="shared" ref="F88:T88" si="30">SUM(F75,F79)</f>
        <v>0</v>
      </c>
      <c r="G88" s="62">
        <f t="shared" si="30"/>
        <v>0</v>
      </c>
      <c r="H88" s="62">
        <f t="shared" si="30"/>
        <v>0</v>
      </c>
      <c r="I88" s="62">
        <f t="shared" si="30"/>
        <v>0</v>
      </c>
      <c r="J88" s="62">
        <f t="shared" si="30"/>
        <v>0</v>
      </c>
      <c r="K88" s="62">
        <f t="shared" si="30"/>
        <v>0</v>
      </c>
      <c r="L88" s="62">
        <f t="shared" si="30"/>
        <v>0</v>
      </c>
      <c r="M88" s="62">
        <f t="shared" si="30"/>
        <v>0</v>
      </c>
      <c r="N88" s="62">
        <f t="shared" si="30"/>
        <v>0</v>
      </c>
      <c r="O88" s="62">
        <f t="shared" si="30"/>
        <v>0</v>
      </c>
      <c r="P88" s="62">
        <f t="shared" si="30"/>
        <v>0</v>
      </c>
      <c r="Q88" s="62">
        <f t="shared" si="30"/>
        <v>0</v>
      </c>
      <c r="R88" s="62">
        <f t="shared" si="30"/>
        <v>0</v>
      </c>
      <c r="S88" s="62">
        <f t="shared" si="30"/>
        <v>0</v>
      </c>
      <c r="T88" s="62">
        <f t="shared" si="30"/>
        <v>0</v>
      </c>
      <c r="U88" s="29"/>
      <c r="V88" s="132"/>
      <c r="W88" s="487"/>
    </row>
    <row r="89" spans="2:23" ht="15" x14ac:dyDescent="0.25">
      <c r="E89" s="140"/>
      <c r="F89" s="140"/>
      <c r="G89" s="140"/>
      <c r="H89" s="140"/>
      <c r="I89" s="140"/>
      <c r="J89" s="140"/>
      <c r="K89" s="140"/>
      <c r="L89" s="140"/>
      <c r="M89" s="140"/>
      <c r="N89" s="140"/>
      <c r="O89" s="140"/>
      <c r="P89" s="140"/>
      <c r="Q89" s="140"/>
      <c r="R89" s="140"/>
      <c r="S89" s="140"/>
      <c r="T89" s="140"/>
      <c r="U89" s="29"/>
      <c r="V89" s="132"/>
      <c r="W89" s="487"/>
    </row>
    <row r="90" spans="2:23" ht="15" x14ac:dyDescent="0.25">
      <c r="C90" s="179" t="s">
        <v>325</v>
      </c>
      <c r="D90" s="180" t="s">
        <v>280</v>
      </c>
      <c r="E90" s="62">
        <f>E88</f>
        <v>0</v>
      </c>
      <c r="F90" s="62">
        <f t="shared" ref="F90:T90" si="31">($E$90-((F$71-$D$7)*(($E$90*$D$15)/($F$14-$D$7))))</f>
        <v>0</v>
      </c>
      <c r="G90" s="62">
        <f t="shared" si="31"/>
        <v>0</v>
      </c>
      <c r="H90" s="62">
        <f t="shared" si="31"/>
        <v>0</v>
      </c>
      <c r="I90" s="62">
        <f t="shared" si="31"/>
        <v>0</v>
      </c>
      <c r="J90" s="62">
        <f t="shared" si="31"/>
        <v>0</v>
      </c>
      <c r="K90" s="62">
        <f t="shared" si="31"/>
        <v>0</v>
      </c>
      <c r="L90" s="62">
        <f t="shared" si="31"/>
        <v>0</v>
      </c>
      <c r="M90" s="62">
        <f t="shared" si="31"/>
        <v>0</v>
      </c>
      <c r="N90" s="62">
        <f t="shared" si="31"/>
        <v>0</v>
      </c>
      <c r="O90" s="62">
        <f t="shared" si="31"/>
        <v>0</v>
      </c>
      <c r="P90" s="62">
        <f t="shared" si="31"/>
        <v>0</v>
      </c>
      <c r="Q90" s="62">
        <f t="shared" si="31"/>
        <v>0</v>
      </c>
      <c r="R90" s="62">
        <f t="shared" si="31"/>
        <v>0</v>
      </c>
      <c r="S90" s="62">
        <f t="shared" si="31"/>
        <v>0</v>
      </c>
      <c r="T90" s="62">
        <f t="shared" si="31"/>
        <v>0</v>
      </c>
      <c r="U90" s="29"/>
      <c r="V90" s="132"/>
      <c r="W90" s="487"/>
    </row>
    <row r="91" spans="2:23" ht="15" x14ac:dyDescent="0.25">
      <c r="C91" s="181" t="s">
        <v>352</v>
      </c>
      <c r="D91" s="180" t="s">
        <v>353</v>
      </c>
      <c r="E91" s="61"/>
      <c r="F91" s="61"/>
      <c r="G91" s="61"/>
      <c r="H91" s="61"/>
      <c r="I91" s="61"/>
      <c r="J91" s="61"/>
      <c r="K91" s="61"/>
      <c r="L91" s="61"/>
      <c r="M91" s="61"/>
      <c r="N91" s="61"/>
      <c r="O91" s="61"/>
      <c r="P91" s="61"/>
      <c r="Q91" s="61"/>
      <c r="R91" s="61"/>
      <c r="S91" s="61"/>
      <c r="T91" s="61"/>
      <c r="U91" s="29"/>
      <c r="V91" s="132"/>
      <c r="W91" s="487"/>
    </row>
    <row r="92" spans="2:23" ht="15" x14ac:dyDescent="0.25">
      <c r="C92" s="181"/>
      <c r="D92" s="180"/>
      <c r="E92" s="138"/>
      <c r="F92" s="138"/>
      <c r="G92" s="138"/>
      <c r="H92" s="138"/>
      <c r="I92" s="138"/>
      <c r="J92" s="138"/>
      <c r="K92" s="138"/>
      <c r="L92" s="138"/>
      <c r="M92" s="138"/>
      <c r="N92" s="138"/>
      <c r="O92" s="138"/>
      <c r="P92" s="138"/>
      <c r="Q92" s="138"/>
      <c r="R92" s="138"/>
      <c r="S92" s="138"/>
      <c r="T92" s="138"/>
      <c r="U92" s="29"/>
      <c r="V92" s="132"/>
      <c r="W92" s="487"/>
    </row>
    <row r="93" spans="2:23" ht="15" x14ac:dyDescent="0.25">
      <c r="C93" s="182" t="s">
        <v>354</v>
      </c>
      <c r="D93" s="183" t="s">
        <v>69</v>
      </c>
      <c r="E93" s="120"/>
      <c r="F93" s="120"/>
      <c r="G93" s="120"/>
      <c r="H93" s="120"/>
      <c r="I93" s="120"/>
      <c r="J93" s="120"/>
      <c r="K93" s="120"/>
      <c r="L93" s="120"/>
      <c r="M93" s="120"/>
      <c r="N93" s="120"/>
      <c r="O93" s="120"/>
      <c r="P93" s="120"/>
      <c r="Q93" s="120"/>
      <c r="R93" s="120"/>
      <c r="S93" s="120"/>
      <c r="T93" s="120"/>
      <c r="U93" s="29"/>
      <c r="V93" s="132"/>
      <c r="W93" s="487"/>
    </row>
    <row r="94" spans="2:23" ht="57.75" x14ac:dyDescent="0.25">
      <c r="C94" s="182" t="s">
        <v>355</v>
      </c>
      <c r="D94" s="183" t="s">
        <v>331</v>
      </c>
      <c r="E94" s="121">
        <f>IFERROR((((E75+E79+E83)/1000)/E93),0)</f>
        <v>0</v>
      </c>
      <c r="F94" s="121">
        <f t="shared" ref="F94:T94" si="32">IFERROR((((F75+F79+F83)/1000)/F93),0)</f>
        <v>0</v>
      </c>
      <c r="G94" s="121">
        <f t="shared" si="32"/>
        <v>0</v>
      </c>
      <c r="H94" s="121">
        <f t="shared" si="32"/>
        <v>0</v>
      </c>
      <c r="I94" s="121">
        <f t="shared" si="32"/>
        <v>0</v>
      </c>
      <c r="J94" s="121">
        <f t="shared" si="32"/>
        <v>0</v>
      </c>
      <c r="K94" s="121">
        <f t="shared" si="32"/>
        <v>0</v>
      </c>
      <c r="L94" s="121">
        <f t="shared" si="32"/>
        <v>0</v>
      </c>
      <c r="M94" s="121">
        <f t="shared" si="32"/>
        <v>0</v>
      </c>
      <c r="N94" s="121">
        <f t="shared" si="32"/>
        <v>0</v>
      </c>
      <c r="O94" s="121">
        <f t="shared" si="32"/>
        <v>0</v>
      </c>
      <c r="P94" s="121">
        <f t="shared" si="32"/>
        <v>0</v>
      </c>
      <c r="Q94" s="121">
        <f t="shared" si="32"/>
        <v>0</v>
      </c>
      <c r="R94" s="121">
        <f t="shared" si="32"/>
        <v>0</v>
      </c>
      <c r="S94" s="121">
        <f t="shared" si="32"/>
        <v>0</v>
      </c>
      <c r="T94" s="121">
        <f t="shared" si="32"/>
        <v>0</v>
      </c>
      <c r="U94" s="29"/>
      <c r="V94" s="119" t="s">
        <v>356</v>
      </c>
      <c r="W94" s="487"/>
    </row>
    <row r="95" spans="2:23" ht="29.25" x14ac:dyDescent="0.25">
      <c r="C95" s="179" t="s">
        <v>333</v>
      </c>
      <c r="D95" s="179" t="s">
        <v>251</v>
      </c>
      <c r="E95" s="120"/>
      <c r="F95" s="120"/>
      <c r="G95" s="120"/>
      <c r="H95" s="120"/>
      <c r="I95" s="120"/>
      <c r="J95" s="120"/>
      <c r="K95" s="120"/>
      <c r="L95" s="120"/>
      <c r="M95" s="120"/>
      <c r="N95" s="120"/>
      <c r="O95" s="120"/>
      <c r="P95" s="120"/>
      <c r="Q95" s="120"/>
      <c r="R95" s="120"/>
      <c r="S95" s="120"/>
      <c r="T95" s="120"/>
      <c r="U95" s="29"/>
      <c r="V95" s="133" t="s">
        <v>334</v>
      </c>
      <c r="W95" s="487"/>
    </row>
    <row r="96" spans="2:23" ht="15" x14ac:dyDescent="0.25">
      <c r="C96" s="179" t="s">
        <v>335</v>
      </c>
      <c r="D96" s="179" t="s">
        <v>251</v>
      </c>
      <c r="E96" s="120"/>
      <c r="F96" s="120"/>
      <c r="G96" s="120"/>
      <c r="H96" s="120"/>
      <c r="I96" s="120"/>
      <c r="J96" s="120"/>
      <c r="K96" s="120"/>
      <c r="L96" s="120"/>
      <c r="M96" s="120"/>
      <c r="N96" s="120"/>
      <c r="O96" s="120"/>
      <c r="P96" s="120"/>
      <c r="Q96" s="120"/>
      <c r="R96" s="120"/>
      <c r="S96" s="120"/>
      <c r="T96" s="120"/>
      <c r="U96" s="29"/>
      <c r="V96" s="119"/>
      <c r="W96" s="487"/>
    </row>
    <row r="97" spans="2:25" ht="15" x14ac:dyDescent="0.25">
      <c r="C97" s="179" t="s">
        <v>357</v>
      </c>
      <c r="D97" s="179" t="s">
        <v>358</v>
      </c>
      <c r="E97" s="120"/>
      <c r="F97" s="120"/>
      <c r="G97" s="120"/>
      <c r="H97" s="120"/>
      <c r="I97" s="120"/>
      <c r="J97" s="120"/>
      <c r="K97" s="120"/>
      <c r="L97" s="120"/>
      <c r="M97" s="120"/>
      <c r="N97" s="120"/>
      <c r="O97" s="120"/>
      <c r="P97" s="120"/>
      <c r="Q97" s="120"/>
      <c r="R97" s="120"/>
      <c r="S97" s="120"/>
      <c r="T97" s="120"/>
      <c r="U97" s="29"/>
      <c r="V97" s="119"/>
      <c r="W97" s="487"/>
    </row>
    <row r="98" spans="2:25" ht="15" x14ac:dyDescent="0.25">
      <c r="C98" s="179" t="s">
        <v>359</v>
      </c>
      <c r="D98" s="179" t="s">
        <v>360</v>
      </c>
      <c r="E98" s="120"/>
      <c r="F98" s="120"/>
      <c r="G98" s="120"/>
      <c r="H98" s="120"/>
      <c r="I98" s="120"/>
      <c r="J98" s="120"/>
      <c r="K98" s="120"/>
      <c r="L98" s="120"/>
      <c r="M98" s="120"/>
      <c r="N98" s="120"/>
      <c r="O98" s="120"/>
      <c r="P98" s="120"/>
      <c r="Q98" s="120"/>
      <c r="R98" s="120"/>
      <c r="S98" s="120"/>
      <c r="T98" s="120"/>
      <c r="U98" s="29"/>
      <c r="V98" s="132"/>
      <c r="W98" s="487"/>
    </row>
    <row r="99" spans="2:25" ht="15" x14ac:dyDescent="0.25">
      <c r="C99" s="179" t="s">
        <v>357</v>
      </c>
      <c r="D99" s="179" t="s">
        <v>361</v>
      </c>
      <c r="E99" s="120"/>
      <c r="F99" s="120"/>
      <c r="G99" s="120"/>
      <c r="H99" s="120"/>
      <c r="I99" s="120"/>
      <c r="J99" s="120"/>
      <c r="K99" s="120"/>
      <c r="L99" s="120"/>
      <c r="M99" s="120"/>
      <c r="N99" s="120"/>
      <c r="O99" s="120"/>
      <c r="P99" s="120"/>
      <c r="Q99" s="120"/>
      <c r="R99" s="120"/>
      <c r="S99" s="120"/>
      <c r="T99" s="120"/>
      <c r="U99" s="29"/>
      <c r="V99" s="132"/>
      <c r="W99" s="487"/>
    </row>
    <row r="100" spans="2:25" ht="15" x14ac:dyDescent="0.25">
      <c r="C100" s="179" t="s">
        <v>362</v>
      </c>
      <c r="D100" s="179" t="s">
        <v>251</v>
      </c>
      <c r="E100" s="120"/>
      <c r="F100" s="120"/>
      <c r="G100" s="120"/>
      <c r="H100" s="120"/>
      <c r="I100" s="120"/>
      <c r="J100" s="120"/>
      <c r="K100" s="120"/>
      <c r="L100" s="120"/>
      <c r="M100" s="120"/>
      <c r="N100" s="120"/>
      <c r="O100" s="120"/>
      <c r="P100" s="120"/>
      <c r="Q100" s="120"/>
      <c r="R100" s="120"/>
      <c r="S100" s="120"/>
      <c r="T100" s="120"/>
      <c r="U100" s="29"/>
      <c r="V100" s="132"/>
      <c r="W100" s="487"/>
    </row>
    <row r="101" spans="2:25" ht="15" x14ac:dyDescent="0.25">
      <c r="C101" s="179" t="s">
        <v>362</v>
      </c>
      <c r="D101" s="179" t="s">
        <v>310</v>
      </c>
      <c r="E101" s="120"/>
      <c r="F101" s="120"/>
      <c r="G101" s="120"/>
      <c r="H101" s="120"/>
      <c r="I101" s="120"/>
      <c r="J101" s="120"/>
      <c r="K101" s="120"/>
      <c r="L101" s="120"/>
      <c r="M101" s="120"/>
      <c r="N101" s="120"/>
      <c r="O101" s="120"/>
      <c r="P101" s="120"/>
      <c r="Q101" s="120"/>
      <c r="R101" s="120"/>
      <c r="S101" s="120"/>
      <c r="T101" s="120"/>
      <c r="U101" s="29"/>
      <c r="V101" s="132"/>
      <c r="W101" s="487"/>
    </row>
    <row r="102" spans="2:25" ht="15" x14ac:dyDescent="0.25">
      <c r="C102" s="179" t="s">
        <v>362</v>
      </c>
      <c r="D102" s="179" t="s">
        <v>338</v>
      </c>
      <c r="E102" s="120"/>
      <c r="F102" s="120"/>
      <c r="G102" s="120"/>
      <c r="H102" s="120"/>
      <c r="I102" s="120"/>
      <c r="J102" s="120"/>
      <c r="K102" s="120"/>
      <c r="L102" s="120"/>
      <c r="M102" s="120"/>
      <c r="N102" s="120"/>
      <c r="O102" s="120"/>
      <c r="P102" s="120"/>
      <c r="Q102" s="120"/>
      <c r="R102" s="120"/>
      <c r="S102" s="120"/>
      <c r="T102" s="120"/>
      <c r="U102" s="29"/>
      <c r="V102" s="132"/>
      <c r="W102" s="487"/>
    </row>
    <row r="103" spans="2:25" ht="15" x14ac:dyDescent="0.25">
      <c r="C103" s="179" t="s">
        <v>363</v>
      </c>
      <c r="D103" s="179" t="s">
        <v>251</v>
      </c>
      <c r="E103" s="120"/>
      <c r="F103" s="120"/>
      <c r="G103" s="120"/>
      <c r="H103" s="120"/>
      <c r="I103" s="120"/>
      <c r="J103" s="120"/>
      <c r="K103" s="120"/>
      <c r="L103" s="120"/>
      <c r="M103" s="120"/>
      <c r="N103" s="120"/>
      <c r="O103" s="120"/>
      <c r="P103" s="120"/>
      <c r="Q103" s="120"/>
      <c r="R103" s="120"/>
      <c r="S103" s="120"/>
      <c r="T103" s="120"/>
      <c r="U103" s="29"/>
      <c r="V103" s="132"/>
      <c r="W103" s="487"/>
    </row>
    <row r="104" spans="2:25" ht="15" x14ac:dyDescent="0.25">
      <c r="C104" s="179" t="s">
        <v>363</v>
      </c>
      <c r="D104" s="179" t="s">
        <v>310</v>
      </c>
      <c r="E104" s="120"/>
      <c r="F104" s="120"/>
      <c r="G104" s="120"/>
      <c r="H104" s="120"/>
      <c r="I104" s="120"/>
      <c r="J104" s="120"/>
      <c r="K104" s="120"/>
      <c r="L104" s="120"/>
      <c r="M104" s="120"/>
      <c r="N104" s="120"/>
      <c r="O104" s="120"/>
      <c r="P104" s="120"/>
      <c r="Q104" s="120"/>
      <c r="R104" s="120"/>
      <c r="S104" s="120"/>
      <c r="T104" s="120"/>
      <c r="U104" s="29"/>
      <c r="V104" s="132"/>
      <c r="W104" s="487"/>
    </row>
    <row r="105" spans="2:25" ht="15" x14ac:dyDescent="0.25">
      <c r="C105" s="179" t="s">
        <v>363</v>
      </c>
      <c r="D105" s="179" t="s">
        <v>338</v>
      </c>
      <c r="E105" s="120"/>
      <c r="F105" s="120"/>
      <c r="G105" s="120"/>
      <c r="H105" s="120"/>
      <c r="I105" s="120"/>
      <c r="J105" s="120"/>
      <c r="K105" s="120"/>
      <c r="L105" s="120"/>
      <c r="M105" s="120"/>
      <c r="N105" s="120"/>
      <c r="O105" s="120"/>
      <c r="P105" s="120"/>
      <c r="Q105" s="120"/>
      <c r="R105" s="120"/>
      <c r="S105" s="120"/>
      <c r="T105" s="120"/>
      <c r="U105" s="29"/>
      <c r="V105" s="132"/>
      <c r="W105" s="487"/>
    </row>
    <row r="106" spans="2:25" ht="15" x14ac:dyDescent="0.25">
      <c r="C106" s="179" t="s">
        <v>364</v>
      </c>
      <c r="D106" s="179" t="s">
        <v>251</v>
      </c>
      <c r="E106" s="120"/>
      <c r="F106" s="120"/>
      <c r="G106" s="120"/>
      <c r="H106" s="120"/>
      <c r="I106" s="120"/>
      <c r="J106" s="120"/>
      <c r="K106" s="120"/>
      <c r="L106" s="120"/>
      <c r="M106" s="120"/>
      <c r="N106" s="120"/>
      <c r="O106" s="120"/>
      <c r="P106" s="120"/>
      <c r="Q106" s="120"/>
      <c r="R106" s="120"/>
      <c r="S106" s="120"/>
      <c r="T106" s="120"/>
      <c r="U106" s="29"/>
      <c r="V106" s="132"/>
      <c r="W106" s="487"/>
    </row>
    <row r="107" spans="2:25" ht="15" x14ac:dyDescent="0.25">
      <c r="C107" s="179" t="s">
        <v>365</v>
      </c>
      <c r="D107" s="179" t="s">
        <v>366</v>
      </c>
      <c r="E107" s="120"/>
      <c r="F107" s="120"/>
      <c r="G107" s="120"/>
      <c r="H107" s="120"/>
      <c r="I107" s="120"/>
      <c r="J107" s="120"/>
      <c r="K107" s="120"/>
      <c r="L107" s="120"/>
      <c r="M107" s="120"/>
      <c r="N107" s="120"/>
      <c r="O107" s="120"/>
      <c r="P107" s="120"/>
      <c r="Q107" s="120"/>
      <c r="R107" s="120"/>
      <c r="S107" s="120"/>
      <c r="T107" s="120"/>
      <c r="U107" s="29"/>
      <c r="V107" s="132"/>
      <c r="W107" s="487"/>
    </row>
    <row r="108" spans="2:25" ht="15" x14ac:dyDescent="0.25">
      <c r="C108" s="179" t="s">
        <v>367</v>
      </c>
      <c r="D108" s="179" t="s">
        <v>366</v>
      </c>
      <c r="E108" s="120"/>
      <c r="F108" s="120"/>
      <c r="G108" s="120"/>
      <c r="H108" s="120"/>
      <c r="I108" s="120"/>
      <c r="J108" s="120"/>
      <c r="K108" s="120"/>
      <c r="L108" s="120"/>
      <c r="M108" s="120"/>
      <c r="N108" s="120"/>
      <c r="O108" s="120"/>
      <c r="P108" s="120"/>
      <c r="Q108" s="120"/>
      <c r="R108" s="120"/>
      <c r="S108" s="120"/>
      <c r="T108" s="120"/>
      <c r="U108" s="29"/>
      <c r="V108" s="132"/>
      <c r="W108" s="487"/>
      <c r="Y108" s="16"/>
    </row>
    <row r="109" spans="2:25" ht="15" x14ac:dyDescent="0.25">
      <c r="C109" s="179" t="s">
        <v>368</v>
      </c>
      <c r="D109" s="179" t="s">
        <v>366</v>
      </c>
      <c r="E109" s="120"/>
      <c r="F109" s="120"/>
      <c r="G109" s="120"/>
      <c r="H109" s="120"/>
      <c r="I109" s="120"/>
      <c r="J109" s="120"/>
      <c r="K109" s="120"/>
      <c r="L109" s="120"/>
      <c r="M109" s="120"/>
      <c r="N109" s="120"/>
      <c r="O109" s="120"/>
      <c r="P109" s="120"/>
      <c r="Q109" s="120"/>
      <c r="R109" s="120"/>
      <c r="S109" s="120"/>
      <c r="T109" s="120"/>
      <c r="U109" s="29"/>
      <c r="V109" s="132"/>
      <c r="W109" s="487"/>
    </row>
    <row r="110" spans="2:25" ht="15" x14ac:dyDescent="0.25">
      <c r="C110" s="182" t="s">
        <v>369</v>
      </c>
      <c r="D110" s="182" t="s">
        <v>366</v>
      </c>
      <c r="E110" s="120"/>
      <c r="F110" s="120"/>
      <c r="G110" s="120"/>
      <c r="H110" s="120"/>
      <c r="I110" s="120"/>
      <c r="J110" s="120"/>
      <c r="K110" s="120"/>
      <c r="L110" s="120"/>
      <c r="M110" s="120"/>
      <c r="N110" s="120"/>
      <c r="O110" s="120"/>
      <c r="P110" s="120"/>
      <c r="Q110" s="120"/>
      <c r="R110" s="120"/>
      <c r="S110" s="120"/>
      <c r="T110" s="120"/>
      <c r="U110" s="29"/>
      <c r="V110" s="132"/>
      <c r="W110" s="487"/>
    </row>
    <row r="112" spans="2:25" ht="18" x14ac:dyDescent="0.25">
      <c r="B112" s="134"/>
      <c r="C112" s="505" t="s">
        <v>295</v>
      </c>
      <c r="D112" s="506"/>
      <c r="E112" s="506"/>
      <c r="F112" s="506"/>
      <c r="G112" s="506"/>
      <c r="H112" s="506"/>
      <c r="I112" s="506"/>
      <c r="J112" s="506"/>
      <c r="K112" s="506"/>
      <c r="L112" s="506"/>
      <c r="M112" s="506"/>
      <c r="N112" s="506"/>
      <c r="O112" s="506"/>
      <c r="P112" s="506"/>
      <c r="Q112" s="506"/>
      <c r="R112" s="506"/>
      <c r="S112" s="506"/>
      <c r="T112" s="506"/>
      <c r="U112" s="255"/>
      <c r="V112" s="175" t="s">
        <v>290</v>
      </c>
      <c r="W112" s="115" t="s">
        <v>34</v>
      </c>
    </row>
    <row r="113" spans="2:23" ht="15" x14ac:dyDescent="0.25">
      <c r="C113" s="200" t="s">
        <v>35</v>
      </c>
      <c r="D113" s="200" t="s">
        <v>36</v>
      </c>
      <c r="E113" s="29" t="s">
        <v>37</v>
      </c>
      <c r="F113" s="29">
        <v>2016</v>
      </c>
      <c r="G113" s="29">
        <f>F113+1</f>
        <v>2017</v>
      </c>
      <c r="H113" s="29">
        <f t="shared" ref="H113:R113" si="33">G113+1</f>
        <v>2018</v>
      </c>
      <c r="I113" s="29">
        <f t="shared" si="33"/>
        <v>2019</v>
      </c>
      <c r="J113" s="29">
        <f t="shared" si="33"/>
        <v>2020</v>
      </c>
      <c r="K113" s="29">
        <f t="shared" si="33"/>
        <v>2021</v>
      </c>
      <c r="L113" s="29">
        <f t="shared" si="33"/>
        <v>2022</v>
      </c>
      <c r="M113" s="29">
        <f t="shared" si="33"/>
        <v>2023</v>
      </c>
      <c r="N113" s="29">
        <f t="shared" si="33"/>
        <v>2024</v>
      </c>
      <c r="O113" s="29">
        <f t="shared" si="33"/>
        <v>2025</v>
      </c>
      <c r="P113" s="29">
        <f t="shared" si="33"/>
        <v>2026</v>
      </c>
      <c r="Q113" s="29">
        <f t="shared" si="33"/>
        <v>2027</v>
      </c>
      <c r="R113" s="29">
        <f t="shared" si="33"/>
        <v>2028</v>
      </c>
      <c r="S113" s="29">
        <f>R113+1</f>
        <v>2029</v>
      </c>
      <c r="T113" s="29">
        <f t="shared" ref="T113" si="34">S113+1</f>
        <v>2030</v>
      </c>
      <c r="U113" s="29"/>
      <c r="V113" s="169"/>
      <c r="W113" s="29"/>
    </row>
    <row r="114" spans="2:23" ht="29.25" x14ac:dyDescent="0.25">
      <c r="C114" s="182" t="s">
        <v>370</v>
      </c>
      <c r="D114" s="182" t="s">
        <v>371</v>
      </c>
      <c r="E114" s="61"/>
      <c r="F114" s="61"/>
      <c r="G114" s="61"/>
      <c r="H114" s="61"/>
      <c r="I114" s="61"/>
      <c r="J114" s="61"/>
      <c r="K114" s="61"/>
      <c r="L114" s="61"/>
      <c r="M114" s="61"/>
      <c r="N114" s="61"/>
      <c r="O114" s="61"/>
      <c r="P114" s="61"/>
      <c r="Q114" s="61"/>
      <c r="R114" s="61"/>
      <c r="S114" s="61"/>
      <c r="T114" s="61"/>
      <c r="U114" s="29"/>
      <c r="V114" s="119" t="s">
        <v>372</v>
      </c>
      <c r="W114" s="488"/>
    </row>
    <row r="115" spans="2:23" ht="29.25" x14ac:dyDescent="0.25">
      <c r="C115" s="199" t="s">
        <v>373</v>
      </c>
      <c r="D115" s="199" t="s">
        <v>257</v>
      </c>
      <c r="E115" s="63">
        <f>'GreenStep Cities Steps 4&amp;5'!E166</f>
        <v>0</v>
      </c>
      <c r="F115" s="63">
        <f>'GreenStep Cities Steps 4&amp;5'!F166</f>
        <v>0</v>
      </c>
      <c r="G115" s="63">
        <f>'GreenStep Cities Steps 4&amp;5'!G166</f>
        <v>0</v>
      </c>
      <c r="H115" s="63">
        <f>'GreenStep Cities Steps 4&amp;5'!H166</f>
        <v>0</v>
      </c>
      <c r="I115" s="63">
        <f>'GreenStep Cities Steps 4&amp;5'!I166</f>
        <v>0</v>
      </c>
      <c r="J115" s="63">
        <f>'GreenStep Cities Steps 4&amp;5'!J166</f>
        <v>0</v>
      </c>
      <c r="K115" s="63">
        <f>'GreenStep Cities Steps 4&amp;5'!K166</f>
        <v>0</v>
      </c>
      <c r="L115" s="63">
        <f>'GreenStep Cities Steps 4&amp;5'!L166</f>
        <v>0</v>
      </c>
      <c r="M115" s="63">
        <f>'GreenStep Cities Steps 4&amp;5'!M166</f>
        <v>0</v>
      </c>
      <c r="N115" s="63">
        <f>'GreenStep Cities Steps 4&amp;5'!N166</f>
        <v>0</v>
      </c>
      <c r="O115" s="63">
        <f>'GreenStep Cities Steps 4&amp;5'!O166</f>
        <v>0</v>
      </c>
      <c r="P115" s="63">
        <f>'GreenStep Cities Steps 4&amp;5'!P166</f>
        <v>0</v>
      </c>
      <c r="Q115" s="63">
        <f>'GreenStep Cities Steps 4&amp;5'!Q166</f>
        <v>0</v>
      </c>
      <c r="R115" s="63">
        <f>'GreenStep Cities Steps 4&amp;5'!R166</f>
        <v>0</v>
      </c>
      <c r="S115" s="63">
        <f>'GreenStep Cities Steps 4&amp;5'!S166</f>
        <v>0</v>
      </c>
      <c r="T115" s="63">
        <f>'GreenStep Cities Steps 4&amp;5'!T166</f>
        <v>0</v>
      </c>
      <c r="U115" s="29"/>
      <c r="V115" s="133" t="s">
        <v>334</v>
      </c>
      <c r="W115" s="488"/>
    </row>
    <row r="116" spans="2:23" ht="15" x14ac:dyDescent="0.25">
      <c r="C116" s="182" t="s">
        <v>374</v>
      </c>
      <c r="D116" s="182" t="s">
        <v>375</v>
      </c>
      <c r="E116" s="61"/>
      <c r="F116" s="61"/>
      <c r="G116" s="61"/>
      <c r="H116" s="61"/>
      <c r="I116" s="61"/>
      <c r="J116" s="61"/>
      <c r="K116" s="61"/>
      <c r="L116" s="61"/>
      <c r="M116" s="61"/>
      <c r="N116" s="61"/>
      <c r="O116" s="61"/>
      <c r="P116" s="61"/>
      <c r="Q116" s="61"/>
      <c r="R116" s="61"/>
      <c r="S116" s="61"/>
      <c r="T116" s="61"/>
      <c r="U116" s="29"/>
      <c r="V116" s="119"/>
      <c r="W116" s="488"/>
    </row>
    <row r="117" spans="2:23" ht="15" x14ac:dyDescent="0.25">
      <c r="C117" s="182" t="s">
        <v>376</v>
      </c>
      <c r="D117" s="182" t="s">
        <v>377</v>
      </c>
      <c r="E117" s="61"/>
      <c r="F117" s="61"/>
      <c r="G117" s="61"/>
      <c r="H117" s="61"/>
      <c r="I117" s="61"/>
      <c r="J117" s="61"/>
      <c r="K117" s="61"/>
      <c r="L117" s="61"/>
      <c r="M117" s="61"/>
      <c r="N117" s="61"/>
      <c r="O117" s="61"/>
      <c r="P117" s="61"/>
      <c r="Q117" s="61"/>
      <c r="R117" s="61"/>
      <c r="S117" s="61"/>
      <c r="T117" s="61"/>
      <c r="U117" s="29"/>
      <c r="V117" s="132"/>
      <c r="W117" s="488"/>
    </row>
    <row r="118" spans="2:23" ht="15" x14ac:dyDescent="0.25">
      <c r="C118" s="182" t="s">
        <v>378</v>
      </c>
      <c r="D118" s="182" t="s">
        <v>371</v>
      </c>
      <c r="E118" s="61"/>
      <c r="F118" s="61"/>
      <c r="G118" s="61"/>
      <c r="H118" s="61"/>
      <c r="I118" s="61"/>
      <c r="J118" s="61"/>
      <c r="K118" s="61"/>
      <c r="L118" s="61"/>
      <c r="M118" s="61"/>
      <c r="N118" s="61"/>
      <c r="O118" s="61"/>
      <c r="P118" s="61"/>
      <c r="Q118" s="61"/>
      <c r="R118" s="61"/>
      <c r="S118" s="61"/>
      <c r="T118" s="61"/>
      <c r="U118" s="29"/>
      <c r="V118" s="132" t="s">
        <v>379</v>
      </c>
      <c r="W118" s="488"/>
    </row>
    <row r="119" spans="2:23" ht="15" x14ac:dyDescent="0.25">
      <c r="C119" s="182" t="s">
        <v>380</v>
      </c>
      <c r="D119" s="182" t="s">
        <v>371</v>
      </c>
      <c r="E119" s="61"/>
      <c r="F119" s="61"/>
      <c r="G119" s="61"/>
      <c r="H119" s="61"/>
      <c r="I119" s="61"/>
      <c r="J119" s="61"/>
      <c r="K119" s="61"/>
      <c r="L119" s="61"/>
      <c r="M119" s="61"/>
      <c r="N119" s="61"/>
      <c r="O119" s="61"/>
      <c r="P119" s="61"/>
      <c r="Q119" s="61"/>
      <c r="R119" s="61"/>
      <c r="S119" s="61"/>
      <c r="T119" s="61"/>
      <c r="U119" s="29"/>
      <c r="V119" s="132"/>
      <c r="W119" s="488"/>
    </row>
    <row r="120" spans="2:23" ht="15" x14ac:dyDescent="0.25">
      <c r="C120" s="182" t="s">
        <v>381</v>
      </c>
      <c r="D120" s="182" t="s">
        <v>371</v>
      </c>
      <c r="E120" s="61"/>
      <c r="F120" s="61"/>
      <c r="G120" s="61"/>
      <c r="H120" s="61"/>
      <c r="I120" s="61"/>
      <c r="J120" s="61"/>
      <c r="K120" s="61"/>
      <c r="L120" s="61"/>
      <c r="M120" s="61"/>
      <c r="N120" s="61"/>
      <c r="O120" s="61"/>
      <c r="P120" s="61"/>
      <c r="Q120" s="61"/>
      <c r="R120" s="61"/>
      <c r="S120" s="61"/>
      <c r="T120" s="61"/>
      <c r="U120" s="29"/>
      <c r="V120" s="132" t="s">
        <v>379</v>
      </c>
      <c r="W120" s="488"/>
    </row>
    <row r="121" spans="2:23" ht="15" x14ac:dyDescent="0.25">
      <c r="C121" s="182" t="s">
        <v>382</v>
      </c>
      <c r="D121" s="182" t="s">
        <v>251</v>
      </c>
      <c r="E121" s="61"/>
      <c r="F121" s="61"/>
      <c r="G121" s="61"/>
      <c r="H121" s="61"/>
      <c r="I121" s="61"/>
      <c r="J121" s="61"/>
      <c r="K121" s="61"/>
      <c r="L121" s="61"/>
      <c r="M121" s="61"/>
      <c r="N121" s="61"/>
      <c r="O121" s="61"/>
      <c r="P121" s="61"/>
      <c r="Q121" s="61"/>
      <c r="R121" s="61"/>
      <c r="S121" s="61"/>
      <c r="T121" s="61"/>
      <c r="U121" s="29"/>
      <c r="V121" s="132"/>
      <c r="W121" s="488"/>
    </row>
    <row r="122" spans="2:23" ht="29.25" x14ac:dyDescent="0.25">
      <c r="B122" s="139"/>
      <c r="C122" s="182" t="s">
        <v>383</v>
      </c>
      <c r="D122" s="182" t="s">
        <v>251</v>
      </c>
      <c r="E122" s="61"/>
      <c r="F122" s="61"/>
      <c r="G122" s="61"/>
      <c r="H122" s="61"/>
      <c r="I122" s="61"/>
      <c r="J122" s="61"/>
      <c r="K122" s="61"/>
      <c r="L122" s="61"/>
      <c r="M122" s="61"/>
      <c r="N122" s="61"/>
      <c r="O122" s="61"/>
      <c r="P122" s="61"/>
      <c r="Q122" s="61"/>
      <c r="R122" s="61"/>
      <c r="S122" s="61"/>
      <c r="T122" s="61"/>
      <c r="U122" s="29"/>
      <c r="V122" s="119" t="s">
        <v>384</v>
      </c>
      <c r="W122" s="488"/>
    </row>
    <row r="123" spans="2:23" ht="15" x14ac:dyDescent="0.25">
      <c r="B123" s="139"/>
      <c r="C123" s="182" t="s">
        <v>385</v>
      </c>
      <c r="D123" s="182" t="s">
        <v>251</v>
      </c>
      <c r="E123" s="61"/>
      <c r="F123" s="61"/>
      <c r="G123" s="61"/>
      <c r="H123" s="61"/>
      <c r="I123" s="61"/>
      <c r="J123" s="61"/>
      <c r="K123" s="61"/>
      <c r="L123" s="61"/>
      <c r="M123" s="61"/>
      <c r="N123" s="61"/>
      <c r="O123" s="61"/>
      <c r="P123" s="61"/>
      <c r="Q123" s="61"/>
      <c r="R123" s="61"/>
      <c r="S123" s="61"/>
      <c r="T123" s="61"/>
      <c r="U123" s="29"/>
      <c r="V123" s="132"/>
      <c r="W123" s="488"/>
    </row>
    <row r="124" spans="2:23" ht="15" x14ac:dyDescent="0.25">
      <c r="B124" s="139"/>
      <c r="C124" s="182" t="s">
        <v>386</v>
      </c>
      <c r="D124" s="182" t="s">
        <v>251</v>
      </c>
      <c r="E124" s="61"/>
      <c r="F124" s="61"/>
      <c r="G124" s="61"/>
      <c r="H124" s="61"/>
      <c r="I124" s="61"/>
      <c r="J124" s="61"/>
      <c r="K124" s="61"/>
      <c r="L124" s="61"/>
      <c r="M124" s="61"/>
      <c r="N124" s="61"/>
      <c r="O124" s="61"/>
      <c r="P124" s="61"/>
      <c r="Q124" s="61"/>
      <c r="R124" s="61"/>
      <c r="S124" s="61"/>
      <c r="T124" s="61"/>
      <c r="U124" s="29"/>
      <c r="V124" s="132"/>
      <c r="W124" s="488"/>
    </row>
    <row r="125" spans="2:23" ht="43.5" x14ac:dyDescent="0.25">
      <c r="B125" s="139"/>
      <c r="C125" s="182" t="s">
        <v>387</v>
      </c>
      <c r="D125" s="182" t="s">
        <v>251</v>
      </c>
      <c r="E125" s="61"/>
      <c r="F125" s="61"/>
      <c r="G125" s="61"/>
      <c r="H125" s="61"/>
      <c r="I125" s="61"/>
      <c r="J125" s="61"/>
      <c r="K125" s="61"/>
      <c r="L125" s="61"/>
      <c r="M125" s="61"/>
      <c r="N125" s="61"/>
      <c r="O125" s="61"/>
      <c r="P125" s="61"/>
      <c r="Q125" s="61"/>
      <c r="R125" s="61"/>
      <c r="S125" s="61"/>
      <c r="T125" s="61"/>
      <c r="U125" s="29"/>
      <c r="V125" s="119" t="s">
        <v>388</v>
      </c>
      <c r="W125" s="488"/>
    </row>
    <row r="126" spans="2:23" ht="15" x14ac:dyDescent="0.25">
      <c r="C126" s="182" t="s">
        <v>389</v>
      </c>
      <c r="D126" s="182" t="s">
        <v>390</v>
      </c>
      <c r="E126" s="63">
        <f>IFERROR(E125/E121,0)</f>
        <v>0</v>
      </c>
      <c r="F126" s="63">
        <f t="shared" ref="F126:T126" si="35">IFERROR(F125/F121,0)</f>
        <v>0</v>
      </c>
      <c r="G126" s="63">
        <f t="shared" si="35"/>
        <v>0</v>
      </c>
      <c r="H126" s="63">
        <f t="shared" si="35"/>
        <v>0</v>
      </c>
      <c r="I126" s="63">
        <f t="shared" si="35"/>
        <v>0</v>
      </c>
      <c r="J126" s="63">
        <f t="shared" si="35"/>
        <v>0</v>
      </c>
      <c r="K126" s="63">
        <f t="shared" si="35"/>
        <v>0</v>
      </c>
      <c r="L126" s="63">
        <f t="shared" si="35"/>
        <v>0</v>
      </c>
      <c r="M126" s="63">
        <f t="shared" si="35"/>
        <v>0</v>
      </c>
      <c r="N126" s="63">
        <f t="shared" si="35"/>
        <v>0</v>
      </c>
      <c r="O126" s="63">
        <f t="shared" si="35"/>
        <v>0</v>
      </c>
      <c r="P126" s="63">
        <f t="shared" si="35"/>
        <v>0</v>
      </c>
      <c r="Q126" s="63">
        <f t="shared" si="35"/>
        <v>0</v>
      </c>
      <c r="R126" s="63">
        <f t="shared" si="35"/>
        <v>0</v>
      </c>
      <c r="S126" s="63">
        <f t="shared" si="35"/>
        <v>0</v>
      </c>
      <c r="T126" s="63">
        <f t="shared" si="35"/>
        <v>0</v>
      </c>
      <c r="U126" s="29"/>
      <c r="V126" s="132"/>
      <c r="W126" s="488"/>
    </row>
    <row r="127" spans="2:23" ht="43.5" x14ac:dyDescent="0.25">
      <c r="C127" s="182" t="s">
        <v>391</v>
      </c>
      <c r="D127" s="182" t="s">
        <v>251</v>
      </c>
      <c r="E127" s="61"/>
      <c r="F127" s="61"/>
      <c r="G127" s="61"/>
      <c r="H127" s="61"/>
      <c r="I127" s="61"/>
      <c r="J127" s="61"/>
      <c r="K127" s="61"/>
      <c r="L127" s="61"/>
      <c r="M127" s="61"/>
      <c r="N127" s="61"/>
      <c r="O127" s="61"/>
      <c r="P127" s="61"/>
      <c r="Q127" s="61"/>
      <c r="R127" s="61"/>
      <c r="S127" s="61"/>
      <c r="T127" s="61"/>
      <c r="U127" s="29"/>
      <c r="V127" s="132" t="s">
        <v>392</v>
      </c>
      <c r="W127" s="488"/>
    </row>
    <row r="128" spans="2:23" ht="15" x14ac:dyDescent="0.25">
      <c r="C128" s="182"/>
      <c r="D128" s="182"/>
      <c r="E128" s="64"/>
      <c r="F128" s="64"/>
      <c r="G128" s="64"/>
      <c r="H128" s="64"/>
      <c r="I128" s="64"/>
      <c r="J128" s="64"/>
      <c r="K128" s="64"/>
      <c r="L128" s="64"/>
      <c r="M128" s="64"/>
      <c r="N128" s="64"/>
      <c r="O128" s="64"/>
      <c r="P128" s="64"/>
      <c r="Q128" s="64"/>
      <c r="R128" s="64"/>
      <c r="S128" s="64"/>
      <c r="T128" s="64"/>
      <c r="U128" s="29"/>
      <c r="V128" s="132"/>
      <c r="W128" s="488"/>
    </row>
    <row r="129" spans="3:23" ht="15" x14ac:dyDescent="0.25">
      <c r="C129" s="182" t="s">
        <v>393</v>
      </c>
      <c r="D129" s="182" t="s">
        <v>394</v>
      </c>
      <c r="E129" s="63">
        <f>IFERROR(E128/E127,0)</f>
        <v>0</v>
      </c>
      <c r="F129" s="63">
        <f t="shared" ref="F129:T129" si="36">IFERROR(F128/F127,0)</f>
        <v>0</v>
      </c>
      <c r="G129" s="63">
        <f t="shared" si="36"/>
        <v>0</v>
      </c>
      <c r="H129" s="63">
        <f t="shared" si="36"/>
        <v>0</v>
      </c>
      <c r="I129" s="63">
        <f t="shared" si="36"/>
        <v>0</v>
      </c>
      <c r="J129" s="63">
        <f t="shared" si="36"/>
        <v>0</v>
      </c>
      <c r="K129" s="63">
        <f t="shared" si="36"/>
        <v>0</v>
      </c>
      <c r="L129" s="63">
        <f t="shared" si="36"/>
        <v>0</v>
      </c>
      <c r="M129" s="63">
        <f t="shared" si="36"/>
        <v>0</v>
      </c>
      <c r="N129" s="63">
        <f t="shared" si="36"/>
        <v>0</v>
      </c>
      <c r="O129" s="63">
        <f t="shared" si="36"/>
        <v>0</v>
      </c>
      <c r="P129" s="63">
        <f t="shared" si="36"/>
        <v>0</v>
      </c>
      <c r="Q129" s="63">
        <f t="shared" si="36"/>
        <v>0</v>
      </c>
      <c r="R129" s="63">
        <f t="shared" si="36"/>
        <v>0</v>
      </c>
      <c r="S129" s="63">
        <f t="shared" si="36"/>
        <v>0</v>
      </c>
      <c r="T129" s="63">
        <f t="shared" si="36"/>
        <v>0</v>
      </c>
      <c r="U129" s="29"/>
      <c r="V129" s="132"/>
      <c r="W129" s="488"/>
    </row>
    <row r="130" spans="3:23" ht="15" x14ac:dyDescent="0.25">
      <c r="C130" s="182"/>
      <c r="D130" s="182"/>
      <c r="E130" s="64"/>
      <c r="F130" s="64"/>
      <c r="G130" s="64"/>
      <c r="H130" s="64"/>
      <c r="I130" s="64"/>
      <c r="J130" s="64"/>
      <c r="K130" s="64"/>
      <c r="L130" s="64"/>
      <c r="M130" s="64"/>
      <c r="N130" s="64"/>
      <c r="O130" s="64"/>
      <c r="P130" s="64"/>
      <c r="Q130" s="64"/>
      <c r="R130" s="64"/>
      <c r="S130" s="64"/>
      <c r="T130" s="64"/>
      <c r="U130" s="29"/>
      <c r="V130" s="132"/>
      <c r="W130" s="488"/>
    </row>
    <row r="131" spans="3:23" ht="15" x14ac:dyDescent="0.25">
      <c r="C131" s="193" t="s">
        <v>395</v>
      </c>
      <c r="D131" s="182" t="s">
        <v>371</v>
      </c>
      <c r="E131" s="63">
        <f>E114</f>
        <v>0</v>
      </c>
      <c r="F131" s="63">
        <f t="shared" ref="F131:T131" si="37">($E$131-((F$113-$D$7)*(($E$131*$D$133)/($D$134-$D$7))))</f>
        <v>0</v>
      </c>
      <c r="G131" s="63">
        <f t="shared" si="37"/>
        <v>0</v>
      </c>
      <c r="H131" s="63">
        <f t="shared" si="37"/>
        <v>0</v>
      </c>
      <c r="I131" s="63">
        <f t="shared" si="37"/>
        <v>0</v>
      </c>
      <c r="J131" s="63">
        <f t="shared" si="37"/>
        <v>0</v>
      </c>
      <c r="K131" s="63">
        <f t="shared" si="37"/>
        <v>0</v>
      </c>
      <c r="L131" s="63">
        <f t="shared" si="37"/>
        <v>0</v>
      </c>
      <c r="M131" s="63">
        <f t="shared" si="37"/>
        <v>0</v>
      </c>
      <c r="N131" s="63">
        <f t="shared" si="37"/>
        <v>0</v>
      </c>
      <c r="O131" s="63">
        <f t="shared" si="37"/>
        <v>0</v>
      </c>
      <c r="P131" s="63">
        <f t="shared" si="37"/>
        <v>0</v>
      </c>
      <c r="Q131" s="63">
        <f t="shared" si="37"/>
        <v>0</v>
      </c>
      <c r="R131" s="63">
        <f t="shared" si="37"/>
        <v>0</v>
      </c>
      <c r="S131" s="63">
        <f t="shared" si="37"/>
        <v>0</v>
      </c>
      <c r="T131" s="63">
        <f t="shared" si="37"/>
        <v>0</v>
      </c>
      <c r="U131" s="29"/>
      <c r="V131" s="132"/>
      <c r="W131" s="488"/>
    </row>
    <row r="132" spans="3:23" ht="15" x14ac:dyDescent="0.25">
      <c r="C132" s="83"/>
      <c r="D132" s="83"/>
      <c r="E132" s="83"/>
      <c r="F132" s="83"/>
      <c r="G132" s="83"/>
      <c r="H132" s="83"/>
      <c r="I132" s="83"/>
      <c r="J132" s="83"/>
      <c r="K132" s="83"/>
      <c r="L132" s="83"/>
      <c r="M132" s="83"/>
      <c r="N132" s="83"/>
      <c r="O132" s="83"/>
      <c r="P132" s="83"/>
      <c r="Q132" s="83"/>
      <c r="R132" s="83"/>
      <c r="S132" s="83"/>
      <c r="T132" s="83"/>
      <c r="U132" s="29"/>
      <c r="V132" s="132"/>
      <c r="W132" s="488"/>
    </row>
    <row r="133" spans="3:23" ht="15" x14ac:dyDescent="0.25">
      <c r="C133" s="279" t="s">
        <v>396</v>
      </c>
      <c r="D133" s="295">
        <v>0.25</v>
      </c>
      <c r="E133" s="83"/>
      <c r="F133" s="83"/>
      <c r="G133" s="83"/>
      <c r="H133" s="83"/>
      <c r="I133" s="83"/>
      <c r="J133" s="83"/>
      <c r="K133" s="83"/>
      <c r="L133" s="83"/>
      <c r="M133" s="83"/>
      <c r="N133" s="83"/>
      <c r="O133" s="83"/>
      <c r="P133" s="83"/>
      <c r="Q133" s="83"/>
      <c r="R133" s="83"/>
      <c r="S133" s="83"/>
      <c r="T133" s="83"/>
      <c r="U133" s="29"/>
      <c r="V133" s="132"/>
      <c r="W133" s="488"/>
    </row>
    <row r="134" spans="3:23" ht="15" x14ac:dyDescent="0.25">
      <c r="C134" s="279" t="s">
        <v>397</v>
      </c>
      <c r="D134" s="296">
        <v>2040</v>
      </c>
      <c r="E134" s="83"/>
      <c r="F134" s="83"/>
      <c r="G134" s="83"/>
      <c r="H134" s="83"/>
      <c r="I134" s="83"/>
      <c r="J134" s="83"/>
      <c r="K134" s="83"/>
      <c r="L134" s="83"/>
      <c r="M134" s="83"/>
      <c r="N134" s="83"/>
      <c r="O134" s="83"/>
      <c r="P134" s="83"/>
      <c r="Q134" s="83"/>
      <c r="R134" s="83"/>
      <c r="S134" s="83"/>
      <c r="T134" s="83"/>
      <c r="U134" s="29"/>
      <c r="V134" s="132"/>
      <c r="W134" s="488"/>
    </row>
    <row r="135" spans="3:23" ht="15" x14ac:dyDescent="0.25">
      <c r="C135" s="182"/>
      <c r="D135" s="280"/>
      <c r="E135" s="64"/>
      <c r="F135" s="64"/>
      <c r="G135" s="64"/>
      <c r="H135" s="64"/>
      <c r="I135" s="64"/>
      <c r="J135" s="64"/>
      <c r="K135" s="64"/>
      <c r="L135" s="64"/>
      <c r="M135" s="64"/>
      <c r="N135" s="64"/>
      <c r="O135" s="64"/>
      <c r="P135" s="64"/>
      <c r="Q135" s="64"/>
      <c r="R135" s="64"/>
      <c r="S135" s="64"/>
      <c r="T135" s="64"/>
      <c r="U135" s="29"/>
      <c r="V135" s="132"/>
      <c r="W135" s="488"/>
    </row>
    <row r="136" spans="3:23" ht="15" x14ac:dyDescent="0.25">
      <c r="C136" s="193" t="s">
        <v>398</v>
      </c>
      <c r="D136" s="182"/>
      <c r="E136" s="64"/>
      <c r="F136" s="64"/>
      <c r="G136" s="64"/>
      <c r="H136" s="64"/>
      <c r="I136" s="64"/>
      <c r="J136" s="64"/>
      <c r="K136" s="64"/>
      <c r="L136" s="64"/>
      <c r="M136" s="64"/>
      <c r="N136" s="64"/>
      <c r="O136" s="64"/>
      <c r="P136" s="64"/>
      <c r="Q136" s="64"/>
      <c r="R136" s="64"/>
      <c r="S136" s="64"/>
      <c r="T136" s="64"/>
      <c r="U136" s="29"/>
      <c r="V136" s="132"/>
      <c r="W136" s="488"/>
    </row>
    <row r="137" spans="3:23" ht="29.25" x14ac:dyDescent="0.25">
      <c r="C137" s="182" t="s">
        <v>399</v>
      </c>
      <c r="D137" s="182" t="s">
        <v>400</v>
      </c>
      <c r="E137" s="275"/>
      <c r="F137" s="275"/>
      <c r="G137" s="93"/>
      <c r="H137" s="93"/>
      <c r="I137" s="93"/>
      <c r="J137" s="93"/>
      <c r="K137" s="93"/>
      <c r="L137" s="93"/>
      <c r="M137" s="93"/>
      <c r="N137" s="93"/>
      <c r="O137" s="93"/>
      <c r="P137" s="93"/>
      <c r="Q137" s="93"/>
      <c r="R137" s="93"/>
      <c r="S137" s="93"/>
      <c r="T137" s="93"/>
      <c r="U137" s="29"/>
      <c r="V137" s="119" t="s">
        <v>401</v>
      </c>
      <c r="W137" s="488"/>
    </row>
    <row r="138" spans="3:23" ht="15" x14ac:dyDescent="0.25">
      <c r="C138" s="182" t="s">
        <v>402</v>
      </c>
      <c r="D138" s="182" t="s">
        <v>400</v>
      </c>
      <c r="E138" s="275"/>
      <c r="F138" s="275"/>
      <c r="G138" s="93"/>
      <c r="H138" s="93"/>
      <c r="I138" s="93"/>
      <c r="J138" s="93"/>
      <c r="K138" s="93"/>
      <c r="L138" s="93"/>
      <c r="M138" s="93"/>
      <c r="N138" s="93"/>
      <c r="O138" s="93"/>
      <c r="P138" s="93"/>
      <c r="Q138" s="93"/>
      <c r="R138" s="93"/>
      <c r="S138" s="93"/>
      <c r="T138" s="93"/>
      <c r="U138" s="29"/>
      <c r="V138" s="132"/>
      <c r="W138" s="488"/>
    </row>
    <row r="139" spans="3:23" ht="29.25" x14ac:dyDescent="0.25">
      <c r="C139" s="182" t="s">
        <v>403</v>
      </c>
      <c r="D139" s="182" t="s">
        <v>400</v>
      </c>
      <c r="E139" s="275"/>
      <c r="F139" s="275"/>
      <c r="G139" s="93"/>
      <c r="H139" s="93"/>
      <c r="I139" s="93"/>
      <c r="J139" s="93"/>
      <c r="K139" s="93"/>
      <c r="L139" s="93"/>
      <c r="M139" s="93"/>
      <c r="N139" s="93"/>
      <c r="O139" s="93"/>
      <c r="P139" s="93"/>
      <c r="Q139" s="93"/>
      <c r="R139" s="93"/>
      <c r="S139" s="93"/>
      <c r="T139" s="93"/>
      <c r="U139" s="29"/>
      <c r="V139" s="132" t="s">
        <v>404</v>
      </c>
      <c r="W139" s="488"/>
    </row>
    <row r="140" spans="3:23" ht="15" x14ac:dyDescent="0.25">
      <c r="C140" s="182" t="s">
        <v>387</v>
      </c>
      <c r="D140" s="182" t="s">
        <v>400</v>
      </c>
      <c r="E140" s="275"/>
      <c r="F140" s="275"/>
      <c r="G140" s="93"/>
      <c r="H140" s="93"/>
      <c r="I140" s="93"/>
      <c r="J140" s="93"/>
      <c r="K140" s="93"/>
      <c r="L140" s="93"/>
      <c r="M140" s="93"/>
      <c r="N140" s="93"/>
      <c r="O140" s="93"/>
      <c r="P140" s="93"/>
      <c r="Q140" s="93"/>
      <c r="R140" s="93"/>
      <c r="S140" s="93"/>
      <c r="T140" s="93"/>
      <c r="U140" s="29"/>
      <c r="V140" s="132"/>
      <c r="W140" s="488"/>
    </row>
    <row r="141" spans="3:23" ht="15" x14ac:dyDescent="0.25">
      <c r="C141" s="182"/>
      <c r="D141" s="182"/>
      <c r="E141" s="64"/>
      <c r="F141" s="64"/>
      <c r="G141" s="64"/>
      <c r="H141" s="64"/>
      <c r="I141" s="64"/>
      <c r="J141" s="64"/>
      <c r="K141" s="64"/>
      <c r="L141" s="64"/>
      <c r="M141" s="64"/>
      <c r="N141" s="64"/>
      <c r="O141" s="64"/>
      <c r="P141" s="64"/>
      <c r="Q141" s="64"/>
      <c r="R141" s="64"/>
      <c r="S141" s="64"/>
      <c r="T141" s="64"/>
      <c r="U141" s="29"/>
      <c r="V141" s="132"/>
      <c r="W141" s="488"/>
    </row>
    <row r="142" spans="3:23" ht="15" x14ac:dyDescent="0.25">
      <c r="C142" s="193" t="s">
        <v>405</v>
      </c>
      <c r="D142" s="182"/>
      <c r="E142" s="64"/>
      <c r="F142" s="64"/>
      <c r="G142" s="64"/>
      <c r="H142" s="64"/>
      <c r="I142" s="64"/>
      <c r="J142" s="64"/>
      <c r="K142" s="64"/>
      <c r="L142" s="64"/>
      <c r="M142" s="64"/>
      <c r="N142" s="64"/>
      <c r="O142" s="64"/>
      <c r="P142" s="64"/>
      <c r="Q142" s="64"/>
      <c r="R142" s="64"/>
      <c r="S142" s="64"/>
      <c r="T142" s="64"/>
      <c r="U142" s="29"/>
      <c r="V142" s="132"/>
      <c r="W142" s="488"/>
    </row>
    <row r="143" spans="3:23" ht="15" x14ac:dyDescent="0.25">
      <c r="C143" s="182" t="s">
        <v>406</v>
      </c>
      <c r="D143" s="182" t="s">
        <v>400</v>
      </c>
      <c r="E143" s="356">
        <f>'GreenStep Cities Steps 4&amp;5'!E68</f>
        <v>0</v>
      </c>
      <c r="F143" s="356">
        <f>'GreenStep Cities Steps 4&amp;5'!F68</f>
        <v>0</v>
      </c>
      <c r="G143" s="356">
        <f>'GreenStep Cities Steps 4&amp;5'!G68</f>
        <v>0</v>
      </c>
      <c r="H143" s="356">
        <f>'GreenStep Cities Steps 4&amp;5'!H68</f>
        <v>0</v>
      </c>
      <c r="I143" s="356">
        <f>'GreenStep Cities Steps 4&amp;5'!I68</f>
        <v>0</v>
      </c>
      <c r="J143" s="356">
        <f>'GreenStep Cities Steps 4&amp;5'!J68</f>
        <v>0</v>
      </c>
      <c r="K143" s="356">
        <f>'GreenStep Cities Steps 4&amp;5'!K68</f>
        <v>0</v>
      </c>
      <c r="L143" s="356">
        <f>'GreenStep Cities Steps 4&amp;5'!L68</f>
        <v>0</v>
      </c>
      <c r="M143" s="356">
        <f>'GreenStep Cities Steps 4&amp;5'!M68</f>
        <v>0</v>
      </c>
      <c r="N143" s="356">
        <f>'GreenStep Cities Steps 4&amp;5'!N68</f>
        <v>0</v>
      </c>
      <c r="O143" s="356">
        <f>'GreenStep Cities Steps 4&amp;5'!O68</f>
        <v>0</v>
      </c>
      <c r="P143" s="356">
        <f>'GreenStep Cities Steps 4&amp;5'!P68</f>
        <v>0</v>
      </c>
      <c r="Q143" s="356">
        <f>'GreenStep Cities Steps 4&amp;5'!Q68</f>
        <v>0</v>
      </c>
      <c r="R143" s="356">
        <f>'GreenStep Cities Steps 4&amp;5'!R68</f>
        <v>0</v>
      </c>
      <c r="S143" s="356">
        <f>'GreenStep Cities Steps 4&amp;5'!S68</f>
        <v>0</v>
      </c>
      <c r="T143" s="356">
        <f>'GreenStep Cities Steps 4&amp;5'!T68</f>
        <v>0</v>
      </c>
      <c r="U143" s="29"/>
      <c r="V143" s="119" t="s">
        <v>407</v>
      </c>
      <c r="W143" s="488"/>
    </row>
    <row r="144" spans="3:23" ht="15" x14ac:dyDescent="0.25">
      <c r="C144" s="182" t="s">
        <v>408</v>
      </c>
      <c r="D144" s="182" t="s">
        <v>400</v>
      </c>
      <c r="E144" s="356">
        <f>'GreenStep Cities Steps 4&amp;5'!E69</f>
        <v>0</v>
      </c>
      <c r="F144" s="356">
        <f>'GreenStep Cities Steps 4&amp;5'!F69</f>
        <v>0</v>
      </c>
      <c r="G144" s="356">
        <f>'GreenStep Cities Steps 4&amp;5'!G69</f>
        <v>0</v>
      </c>
      <c r="H144" s="356">
        <f>'GreenStep Cities Steps 4&amp;5'!H69</f>
        <v>0</v>
      </c>
      <c r="I144" s="356">
        <f>'GreenStep Cities Steps 4&amp;5'!I69</f>
        <v>0</v>
      </c>
      <c r="J144" s="356">
        <f>'GreenStep Cities Steps 4&amp;5'!J69</f>
        <v>0</v>
      </c>
      <c r="K144" s="356">
        <f>'GreenStep Cities Steps 4&amp;5'!K69</f>
        <v>0</v>
      </c>
      <c r="L144" s="356">
        <f>'GreenStep Cities Steps 4&amp;5'!L69</f>
        <v>0</v>
      </c>
      <c r="M144" s="356">
        <f>'GreenStep Cities Steps 4&amp;5'!M69</f>
        <v>0</v>
      </c>
      <c r="N144" s="356">
        <f>'GreenStep Cities Steps 4&amp;5'!N69</f>
        <v>0</v>
      </c>
      <c r="O144" s="356">
        <f>'GreenStep Cities Steps 4&amp;5'!O69</f>
        <v>0</v>
      </c>
      <c r="P144" s="356">
        <f>'GreenStep Cities Steps 4&amp;5'!P69</f>
        <v>0</v>
      </c>
      <c r="Q144" s="356">
        <f>'GreenStep Cities Steps 4&amp;5'!Q69</f>
        <v>0</v>
      </c>
      <c r="R144" s="356">
        <f>'GreenStep Cities Steps 4&amp;5'!R69</f>
        <v>0</v>
      </c>
      <c r="S144" s="356">
        <f>'GreenStep Cities Steps 4&amp;5'!S69</f>
        <v>0</v>
      </c>
      <c r="T144" s="356">
        <f>'GreenStep Cities Steps 4&amp;5'!T69</f>
        <v>0</v>
      </c>
      <c r="U144" s="29"/>
      <c r="V144" s="132"/>
      <c r="W144" s="488"/>
    </row>
    <row r="145" spans="2:23" ht="15" x14ac:dyDescent="0.25">
      <c r="C145" s="182" t="s">
        <v>409</v>
      </c>
      <c r="D145" s="182" t="s">
        <v>400</v>
      </c>
      <c r="E145" s="356">
        <f>'GreenStep Cities Steps 4&amp;5'!E70</f>
        <v>0</v>
      </c>
      <c r="F145" s="356">
        <f>'GreenStep Cities Steps 4&amp;5'!F70</f>
        <v>0</v>
      </c>
      <c r="G145" s="356">
        <f>'GreenStep Cities Steps 4&amp;5'!G70</f>
        <v>0</v>
      </c>
      <c r="H145" s="356">
        <f>'GreenStep Cities Steps 4&amp;5'!H70</f>
        <v>0</v>
      </c>
      <c r="I145" s="356">
        <f>'GreenStep Cities Steps 4&amp;5'!I70</f>
        <v>0</v>
      </c>
      <c r="J145" s="356">
        <f>'GreenStep Cities Steps 4&amp;5'!J70</f>
        <v>0</v>
      </c>
      <c r="K145" s="356">
        <f>'GreenStep Cities Steps 4&amp;5'!K70</f>
        <v>0</v>
      </c>
      <c r="L145" s="356">
        <f>'GreenStep Cities Steps 4&amp;5'!L70</f>
        <v>0</v>
      </c>
      <c r="M145" s="356">
        <f>'GreenStep Cities Steps 4&amp;5'!M70</f>
        <v>0</v>
      </c>
      <c r="N145" s="356">
        <f>'GreenStep Cities Steps 4&amp;5'!N70</f>
        <v>0</v>
      </c>
      <c r="O145" s="356">
        <f>'GreenStep Cities Steps 4&amp;5'!O70</f>
        <v>0</v>
      </c>
      <c r="P145" s="356">
        <f>'GreenStep Cities Steps 4&amp;5'!P70</f>
        <v>0</v>
      </c>
      <c r="Q145" s="356">
        <f>'GreenStep Cities Steps 4&amp;5'!Q70</f>
        <v>0</v>
      </c>
      <c r="R145" s="356">
        <f>'GreenStep Cities Steps 4&amp;5'!R70</f>
        <v>0</v>
      </c>
      <c r="S145" s="356">
        <f>'GreenStep Cities Steps 4&amp;5'!S70</f>
        <v>0</v>
      </c>
      <c r="T145" s="356">
        <f>'GreenStep Cities Steps 4&amp;5'!T70</f>
        <v>0</v>
      </c>
      <c r="U145" s="29"/>
      <c r="V145" s="132"/>
      <c r="W145" s="488"/>
    </row>
    <row r="146" spans="2:23" ht="15" x14ac:dyDescent="0.25">
      <c r="C146" s="182" t="s">
        <v>410</v>
      </c>
      <c r="D146" s="182" t="s">
        <v>400</v>
      </c>
      <c r="E146" s="356">
        <f>SUM('GreenStep Cities Steps 4&amp;5'!E71:E73)</f>
        <v>0</v>
      </c>
      <c r="F146" s="356">
        <f>SUM('GreenStep Cities Steps 4&amp;5'!F71:F73)</f>
        <v>0</v>
      </c>
      <c r="G146" s="356">
        <f>SUM('GreenStep Cities Steps 4&amp;5'!G71:G73)</f>
        <v>0</v>
      </c>
      <c r="H146" s="356">
        <f>SUM('GreenStep Cities Steps 4&amp;5'!H71:H73)</f>
        <v>0</v>
      </c>
      <c r="I146" s="356">
        <f>SUM('GreenStep Cities Steps 4&amp;5'!I71:I73)</f>
        <v>0</v>
      </c>
      <c r="J146" s="356">
        <f>SUM('GreenStep Cities Steps 4&amp;5'!J71:J73)</f>
        <v>0</v>
      </c>
      <c r="K146" s="356">
        <f>SUM('GreenStep Cities Steps 4&amp;5'!K71:K73)</f>
        <v>0</v>
      </c>
      <c r="L146" s="356">
        <f>SUM('GreenStep Cities Steps 4&amp;5'!L71:L73)</f>
        <v>0</v>
      </c>
      <c r="M146" s="356">
        <f>SUM('GreenStep Cities Steps 4&amp;5'!M71:M73)</f>
        <v>0</v>
      </c>
      <c r="N146" s="356">
        <f>SUM('GreenStep Cities Steps 4&amp;5'!N71:N73)</f>
        <v>0</v>
      </c>
      <c r="O146" s="356">
        <f>SUM('GreenStep Cities Steps 4&amp;5'!O71:O73)</f>
        <v>0</v>
      </c>
      <c r="P146" s="356">
        <f>SUM('GreenStep Cities Steps 4&amp;5'!P71:P73)</f>
        <v>0</v>
      </c>
      <c r="Q146" s="356">
        <f>SUM('GreenStep Cities Steps 4&amp;5'!Q71:Q73)</f>
        <v>0</v>
      </c>
      <c r="R146" s="356">
        <f>SUM('GreenStep Cities Steps 4&amp;5'!R71:R73)</f>
        <v>0</v>
      </c>
      <c r="S146" s="356">
        <f>SUM('GreenStep Cities Steps 4&amp;5'!S71:S73)</f>
        <v>0</v>
      </c>
      <c r="T146" s="356">
        <f>SUM('GreenStep Cities Steps 4&amp;5'!T71:T73)</f>
        <v>0</v>
      </c>
      <c r="U146" s="29"/>
      <c r="V146" s="132"/>
      <c r="W146" s="489"/>
    </row>
    <row r="148" spans="2:23" ht="18" x14ac:dyDescent="0.25">
      <c r="B148" s="134"/>
      <c r="C148" s="512" t="s">
        <v>296</v>
      </c>
      <c r="D148" s="513"/>
      <c r="E148" s="513"/>
      <c r="F148" s="513"/>
      <c r="G148" s="513"/>
      <c r="H148" s="513"/>
      <c r="I148" s="513"/>
      <c r="J148" s="513"/>
      <c r="K148" s="513"/>
      <c r="L148" s="513"/>
      <c r="M148" s="513"/>
      <c r="N148" s="513"/>
      <c r="O148" s="513"/>
      <c r="P148" s="513"/>
      <c r="Q148" s="513"/>
      <c r="R148" s="513"/>
      <c r="S148" s="513"/>
      <c r="T148" s="513"/>
      <c r="U148" s="256"/>
      <c r="V148" s="176" t="s">
        <v>290</v>
      </c>
      <c r="W148" s="116" t="s">
        <v>34</v>
      </c>
    </row>
    <row r="149" spans="2:23" ht="15" x14ac:dyDescent="0.25">
      <c r="C149" s="200" t="s">
        <v>35</v>
      </c>
      <c r="D149" s="200" t="s">
        <v>36</v>
      </c>
      <c r="E149" s="29" t="s">
        <v>37</v>
      </c>
      <c r="F149" s="29">
        <v>2016</v>
      </c>
      <c r="G149" s="29">
        <f>F149+1</f>
        <v>2017</v>
      </c>
      <c r="H149" s="29">
        <f t="shared" ref="H149:R149" si="38">G149+1</f>
        <v>2018</v>
      </c>
      <c r="I149" s="29">
        <f t="shared" si="38"/>
        <v>2019</v>
      </c>
      <c r="J149" s="29">
        <f t="shared" si="38"/>
        <v>2020</v>
      </c>
      <c r="K149" s="29">
        <f t="shared" si="38"/>
        <v>2021</v>
      </c>
      <c r="L149" s="29">
        <f t="shared" si="38"/>
        <v>2022</v>
      </c>
      <c r="M149" s="29">
        <f t="shared" si="38"/>
        <v>2023</v>
      </c>
      <c r="N149" s="29">
        <f t="shared" si="38"/>
        <v>2024</v>
      </c>
      <c r="O149" s="29">
        <f t="shared" si="38"/>
        <v>2025</v>
      </c>
      <c r="P149" s="29">
        <f t="shared" si="38"/>
        <v>2026</v>
      </c>
      <c r="Q149" s="29">
        <f t="shared" si="38"/>
        <v>2027</v>
      </c>
      <c r="R149" s="29">
        <f t="shared" si="38"/>
        <v>2028</v>
      </c>
      <c r="S149" s="29">
        <f>R149+1</f>
        <v>2029</v>
      </c>
      <c r="T149" s="29">
        <f t="shared" ref="T149" si="39">S149+1</f>
        <v>2030</v>
      </c>
      <c r="U149" s="29"/>
      <c r="V149" s="132"/>
      <c r="W149" s="29"/>
    </row>
    <row r="150" spans="2:23" ht="29.25" x14ac:dyDescent="0.25">
      <c r="B150" s="139"/>
      <c r="C150" s="182" t="s">
        <v>411</v>
      </c>
      <c r="D150" s="183" t="s">
        <v>412</v>
      </c>
      <c r="E150" s="65"/>
      <c r="F150" s="65"/>
      <c r="G150" s="65"/>
      <c r="H150" s="65"/>
      <c r="I150" s="65"/>
      <c r="J150" s="65"/>
      <c r="K150" s="65"/>
      <c r="L150" s="65">
        <f t="shared" ref="L150:T150" si="40">SUM(L153,L156,L159,L162)</f>
        <v>0</v>
      </c>
      <c r="M150" s="65">
        <f t="shared" si="40"/>
        <v>0</v>
      </c>
      <c r="N150" s="65">
        <f t="shared" si="40"/>
        <v>0</v>
      </c>
      <c r="O150" s="65">
        <f t="shared" si="40"/>
        <v>0</v>
      </c>
      <c r="P150" s="65">
        <f t="shared" si="40"/>
        <v>0</v>
      </c>
      <c r="Q150" s="65">
        <f t="shared" si="40"/>
        <v>0</v>
      </c>
      <c r="R150" s="65">
        <f t="shared" si="40"/>
        <v>0</v>
      </c>
      <c r="S150" s="65">
        <f t="shared" si="40"/>
        <v>0</v>
      </c>
      <c r="T150" s="65">
        <f t="shared" si="40"/>
        <v>0</v>
      </c>
      <c r="U150" s="29"/>
      <c r="V150" s="132" t="s">
        <v>413</v>
      </c>
      <c r="W150" s="490"/>
    </row>
    <row r="151" spans="2:23" ht="29.25" x14ac:dyDescent="0.25">
      <c r="C151" s="182" t="s">
        <v>414</v>
      </c>
      <c r="D151" s="183" t="s">
        <v>415</v>
      </c>
      <c r="E151" s="94">
        <f t="shared" ref="E151:T151" si="41">IFERROR(E150/E36,0)</f>
        <v>0</v>
      </c>
      <c r="F151" s="94">
        <f t="shared" si="41"/>
        <v>0</v>
      </c>
      <c r="G151" s="94">
        <f t="shared" si="41"/>
        <v>0</v>
      </c>
      <c r="H151" s="94">
        <f t="shared" si="41"/>
        <v>0</v>
      </c>
      <c r="I151" s="94">
        <f t="shared" si="41"/>
        <v>0</v>
      </c>
      <c r="J151" s="94">
        <f t="shared" si="41"/>
        <v>0</v>
      </c>
      <c r="K151" s="94">
        <f t="shared" si="41"/>
        <v>0</v>
      </c>
      <c r="L151" s="94">
        <f t="shared" si="41"/>
        <v>0</v>
      </c>
      <c r="M151" s="94">
        <f t="shared" si="41"/>
        <v>0</v>
      </c>
      <c r="N151" s="94">
        <f t="shared" si="41"/>
        <v>0</v>
      </c>
      <c r="O151" s="94">
        <f t="shared" si="41"/>
        <v>0</v>
      </c>
      <c r="P151" s="94">
        <f t="shared" si="41"/>
        <v>0</v>
      </c>
      <c r="Q151" s="94">
        <f t="shared" si="41"/>
        <v>0</v>
      </c>
      <c r="R151" s="94">
        <f t="shared" si="41"/>
        <v>0</v>
      </c>
      <c r="S151" s="94">
        <f t="shared" si="41"/>
        <v>0</v>
      </c>
      <c r="T151" s="94">
        <f t="shared" si="41"/>
        <v>0</v>
      </c>
      <c r="U151" s="29"/>
      <c r="V151" s="132" t="s">
        <v>416</v>
      </c>
      <c r="W151" s="490"/>
    </row>
    <row r="152" spans="2:23" ht="15" x14ac:dyDescent="0.25">
      <c r="C152" s="182" t="s">
        <v>417</v>
      </c>
      <c r="D152" s="183" t="s">
        <v>418</v>
      </c>
      <c r="E152" s="95">
        <f t="shared" ref="E152:T152" si="42">IFERROR(E153/E$150,0)</f>
        <v>0</v>
      </c>
      <c r="F152" s="95">
        <f t="shared" si="42"/>
        <v>0</v>
      </c>
      <c r="G152" s="95">
        <f t="shared" si="42"/>
        <v>0</v>
      </c>
      <c r="H152" s="95">
        <f t="shared" si="42"/>
        <v>0</v>
      </c>
      <c r="I152" s="95">
        <f t="shared" si="42"/>
        <v>0</v>
      </c>
      <c r="J152" s="95">
        <f t="shared" si="42"/>
        <v>0</v>
      </c>
      <c r="K152" s="95">
        <f t="shared" si="42"/>
        <v>0</v>
      </c>
      <c r="L152" s="95">
        <f t="shared" si="42"/>
        <v>0</v>
      </c>
      <c r="M152" s="95">
        <f t="shared" si="42"/>
        <v>0</v>
      </c>
      <c r="N152" s="95">
        <f t="shared" si="42"/>
        <v>0</v>
      </c>
      <c r="O152" s="95">
        <f t="shared" si="42"/>
        <v>0</v>
      </c>
      <c r="P152" s="95">
        <f t="shared" si="42"/>
        <v>0</v>
      </c>
      <c r="Q152" s="95">
        <f t="shared" si="42"/>
        <v>0</v>
      </c>
      <c r="R152" s="95">
        <f t="shared" si="42"/>
        <v>0</v>
      </c>
      <c r="S152" s="95">
        <f t="shared" si="42"/>
        <v>0</v>
      </c>
      <c r="T152" s="95">
        <f t="shared" si="42"/>
        <v>0</v>
      </c>
      <c r="U152" s="29"/>
      <c r="V152" s="132"/>
      <c r="W152" s="490"/>
    </row>
    <row r="153" spans="2:23" ht="15" x14ac:dyDescent="0.25">
      <c r="B153" s="139"/>
      <c r="C153" s="182" t="s">
        <v>417</v>
      </c>
      <c r="D153" s="183" t="s">
        <v>412</v>
      </c>
      <c r="E153" s="65"/>
      <c r="F153" s="65"/>
      <c r="G153" s="65"/>
      <c r="H153" s="65"/>
      <c r="I153" s="65"/>
      <c r="J153" s="65"/>
      <c r="K153" s="65"/>
      <c r="L153" s="65"/>
      <c r="M153" s="65"/>
      <c r="N153" s="65"/>
      <c r="O153" s="65"/>
      <c r="P153" s="65"/>
      <c r="Q153" s="65"/>
      <c r="R153" s="65"/>
      <c r="S153" s="65"/>
      <c r="T153" s="65"/>
      <c r="U153" s="29"/>
      <c r="V153" s="132"/>
      <c r="W153" s="490"/>
    </row>
    <row r="154" spans="2:23" ht="15" x14ac:dyDescent="0.25">
      <c r="C154" s="182" t="s">
        <v>419</v>
      </c>
      <c r="D154" s="183" t="s">
        <v>415</v>
      </c>
      <c r="E154" s="94">
        <f t="shared" ref="E154:T154" si="43">IFERROR(E153/E36,0)</f>
        <v>0</v>
      </c>
      <c r="F154" s="94">
        <f t="shared" si="43"/>
        <v>0</v>
      </c>
      <c r="G154" s="94">
        <f t="shared" si="43"/>
        <v>0</v>
      </c>
      <c r="H154" s="94">
        <f t="shared" si="43"/>
        <v>0</v>
      </c>
      <c r="I154" s="94">
        <f t="shared" si="43"/>
        <v>0</v>
      </c>
      <c r="J154" s="94">
        <f t="shared" si="43"/>
        <v>0</v>
      </c>
      <c r="K154" s="94">
        <f t="shared" si="43"/>
        <v>0</v>
      </c>
      <c r="L154" s="94">
        <f t="shared" si="43"/>
        <v>0</v>
      </c>
      <c r="M154" s="94">
        <f t="shared" si="43"/>
        <v>0</v>
      </c>
      <c r="N154" s="94">
        <f t="shared" si="43"/>
        <v>0</v>
      </c>
      <c r="O154" s="94">
        <f t="shared" si="43"/>
        <v>0</v>
      </c>
      <c r="P154" s="94">
        <f t="shared" si="43"/>
        <v>0</v>
      </c>
      <c r="Q154" s="94">
        <f t="shared" si="43"/>
        <v>0</v>
      </c>
      <c r="R154" s="94">
        <f t="shared" si="43"/>
        <v>0</v>
      </c>
      <c r="S154" s="94">
        <f t="shared" si="43"/>
        <v>0</v>
      </c>
      <c r="T154" s="94">
        <f t="shared" si="43"/>
        <v>0</v>
      </c>
      <c r="U154" s="29"/>
      <c r="V154" s="132"/>
      <c r="W154" s="490"/>
    </row>
    <row r="155" spans="2:23" ht="15" x14ac:dyDescent="0.25">
      <c r="C155" s="182" t="s">
        <v>420</v>
      </c>
      <c r="D155" s="183" t="s">
        <v>418</v>
      </c>
      <c r="E155" s="95">
        <f t="shared" ref="E155:T155" si="44">IFERROR(E156/E$150,0)</f>
        <v>0</v>
      </c>
      <c r="F155" s="95">
        <f t="shared" si="44"/>
        <v>0</v>
      </c>
      <c r="G155" s="95">
        <f t="shared" si="44"/>
        <v>0</v>
      </c>
      <c r="H155" s="95">
        <f t="shared" si="44"/>
        <v>0</v>
      </c>
      <c r="I155" s="95">
        <f t="shared" si="44"/>
        <v>0</v>
      </c>
      <c r="J155" s="95">
        <f t="shared" si="44"/>
        <v>0</v>
      </c>
      <c r="K155" s="95">
        <f t="shared" si="44"/>
        <v>0</v>
      </c>
      <c r="L155" s="95">
        <f t="shared" si="44"/>
        <v>0</v>
      </c>
      <c r="M155" s="95">
        <f t="shared" si="44"/>
        <v>0</v>
      </c>
      <c r="N155" s="95">
        <f t="shared" si="44"/>
        <v>0</v>
      </c>
      <c r="O155" s="95">
        <f t="shared" si="44"/>
        <v>0</v>
      </c>
      <c r="P155" s="95">
        <f t="shared" si="44"/>
        <v>0</v>
      </c>
      <c r="Q155" s="95">
        <f t="shared" si="44"/>
        <v>0</v>
      </c>
      <c r="R155" s="95">
        <f t="shared" si="44"/>
        <v>0</v>
      </c>
      <c r="S155" s="95">
        <f t="shared" si="44"/>
        <v>0</v>
      </c>
      <c r="T155" s="95">
        <f t="shared" si="44"/>
        <v>0</v>
      </c>
      <c r="U155" s="29"/>
      <c r="V155" s="132"/>
      <c r="W155" s="490"/>
    </row>
    <row r="156" spans="2:23" ht="15" x14ac:dyDescent="0.25">
      <c r="B156" s="139"/>
      <c r="C156" s="182" t="s">
        <v>420</v>
      </c>
      <c r="D156" s="183" t="s">
        <v>412</v>
      </c>
      <c r="E156" s="65"/>
      <c r="F156" s="65"/>
      <c r="G156" s="65"/>
      <c r="H156" s="65"/>
      <c r="I156" s="65"/>
      <c r="J156" s="65"/>
      <c r="K156" s="65"/>
      <c r="L156" s="65"/>
      <c r="M156" s="65"/>
      <c r="N156" s="65"/>
      <c r="O156" s="65"/>
      <c r="P156" s="65"/>
      <c r="Q156" s="65"/>
      <c r="R156" s="65"/>
      <c r="S156" s="65"/>
      <c r="T156" s="65"/>
      <c r="U156" s="29"/>
      <c r="V156" s="132"/>
      <c r="W156" s="490"/>
    </row>
    <row r="157" spans="2:23" ht="15" x14ac:dyDescent="0.25">
      <c r="C157" s="182" t="s">
        <v>421</v>
      </c>
      <c r="D157" s="183" t="s">
        <v>415</v>
      </c>
      <c r="E157" s="94">
        <f t="shared" ref="E157:T157" si="45">IFERROR(E156/E36,0)</f>
        <v>0</v>
      </c>
      <c r="F157" s="94">
        <f t="shared" si="45"/>
        <v>0</v>
      </c>
      <c r="G157" s="94">
        <f t="shared" si="45"/>
        <v>0</v>
      </c>
      <c r="H157" s="94">
        <f t="shared" si="45"/>
        <v>0</v>
      </c>
      <c r="I157" s="94">
        <f t="shared" si="45"/>
        <v>0</v>
      </c>
      <c r="J157" s="94">
        <f t="shared" si="45"/>
        <v>0</v>
      </c>
      <c r="K157" s="94">
        <f t="shared" si="45"/>
        <v>0</v>
      </c>
      <c r="L157" s="94">
        <f t="shared" si="45"/>
        <v>0</v>
      </c>
      <c r="M157" s="94">
        <f t="shared" si="45"/>
        <v>0</v>
      </c>
      <c r="N157" s="94">
        <f t="shared" si="45"/>
        <v>0</v>
      </c>
      <c r="O157" s="94">
        <f t="shared" si="45"/>
        <v>0</v>
      </c>
      <c r="P157" s="94">
        <f t="shared" si="45"/>
        <v>0</v>
      </c>
      <c r="Q157" s="94">
        <f t="shared" si="45"/>
        <v>0</v>
      </c>
      <c r="R157" s="94">
        <f t="shared" si="45"/>
        <v>0</v>
      </c>
      <c r="S157" s="94">
        <f t="shared" si="45"/>
        <v>0</v>
      </c>
      <c r="T157" s="94">
        <f t="shared" si="45"/>
        <v>0</v>
      </c>
      <c r="U157" s="29"/>
      <c r="V157" s="132"/>
      <c r="W157" s="490"/>
    </row>
    <row r="158" spans="2:23" ht="15" x14ac:dyDescent="0.25">
      <c r="C158" s="182" t="s">
        <v>422</v>
      </c>
      <c r="D158" s="183" t="s">
        <v>418</v>
      </c>
      <c r="E158" s="95">
        <f t="shared" ref="E158:T158" si="46">IFERROR(E159/E$150,0)</f>
        <v>0</v>
      </c>
      <c r="F158" s="95">
        <f t="shared" si="46"/>
        <v>0</v>
      </c>
      <c r="G158" s="95">
        <f t="shared" si="46"/>
        <v>0</v>
      </c>
      <c r="H158" s="95">
        <f t="shared" si="46"/>
        <v>0</v>
      </c>
      <c r="I158" s="95">
        <f t="shared" si="46"/>
        <v>0</v>
      </c>
      <c r="J158" s="95">
        <f t="shared" si="46"/>
        <v>0</v>
      </c>
      <c r="K158" s="95">
        <f t="shared" si="46"/>
        <v>0</v>
      </c>
      <c r="L158" s="95">
        <f t="shared" si="46"/>
        <v>0</v>
      </c>
      <c r="M158" s="95">
        <f t="shared" si="46"/>
        <v>0</v>
      </c>
      <c r="N158" s="95">
        <f t="shared" si="46"/>
        <v>0</v>
      </c>
      <c r="O158" s="95">
        <f t="shared" si="46"/>
        <v>0</v>
      </c>
      <c r="P158" s="95">
        <f t="shared" si="46"/>
        <v>0</v>
      </c>
      <c r="Q158" s="95">
        <f t="shared" si="46"/>
        <v>0</v>
      </c>
      <c r="R158" s="95">
        <f t="shared" si="46"/>
        <v>0</v>
      </c>
      <c r="S158" s="95">
        <f t="shared" si="46"/>
        <v>0</v>
      </c>
      <c r="T158" s="95">
        <f t="shared" si="46"/>
        <v>0</v>
      </c>
      <c r="U158" s="29"/>
      <c r="V158" s="132"/>
      <c r="W158" s="490"/>
    </row>
    <row r="159" spans="2:23" ht="15" x14ac:dyDescent="0.25">
      <c r="B159" s="139"/>
      <c r="C159" s="182" t="s">
        <v>422</v>
      </c>
      <c r="D159" s="183" t="s">
        <v>412</v>
      </c>
      <c r="E159" s="65"/>
      <c r="F159" s="65"/>
      <c r="G159" s="65"/>
      <c r="H159" s="65"/>
      <c r="I159" s="65"/>
      <c r="J159" s="65"/>
      <c r="K159" s="65"/>
      <c r="L159" s="65"/>
      <c r="M159" s="65"/>
      <c r="N159" s="65"/>
      <c r="O159" s="65"/>
      <c r="P159" s="65"/>
      <c r="Q159" s="65"/>
      <c r="R159" s="65"/>
      <c r="S159" s="65"/>
      <c r="T159" s="65"/>
      <c r="U159" s="29"/>
      <c r="V159" s="132"/>
      <c r="W159" s="490"/>
    </row>
    <row r="160" spans="2:23" ht="15" x14ac:dyDescent="0.25">
      <c r="C160" s="182" t="s">
        <v>423</v>
      </c>
      <c r="D160" s="183" t="s">
        <v>415</v>
      </c>
      <c r="E160" s="94">
        <f t="shared" ref="E160:T160" si="47">IFERROR(E159/E36,0)</f>
        <v>0</v>
      </c>
      <c r="F160" s="94">
        <f t="shared" si="47"/>
        <v>0</v>
      </c>
      <c r="G160" s="94">
        <f t="shared" si="47"/>
        <v>0</v>
      </c>
      <c r="H160" s="94">
        <f t="shared" si="47"/>
        <v>0</v>
      </c>
      <c r="I160" s="94">
        <f t="shared" si="47"/>
        <v>0</v>
      </c>
      <c r="J160" s="94">
        <f t="shared" si="47"/>
        <v>0</v>
      </c>
      <c r="K160" s="94">
        <f t="shared" si="47"/>
        <v>0</v>
      </c>
      <c r="L160" s="94">
        <f t="shared" si="47"/>
        <v>0</v>
      </c>
      <c r="M160" s="94">
        <f t="shared" si="47"/>
        <v>0</v>
      </c>
      <c r="N160" s="94">
        <f t="shared" si="47"/>
        <v>0</v>
      </c>
      <c r="O160" s="94">
        <f t="shared" si="47"/>
        <v>0</v>
      </c>
      <c r="P160" s="94">
        <f t="shared" si="47"/>
        <v>0</v>
      </c>
      <c r="Q160" s="94">
        <f t="shared" si="47"/>
        <v>0</v>
      </c>
      <c r="R160" s="94">
        <f t="shared" si="47"/>
        <v>0</v>
      </c>
      <c r="S160" s="94">
        <f t="shared" si="47"/>
        <v>0</v>
      </c>
      <c r="T160" s="94">
        <f t="shared" si="47"/>
        <v>0</v>
      </c>
      <c r="U160" s="29"/>
      <c r="V160" s="132"/>
      <c r="W160" s="490"/>
    </row>
    <row r="161" spans="2:24" ht="15" x14ac:dyDescent="0.25">
      <c r="C161" s="182" t="s">
        <v>424</v>
      </c>
      <c r="D161" s="183" t="s">
        <v>418</v>
      </c>
      <c r="E161" s="95">
        <f t="shared" ref="E161:T161" si="48">IFERROR(E162/E$150,0)</f>
        <v>0</v>
      </c>
      <c r="F161" s="95">
        <f t="shared" si="48"/>
        <v>0</v>
      </c>
      <c r="G161" s="95">
        <f t="shared" si="48"/>
        <v>0</v>
      </c>
      <c r="H161" s="95">
        <f t="shared" si="48"/>
        <v>0</v>
      </c>
      <c r="I161" s="95">
        <f t="shared" si="48"/>
        <v>0</v>
      </c>
      <c r="J161" s="95">
        <f t="shared" si="48"/>
        <v>0</v>
      </c>
      <c r="K161" s="95">
        <f t="shared" si="48"/>
        <v>0</v>
      </c>
      <c r="L161" s="95">
        <f t="shared" si="48"/>
        <v>0</v>
      </c>
      <c r="M161" s="95">
        <f t="shared" si="48"/>
        <v>0</v>
      </c>
      <c r="N161" s="95">
        <f t="shared" si="48"/>
        <v>0</v>
      </c>
      <c r="O161" s="95">
        <f t="shared" si="48"/>
        <v>0</v>
      </c>
      <c r="P161" s="95">
        <f t="shared" si="48"/>
        <v>0</v>
      </c>
      <c r="Q161" s="95">
        <f t="shared" si="48"/>
        <v>0</v>
      </c>
      <c r="R161" s="95">
        <f t="shared" si="48"/>
        <v>0</v>
      </c>
      <c r="S161" s="95">
        <f t="shared" si="48"/>
        <v>0</v>
      </c>
      <c r="T161" s="95">
        <f t="shared" si="48"/>
        <v>0</v>
      </c>
      <c r="U161" s="29"/>
      <c r="V161" s="132"/>
      <c r="W161" s="490"/>
    </row>
    <row r="162" spans="2:24" ht="15" x14ac:dyDescent="0.25">
      <c r="B162" s="139"/>
      <c r="C162" s="182" t="s">
        <v>424</v>
      </c>
      <c r="D162" s="183" t="s">
        <v>412</v>
      </c>
      <c r="E162" s="65"/>
      <c r="F162" s="65"/>
      <c r="G162" s="65"/>
      <c r="H162" s="65"/>
      <c r="I162" s="65"/>
      <c r="J162" s="65"/>
      <c r="K162" s="65">
        <v>0</v>
      </c>
      <c r="L162" s="65">
        <v>0</v>
      </c>
      <c r="M162" s="65">
        <v>0</v>
      </c>
      <c r="N162" s="65">
        <v>0</v>
      </c>
      <c r="O162" s="65">
        <v>0</v>
      </c>
      <c r="P162" s="65">
        <v>0</v>
      </c>
      <c r="Q162" s="65">
        <v>0</v>
      </c>
      <c r="R162" s="65">
        <v>0</v>
      </c>
      <c r="S162" s="65">
        <v>0</v>
      </c>
      <c r="T162" s="65">
        <v>0</v>
      </c>
      <c r="U162" s="29"/>
      <c r="V162" s="132"/>
      <c r="W162" s="490"/>
      <c r="X162" s="136"/>
    </row>
    <row r="163" spans="2:24" ht="15" x14ac:dyDescent="0.25">
      <c r="C163" s="182" t="s">
        <v>425</v>
      </c>
      <c r="D163" s="183" t="s">
        <v>415</v>
      </c>
      <c r="E163" s="94">
        <f t="shared" ref="E163:T163" si="49">IFERROR(E162/E36,0)</f>
        <v>0</v>
      </c>
      <c r="F163" s="94">
        <f t="shared" si="49"/>
        <v>0</v>
      </c>
      <c r="G163" s="94">
        <f t="shared" si="49"/>
        <v>0</v>
      </c>
      <c r="H163" s="94">
        <f t="shared" si="49"/>
        <v>0</v>
      </c>
      <c r="I163" s="94">
        <f t="shared" si="49"/>
        <v>0</v>
      </c>
      <c r="J163" s="94">
        <f t="shared" si="49"/>
        <v>0</v>
      </c>
      <c r="K163" s="94">
        <f t="shared" si="49"/>
        <v>0</v>
      </c>
      <c r="L163" s="94">
        <f t="shared" si="49"/>
        <v>0</v>
      </c>
      <c r="M163" s="94">
        <f t="shared" si="49"/>
        <v>0</v>
      </c>
      <c r="N163" s="94">
        <f t="shared" si="49"/>
        <v>0</v>
      </c>
      <c r="O163" s="94">
        <f t="shared" si="49"/>
        <v>0</v>
      </c>
      <c r="P163" s="94">
        <f t="shared" si="49"/>
        <v>0</v>
      </c>
      <c r="Q163" s="94">
        <f t="shared" si="49"/>
        <v>0</v>
      </c>
      <c r="R163" s="94">
        <f t="shared" si="49"/>
        <v>0</v>
      </c>
      <c r="S163" s="94">
        <f t="shared" si="49"/>
        <v>0</v>
      </c>
      <c r="T163" s="94">
        <f t="shared" si="49"/>
        <v>0</v>
      </c>
      <c r="U163" s="29"/>
      <c r="V163" s="132"/>
      <c r="W163" s="490"/>
      <c r="X163" s="136"/>
    </row>
    <row r="164" spans="2:24" ht="15" x14ac:dyDescent="0.25">
      <c r="B164" s="139"/>
      <c r="C164" s="199" t="s">
        <v>426</v>
      </c>
      <c r="D164" s="201" t="s">
        <v>257</v>
      </c>
      <c r="E164" s="65">
        <f>'GreenStep Cities Steps 4&amp;5'!E167</f>
        <v>0</v>
      </c>
      <c r="F164" s="65">
        <f>'GreenStep Cities Steps 4&amp;5'!F167</f>
        <v>0</v>
      </c>
      <c r="G164" s="65">
        <f>'GreenStep Cities Steps 4&amp;5'!G167</f>
        <v>0</v>
      </c>
      <c r="H164" s="65">
        <f>'GreenStep Cities Steps 4&amp;5'!H167</f>
        <v>0</v>
      </c>
      <c r="I164" s="65">
        <f>'GreenStep Cities Steps 4&amp;5'!I167</f>
        <v>0</v>
      </c>
      <c r="J164" s="65">
        <f>'GreenStep Cities Steps 4&amp;5'!J167</f>
        <v>0</v>
      </c>
      <c r="K164" s="65">
        <f>'GreenStep Cities Steps 4&amp;5'!K167</f>
        <v>0</v>
      </c>
      <c r="L164" s="65">
        <f>'GreenStep Cities Steps 4&amp;5'!L167</f>
        <v>0</v>
      </c>
      <c r="M164" s="65">
        <f>'GreenStep Cities Steps 4&amp;5'!M167</f>
        <v>0</v>
      </c>
      <c r="N164" s="65">
        <f>'GreenStep Cities Steps 4&amp;5'!N167</f>
        <v>0</v>
      </c>
      <c r="O164" s="65">
        <f>'GreenStep Cities Steps 4&amp;5'!O167</f>
        <v>0</v>
      </c>
      <c r="P164" s="65">
        <f>'GreenStep Cities Steps 4&amp;5'!P167</f>
        <v>0</v>
      </c>
      <c r="Q164" s="65">
        <f>'GreenStep Cities Steps 4&amp;5'!Q167</f>
        <v>0</v>
      </c>
      <c r="R164" s="65">
        <f>'GreenStep Cities Steps 4&amp;5'!R167</f>
        <v>0</v>
      </c>
      <c r="S164" s="65">
        <f>'GreenStep Cities Steps 4&amp;5'!S167</f>
        <v>0</v>
      </c>
      <c r="T164" s="65">
        <f>'GreenStep Cities Steps 4&amp;5'!T167</f>
        <v>0</v>
      </c>
      <c r="U164" s="29"/>
      <c r="V164" s="132"/>
      <c r="W164" s="490"/>
      <c r="X164" s="136"/>
    </row>
    <row r="165" spans="2:24" ht="15" x14ac:dyDescent="0.25">
      <c r="C165" s="182" t="s">
        <v>427</v>
      </c>
      <c r="D165" s="183" t="s">
        <v>428</v>
      </c>
      <c r="E165" s="94">
        <f t="shared" ref="E165:T165" si="50">IFERROR(E164/E36,0)</f>
        <v>0</v>
      </c>
      <c r="F165" s="94">
        <f t="shared" si="50"/>
        <v>0</v>
      </c>
      <c r="G165" s="94">
        <f t="shared" si="50"/>
        <v>0</v>
      </c>
      <c r="H165" s="94">
        <f t="shared" si="50"/>
        <v>0</v>
      </c>
      <c r="I165" s="94">
        <f t="shared" si="50"/>
        <v>0</v>
      </c>
      <c r="J165" s="94">
        <f t="shared" si="50"/>
        <v>0</v>
      </c>
      <c r="K165" s="94">
        <f t="shared" si="50"/>
        <v>0</v>
      </c>
      <c r="L165" s="94">
        <f t="shared" si="50"/>
        <v>0</v>
      </c>
      <c r="M165" s="94">
        <f t="shared" si="50"/>
        <v>0</v>
      </c>
      <c r="N165" s="94">
        <f t="shared" si="50"/>
        <v>0</v>
      </c>
      <c r="O165" s="94">
        <f t="shared" si="50"/>
        <v>0</v>
      </c>
      <c r="P165" s="94">
        <f t="shared" si="50"/>
        <v>0</v>
      </c>
      <c r="Q165" s="94">
        <f t="shared" si="50"/>
        <v>0</v>
      </c>
      <c r="R165" s="94">
        <f t="shared" si="50"/>
        <v>0</v>
      </c>
      <c r="S165" s="94">
        <f t="shared" si="50"/>
        <v>0</v>
      </c>
      <c r="T165" s="94">
        <f t="shared" si="50"/>
        <v>0</v>
      </c>
      <c r="U165" s="29"/>
      <c r="V165" s="132"/>
      <c r="W165" s="490"/>
      <c r="X165" s="136"/>
    </row>
    <row r="166" spans="2:24" ht="15" x14ac:dyDescent="0.25">
      <c r="C166" s="182" t="s">
        <v>429</v>
      </c>
      <c r="D166" s="183" t="s">
        <v>430</v>
      </c>
      <c r="E166" s="94">
        <f t="shared" ref="E166:T166" si="51">IFERROR(E164/E38,0)</f>
        <v>0</v>
      </c>
      <c r="F166" s="94">
        <f t="shared" si="51"/>
        <v>0</v>
      </c>
      <c r="G166" s="94">
        <f t="shared" si="51"/>
        <v>0</v>
      </c>
      <c r="H166" s="94">
        <f t="shared" si="51"/>
        <v>0</v>
      </c>
      <c r="I166" s="94">
        <f t="shared" si="51"/>
        <v>0</v>
      </c>
      <c r="J166" s="94">
        <f t="shared" si="51"/>
        <v>0</v>
      </c>
      <c r="K166" s="94">
        <f t="shared" si="51"/>
        <v>0</v>
      </c>
      <c r="L166" s="94">
        <f t="shared" si="51"/>
        <v>0</v>
      </c>
      <c r="M166" s="94">
        <f t="shared" si="51"/>
        <v>0</v>
      </c>
      <c r="N166" s="94">
        <f t="shared" si="51"/>
        <v>0</v>
      </c>
      <c r="O166" s="94">
        <f t="shared" si="51"/>
        <v>0</v>
      </c>
      <c r="P166" s="94">
        <f t="shared" si="51"/>
        <v>0</v>
      </c>
      <c r="Q166" s="94">
        <f t="shared" si="51"/>
        <v>0</v>
      </c>
      <c r="R166" s="94">
        <f t="shared" si="51"/>
        <v>0</v>
      </c>
      <c r="S166" s="94">
        <f t="shared" si="51"/>
        <v>0</v>
      </c>
      <c r="T166" s="94">
        <f t="shared" si="51"/>
        <v>0</v>
      </c>
      <c r="U166" s="29"/>
      <c r="V166" s="132"/>
      <c r="W166" s="490"/>
      <c r="X166" s="136"/>
    </row>
    <row r="167" spans="2:24" ht="15" x14ac:dyDescent="0.25">
      <c r="E167" s="27"/>
      <c r="F167" s="27"/>
      <c r="G167" s="27"/>
      <c r="H167" s="27"/>
      <c r="I167" s="27"/>
      <c r="J167" s="27"/>
      <c r="K167" s="27"/>
      <c r="L167" s="27"/>
      <c r="M167" s="27"/>
      <c r="N167" s="27"/>
      <c r="O167" s="27"/>
      <c r="P167" s="27"/>
      <c r="Q167" s="27"/>
      <c r="R167" s="27"/>
      <c r="S167" s="27"/>
      <c r="T167" s="27"/>
      <c r="U167" s="29"/>
      <c r="V167" s="173"/>
      <c r="W167" s="27"/>
    </row>
    <row r="168" spans="2:24" ht="18" x14ac:dyDescent="0.25">
      <c r="B168" s="134"/>
      <c r="C168" s="514" t="s">
        <v>431</v>
      </c>
      <c r="D168" s="515"/>
      <c r="E168" s="515"/>
      <c r="F168" s="515"/>
      <c r="G168" s="515"/>
      <c r="H168" s="515"/>
      <c r="I168" s="515"/>
      <c r="J168" s="515"/>
      <c r="K168" s="515"/>
      <c r="L168" s="515"/>
      <c r="M168" s="515"/>
      <c r="N168" s="515"/>
      <c r="O168" s="515"/>
      <c r="P168" s="515"/>
      <c r="Q168" s="515"/>
      <c r="R168" s="515"/>
      <c r="S168" s="515"/>
      <c r="T168" s="515"/>
      <c r="U168" s="257"/>
      <c r="V168" s="177" t="s">
        <v>290</v>
      </c>
      <c r="W168" s="117" t="s">
        <v>34</v>
      </c>
    </row>
    <row r="169" spans="2:24" ht="15" x14ac:dyDescent="0.25">
      <c r="C169" s="200" t="s">
        <v>35</v>
      </c>
      <c r="D169" s="200" t="s">
        <v>36</v>
      </c>
      <c r="E169" s="29" t="s">
        <v>37</v>
      </c>
      <c r="F169" s="29">
        <v>2016</v>
      </c>
      <c r="G169" s="29">
        <f>F169+1</f>
        <v>2017</v>
      </c>
      <c r="H169" s="29">
        <f t="shared" ref="H169:R169" si="52">G169+1</f>
        <v>2018</v>
      </c>
      <c r="I169" s="29">
        <f t="shared" si="52"/>
        <v>2019</v>
      </c>
      <c r="J169" s="29">
        <f t="shared" si="52"/>
        <v>2020</v>
      </c>
      <c r="K169" s="29">
        <f t="shared" si="52"/>
        <v>2021</v>
      </c>
      <c r="L169" s="29">
        <f t="shared" si="52"/>
        <v>2022</v>
      </c>
      <c r="M169" s="29">
        <f t="shared" si="52"/>
        <v>2023</v>
      </c>
      <c r="N169" s="29">
        <f t="shared" si="52"/>
        <v>2024</v>
      </c>
      <c r="O169" s="29">
        <f t="shared" si="52"/>
        <v>2025</v>
      </c>
      <c r="P169" s="29">
        <f t="shared" si="52"/>
        <v>2026</v>
      </c>
      <c r="Q169" s="29">
        <f t="shared" si="52"/>
        <v>2027</v>
      </c>
      <c r="R169" s="29">
        <f t="shared" si="52"/>
        <v>2028</v>
      </c>
      <c r="S169" s="29">
        <f>R169+1</f>
        <v>2029</v>
      </c>
      <c r="T169" s="29">
        <f t="shared" ref="T169" si="53">S169+1</f>
        <v>2030</v>
      </c>
      <c r="U169" s="29"/>
      <c r="V169" s="169"/>
      <c r="W169" s="29"/>
    </row>
    <row r="170" spans="2:24" ht="29.25" x14ac:dyDescent="0.25">
      <c r="C170" s="179" t="s">
        <v>432</v>
      </c>
      <c r="D170" s="179" t="s">
        <v>433</v>
      </c>
      <c r="E170" s="87">
        <f>SUM(E172:E173,((E188+E192)))</f>
        <v>0</v>
      </c>
      <c r="F170" s="87">
        <f t="shared" ref="F170:T170" si="54">SUM(F172:F173,((F188+F192)))</f>
        <v>0</v>
      </c>
      <c r="G170" s="87">
        <f t="shared" si="54"/>
        <v>0</v>
      </c>
      <c r="H170" s="87">
        <f t="shared" si="54"/>
        <v>0</v>
      </c>
      <c r="I170" s="87">
        <f t="shared" si="54"/>
        <v>0</v>
      </c>
      <c r="J170" s="87">
        <f t="shared" si="54"/>
        <v>0</v>
      </c>
      <c r="K170" s="87">
        <f t="shared" si="54"/>
        <v>0</v>
      </c>
      <c r="L170" s="87">
        <f t="shared" si="54"/>
        <v>0</v>
      </c>
      <c r="M170" s="87">
        <f t="shared" si="54"/>
        <v>0</v>
      </c>
      <c r="N170" s="87">
        <f t="shared" si="54"/>
        <v>0</v>
      </c>
      <c r="O170" s="87">
        <f t="shared" si="54"/>
        <v>0</v>
      </c>
      <c r="P170" s="87">
        <f t="shared" si="54"/>
        <v>0</v>
      </c>
      <c r="Q170" s="87">
        <f t="shared" si="54"/>
        <v>0</v>
      </c>
      <c r="R170" s="87">
        <f t="shared" si="54"/>
        <v>0</v>
      </c>
      <c r="S170" s="87">
        <f t="shared" si="54"/>
        <v>0</v>
      </c>
      <c r="T170" s="87">
        <f t="shared" si="54"/>
        <v>0</v>
      </c>
      <c r="U170" s="29"/>
      <c r="V170" s="132" t="s">
        <v>434</v>
      </c>
      <c r="W170" s="491"/>
    </row>
    <row r="171" spans="2:24" ht="15" x14ac:dyDescent="0.25">
      <c r="C171" s="179" t="s">
        <v>435</v>
      </c>
      <c r="D171" s="179" t="s">
        <v>433</v>
      </c>
      <c r="E171" s="61"/>
      <c r="F171" s="61"/>
      <c r="G171" s="61"/>
      <c r="H171" s="61"/>
      <c r="I171" s="61"/>
      <c r="J171" s="61"/>
      <c r="K171" s="61">
        <v>0</v>
      </c>
      <c r="L171" s="61">
        <v>0</v>
      </c>
      <c r="M171" s="61">
        <v>0</v>
      </c>
      <c r="N171" s="61">
        <v>0</v>
      </c>
      <c r="O171" s="61">
        <v>0</v>
      </c>
      <c r="P171" s="61">
        <v>0</v>
      </c>
      <c r="Q171" s="61">
        <v>0</v>
      </c>
      <c r="R171" s="61">
        <v>0</v>
      </c>
      <c r="S171" s="61">
        <v>0</v>
      </c>
      <c r="T171" s="61">
        <v>0</v>
      </c>
      <c r="U171" s="29"/>
      <c r="V171" s="132" t="s">
        <v>436</v>
      </c>
      <c r="W171" s="491"/>
    </row>
    <row r="172" spans="2:24" ht="15" x14ac:dyDescent="0.25">
      <c r="C172" s="179" t="s">
        <v>437</v>
      </c>
      <c r="D172" s="179" t="s">
        <v>433</v>
      </c>
      <c r="E172" s="61"/>
      <c r="F172" s="61"/>
      <c r="G172" s="61"/>
      <c r="H172" s="61"/>
      <c r="I172" s="61"/>
      <c r="J172" s="61"/>
      <c r="K172" s="61">
        <v>0</v>
      </c>
      <c r="L172" s="61">
        <v>0</v>
      </c>
      <c r="M172" s="61">
        <v>0</v>
      </c>
      <c r="N172" s="61">
        <v>0</v>
      </c>
      <c r="O172" s="61">
        <v>0</v>
      </c>
      <c r="P172" s="61">
        <v>0</v>
      </c>
      <c r="Q172" s="61">
        <v>0</v>
      </c>
      <c r="R172" s="61">
        <v>0</v>
      </c>
      <c r="S172" s="61">
        <v>0</v>
      </c>
      <c r="T172" s="61">
        <v>0</v>
      </c>
      <c r="U172" s="29"/>
      <c r="V172" s="132"/>
      <c r="W172" s="491"/>
    </row>
    <row r="173" spans="2:24" ht="15" x14ac:dyDescent="0.25">
      <c r="C173" s="179" t="s">
        <v>438</v>
      </c>
      <c r="D173" s="179" t="s">
        <v>433</v>
      </c>
      <c r="E173" s="61"/>
      <c r="F173" s="61"/>
      <c r="G173" s="61"/>
      <c r="H173" s="61"/>
      <c r="I173" s="61"/>
      <c r="J173" s="61"/>
      <c r="K173" s="61">
        <v>0</v>
      </c>
      <c r="L173" s="61">
        <v>0</v>
      </c>
      <c r="M173" s="61">
        <v>0</v>
      </c>
      <c r="N173" s="61">
        <v>0</v>
      </c>
      <c r="O173" s="61">
        <v>0</v>
      </c>
      <c r="P173" s="61">
        <v>0</v>
      </c>
      <c r="Q173" s="61">
        <v>0</v>
      </c>
      <c r="R173" s="61">
        <v>0</v>
      </c>
      <c r="S173" s="61">
        <v>0</v>
      </c>
      <c r="T173" s="61">
        <v>0</v>
      </c>
      <c r="U173" s="29"/>
      <c r="V173" s="132"/>
      <c r="W173" s="491"/>
    </row>
    <row r="174" spans="2:24" ht="15" x14ac:dyDescent="0.25">
      <c r="C174" s="179" t="s">
        <v>439</v>
      </c>
      <c r="D174" s="179" t="s">
        <v>314</v>
      </c>
      <c r="E174" s="276"/>
      <c r="F174" s="276"/>
      <c r="G174" s="276"/>
      <c r="H174" s="276"/>
      <c r="I174" s="276"/>
      <c r="J174" s="276"/>
      <c r="K174" s="276"/>
      <c r="L174" s="276"/>
      <c r="M174" s="276"/>
      <c r="N174" s="276"/>
      <c r="O174" s="276"/>
      <c r="P174" s="276"/>
      <c r="Q174" s="61"/>
      <c r="R174" s="61"/>
      <c r="S174" s="61"/>
      <c r="T174" s="61"/>
      <c r="U174" s="29"/>
      <c r="V174" s="132"/>
      <c r="W174" s="491"/>
    </row>
    <row r="175" spans="2:24" ht="15" x14ac:dyDescent="0.25">
      <c r="C175" s="179" t="s">
        <v>440</v>
      </c>
      <c r="D175" s="179" t="s">
        <v>314</v>
      </c>
      <c r="E175" s="276"/>
      <c r="F175" s="276"/>
      <c r="G175" s="276"/>
      <c r="H175" s="276"/>
      <c r="I175" s="276"/>
      <c r="J175" s="276"/>
      <c r="K175" s="276"/>
      <c r="L175" s="276"/>
      <c r="M175" s="276"/>
      <c r="N175" s="276"/>
      <c r="O175" s="276"/>
      <c r="P175" s="276"/>
      <c r="Q175" s="61"/>
      <c r="R175" s="61"/>
      <c r="S175" s="61"/>
      <c r="T175" s="61"/>
      <c r="U175" s="29"/>
      <c r="V175" s="132"/>
      <c r="W175" s="491"/>
    </row>
    <row r="176" spans="2:24" ht="29.25" x14ac:dyDescent="0.25">
      <c r="C176" s="179" t="s">
        <v>441</v>
      </c>
      <c r="D176" s="179" t="s">
        <v>433</v>
      </c>
      <c r="E176" s="61"/>
      <c r="F176" s="61"/>
      <c r="G176" s="61"/>
      <c r="H176" s="61"/>
      <c r="I176" s="61"/>
      <c r="J176" s="61"/>
      <c r="K176" s="61">
        <v>0</v>
      </c>
      <c r="L176" s="61">
        <v>0</v>
      </c>
      <c r="M176" s="61">
        <v>0</v>
      </c>
      <c r="N176" s="61">
        <v>0</v>
      </c>
      <c r="O176" s="61">
        <v>0</v>
      </c>
      <c r="P176" s="61">
        <v>0</v>
      </c>
      <c r="Q176" s="61">
        <v>0</v>
      </c>
      <c r="R176" s="61">
        <v>0</v>
      </c>
      <c r="S176" s="61">
        <v>0</v>
      </c>
      <c r="T176" s="61">
        <v>0</v>
      </c>
      <c r="U176" s="29"/>
      <c r="V176" s="132" t="s">
        <v>442</v>
      </c>
      <c r="W176" s="491"/>
    </row>
    <row r="177" spans="3:23" ht="15" x14ac:dyDescent="0.25">
      <c r="E177" s="135"/>
      <c r="F177" s="135"/>
      <c r="G177" s="135"/>
      <c r="H177" s="135"/>
      <c r="I177" s="135"/>
      <c r="J177" s="135"/>
      <c r="K177" s="135"/>
      <c r="L177" s="135"/>
      <c r="M177" s="135"/>
      <c r="N177" s="135"/>
      <c r="O177" s="135"/>
      <c r="P177" s="135"/>
      <c r="Q177" s="135"/>
      <c r="R177" s="135"/>
      <c r="S177" s="135"/>
      <c r="T177" s="135"/>
      <c r="U177" s="29"/>
      <c r="V177" s="132" t="s">
        <v>436</v>
      </c>
      <c r="W177" s="491"/>
    </row>
    <row r="178" spans="3:23" ht="15" x14ac:dyDescent="0.25">
      <c r="C178" s="179" t="s">
        <v>443</v>
      </c>
      <c r="D178" s="179" t="s">
        <v>444</v>
      </c>
      <c r="E178" s="87">
        <f>E170/1000</f>
        <v>0</v>
      </c>
      <c r="F178" s="87">
        <f t="shared" ref="F178:T178" si="55">(($E$178/1000000)+((F$169-$D$7)*((($D$180)-($E$178/1000000))/($D$181-$D$7))))</f>
        <v>0.13333333333333333</v>
      </c>
      <c r="G178" s="87">
        <f t="shared" si="55"/>
        <v>0.26666666666666666</v>
      </c>
      <c r="H178" s="87">
        <f t="shared" si="55"/>
        <v>0.4</v>
      </c>
      <c r="I178" s="87">
        <f t="shared" si="55"/>
        <v>0.53333333333333333</v>
      </c>
      <c r="J178" s="87">
        <f t="shared" si="55"/>
        <v>0.66666666666666663</v>
      </c>
      <c r="K178" s="87">
        <f t="shared" si="55"/>
        <v>0.8</v>
      </c>
      <c r="L178" s="87">
        <f t="shared" si="55"/>
        <v>0.93333333333333335</v>
      </c>
      <c r="M178" s="87">
        <f t="shared" si="55"/>
        <v>1.0666666666666667</v>
      </c>
      <c r="N178" s="87">
        <f t="shared" si="55"/>
        <v>1.2</v>
      </c>
      <c r="O178" s="87">
        <f t="shared" si="55"/>
        <v>1.3333333333333333</v>
      </c>
      <c r="P178" s="87">
        <f t="shared" si="55"/>
        <v>1.4666666666666666</v>
      </c>
      <c r="Q178" s="87">
        <f t="shared" si="55"/>
        <v>1.6</v>
      </c>
      <c r="R178" s="87">
        <f t="shared" si="55"/>
        <v>1.7333333333333334</v>
      </c>
      <c r="S178" s="87">
        <f t="shared" si="55"/>
        <v>1.8666666666666667</v>
      </c>
      <c r="T178" s="87">
        <f t="shared" si="55"/>
        <v>2</v>
      </c>
      <c r="U178" s="29"/>
      <c r="V178" s="132"/>
      <c r="W178" s="491"/>
    </row>
    <row r="179" spans="3:23" ht="15" x14ac:dyDescent="0.25">
      <c r="C179" s="180"/>
      <c r="D179" s="180"/>
      <c r="E179" s="135"/>
      <c r="F179" s="135"/>
      <c r="G179" s="135"/>
      <c r="H179" s="135"/>
      <c r="I179" s="135"/>
      <c r="J179" s="135"/>
      <c r="K179" s="135"/>
      <c r="L179" s="135"/>
      <c r="M179" s="135"/>
      <c r="N179" s="135"/>
      <c r="O179" s="135"/>
      <c r="P179" s="135"/>
      <c r="Q179" s="135"/>
      <c r="R179" s="135"/>
      <c r="S179" s="135"/>
      <c r="T179" s="135"/>
      <c r="U179" s="29"/>
      <c r="V179" s="132"/>
      <c r="W179" s="491"/>
    </row>
    <row r="180" spans="3:23" ht="15" x14ac:dyDescent="0.25">
      <c r="C180" s="185" t="s">
        <v>445</v>
      </c>
      <c r="D180" s="297">
        <v>2</v>
      </c>
      <c r="E180" s="135"/>
      <c r="F180" s="135"/>
      <c r="G180" s="135"/>
      <c r="H180" s="135"/>
      <c r="I180" s="135"/>
      <c r="J180" s="135"/>
      <c r="K180" s="135"/>
      <c r="L180" s="135"/>
      <c r="M180" s="135"/>
      <c r="N180" s="135"/>
      <c r="O180" s="135"/>
      <c r="P180" s="135"/>
      <c r="Q180" s="135"/>
      <c r="R180" s="135"/>
      <c r="S180" s="135"/>
      <c r="T180" s="135"/>
      <c r="U180" s="29"/>
      <c r="V180" s="132"/>
      <c r="W180" s="491"/>
    </row>
    <row r="181" spans="3:23" x14ac:dyDescent="0.2">
      <c r="C181" s="185" t="s">
        <v>397</v>
      </c>
      <c r="D181" s="296">
        <v>2030</v>
      </c>
      <c r="E181" s="135"/>
      <c r="F181" s="135"/>
      <c r="G181" s="135"/>
      <c r="H181" s="135"/>
      <c r="I181" s="135"/>
      <c r="J181" s="135"/>
      <c r="K181" s="135"/>
      <c r="L181" s="135"/>
      <c r="M181" s="135"/>
      <c r="N181" s="135"/>
      <c r="O181" s="135"/>
      <c r="P181" s="135"/>
      <c r="Q181" s="135"/>
      <c r="R181" s="135"/>
      <c r="S181" s="135"/>
      <c r="T181" s="135"/>
      <c r="U181" s="135"/>
      <c r="V181" s="132"/>
      <c r="W181" s="491"/>
    </row>
    <row r="182" spans="3:23" x14ac:dyDescent="0.2">
      <c r="C182" s="185"/>
      <c r="E182" s="135"/>
      <c r="F182" s="135"/>
      <c r="G182" s="135"/>
      <c r="H182" s="135"/>
      <c r="I182" s="135"/>
      <c r="J182" s="135"/>
      <c r="K182" s="135"/>
      <c r="L182" s="135"/>
      <c r="M182" s="135"/>
      <c r="N182" s="135"/>
      <c r="O182" s="135"/>
      <c r="P182" s="135"/>
      <c r="Q182" s="135"/>
      <c r="R182" s="135"/>
      <c r="S182" s="135"/>
      <c r="T182" s="135"/>
      <c r="U182" s="135"/>
      <c r="V182" s="132"/>
      <c r="W182" s="491"/>
    </row>
    <row r="183" spans="3:23" ht="29.25" x14ac:dyDescent="0.25">
      <c r="C183" s="179" t="s">
        <v>446</v>
      </c>
      <c r="D183" s="179" t="s">
        <v>310</v>
      </c>
      <c r="E183" s="87">
        <f>SUM(E186,E190)</f>
        <v>0</v>
      </c>
      <c r="F183" s="87">
        <f t="shared" ref="F183:T185" si="56">SUM(F186,F190)</f>
        <v>0</v>
      </c>
      <c r="G183" s="87">
        <f t="shared" si="56"/>
        <v>0</v>
      </c>
      <c r="H183" s="87">
        <f t="shared" si="56"/>
        <v>0</v>
      </c>
      <c r="I183" s="87">
        <f t="shared" si="56"/>
        <v>0</v>
      </c>
      <c r="J183" s="87">
        <f t="shared" si="56"/>
        <v>0</v>
      </c>
      <c r="K183" s="87">
        <f t="shared" si="56"/>
        <v>0</v>
      </c>
      <c r="L183" s="87">
        <f t="shared" si="56"/>
        <v>0</v>
      </c>
      <c r="M183" s="87">
        <f t="shared" si="56"/>
        <v>0</v>
      </c>
      <c r="N183" s="87">
        <f t="shared" si="56"/>
        <v>0</v>
      </c>
      <c r="O183" s="87">
        <f t="shared" si="56"/>
        <v>0</v>
      </c>
      <c r="P183" s="87">
        <f t="shared" si="56"/>
        <v>0</v>
      </c>
      <c r="Q183" s="87">
        <f t="shared" si="56"/>
        <v>0</v>
      </c>
      <c r="R183" s="87">
        <f t="shared" si="56"/>
        <v>0</v>
      </c>
      <c r="S183" s="87">
        <f t="shared" si="56"/>
        <v>0</v>
      </c>
      <c r="T183" s="87">
        <f t="shared" si="56"/>
        <v>0</v>
      </c>
      <c r="U183" s="29"/>
      <c r="V183" s="126" t="s">
        <v>447</v>
      </c>
      <c r="W183" s="491"/>
    </row>
    <row r="184" spans="3:23" ht="43.5" x14ac:dyDescent="0.25">
      <c r="C184" s="179" t="s">
        <v>446</v>
      </c>
      <c r="D184" s="179" t="s">
        <v>448</v>
      </c>
      <c r="E184" s="87">
        <f>SUM(E187,E191)</f>
        <v>0</v>
      </c>
      <c r="F184" s="87">
        <f t="shared" si="56"/>
        <v>0</v>
      </c>
      <c r="G184" s="87">
        <f t="shared" si="56"/>
        <v>0</v>
      </c>
      <c r="H184" s="87">
        <f t="shared" si="56"/>
        <v>0</v>
      </c>
      <c r="I184" s="87">
        <f t="shared" si="56"/>
        <v>0</v>
      </c>
      <c r="J184" s="87">
        <f t="shared" si="56"/>
        <v>0</v>
      </c>
      <c r="K184" s="87">
        <f t="shared" si="56"/>
        <v>0</v>
      </c>
      <c r="L184" s="87">
        <f t="shared" si="56"/>
        <v>0</v>
      </c>
      <c r="M184" s="87">
        <f t="shared" si="56"/>
        <v>0</v>
      </c>
      <c r="N184" s="87">
        <f t="shared" si="56"/>
        <v>0</v>
      </c>
      <c r="O184" s="87">
        <f t="shared" si="56"/>
        <v>0</v>
      </c>
      <c r="P184" s="87">
        <f t="shared" si="56"/>
        <v>0</v>
      </c>
      <c r="Q184" s="87">
        <f t="shared" si="56"/>
        <v>0</v>
      </c>
      <c r="R184" s="87">
        <f t="shared" si="56"/>
        <v>0</v>
      </c>
      <c r="S184" s="87">
        <f t="shared" si="56"/>
        <v>0</v>
      </c>
      <c r="T184" s="87">
        <f t="shared" si="56"/>
        <v>0</v>
      </c>
      <c r="U184" s="29"/>
      <c r="V184" s="119" t="s">
        <v>449</v>
      </c>
      <c r="W184" s="491"/>
    </row>
    <row r="185" spans="3:23" ht="15" x14ac:dyDescent="0.25">
      <c r="C185" s="179" t="s">
        <v>446</v>
      </c>
      <c r="D185" s="179" t="s">
        <v>450</v>
      </c>
      <c r="E185" s="87">
        <f>SUM(E188,E192)</f>
        <v>0</v>
      </c>
      <c r="F185" s="87">
        <f t="shared" si="56"/>
        <v>0</v>
      </c>
      <c r="G185" s="87">
        <f t="shared" si="56"/>
        <v>0</v>
      </c>
      <c r="H185" s="87">
        <f t="shared" si="56"/>
        <v>0</v>
      </c>
      <c r="I185" s="87">
        <f t="shared" si="56"/>
        <v>0</v>
      </c>
      <c r="J185" s="87">
        <f t="shared" si="56"/>
        <v>0</v>
      </c>
      <c r="K185" s="87">
        <f t="shared" si="56"/>
        <v>0</v>
      </c>
      <c r="L185" s="87">
        <f t="shared" si="56"/>
        <v>0</v>
      </c>
      <c r="M185" s="87">
        <f t="shared" si="56"/>
        <v>0</v>
      </c>
      <c r="N185" s="87">
        <f t="shared" si="56"/>
        <v>0</v>
      </c>
      <c r="O185" s="87">
        <f t="shared" si="56"/>
        <v>0</v>
      </c>
      <c r="P185" s="87">
        <f t="shared" si="56"/>
        <v>0</v>
      </c>
      <c r="Q185" s="87">
        <f t="shared" si="56"/>
        <v>0</v>
      </c>
      <c r="R185" s="87">
        <f t="shared" si="56"/>
        <v>0</v>
      </c>
      <c r="S185" s="87">
        <f t="shared" si="56"/>
        <v>0</v>
      </c>
      <c r="T185" s="87">
        <f t="shared" si="56"/>
        <v>0</v>
      </c>
      <c r="U185" s="29"/>
      <c r="V185" s="119"/>
      <c r="W185" s="491"/>
    </row>
    <row r="186" spans="3:23" ht="15" x14ac:dyDescent="0.25">
      <c r="C186" s="179" t="s">
        <v>451</v>
      </c>
      <c r="D186" s="179" t="s">
        <v>310</v>
      </c>
      <c r="E186" s="61"/>
      <c r="F186" s="61"/>
      <c r="G186" s="61"/>
      <c r="H186" s="61"/>
      <c r="I186" s="61"/>
      <c r="J186" s="61"/>
      <c r="K186" s="61">
        <v>0</v>
      </c>
      <c r="L186" s="61">
        <v>0</v>
      </c>
      <c r="M186" s="61">
        <v>0</v>
      </c>
      <c r="N186" s="61">
        <v>0</v>
      </c>
      <c r="O186" s="61">
        <v>0</v>
      </c>
      <c r="P186" s="61">
        <v>0</v>
      </c>
      <c r="Q186" s="61">
        <v>0</v>
      </c>
      <c r="R186" s="61">
        <v>0</v>
      </c>
      <c r="S186" s="61">
        <v>0</v>
      </c>
      <c r="T186" s="61">
        <v>0</v>
      </c>
      <c r="U186" s="29"/>
      <c r="V186" s="132"/>
      <c r="W186" s="491"/>
    </row>
    <row r="187" spans="3:23" ht="15" x14ac:dyDescent="0.25">
      <c r="C187" s="179" t="s">
        <v>451</v>
      </c>
      <c r="D187" s="179" t="s">
        <v>448</v>
      </c>
      <c r="E187" s="61"/>
      <c r="F187" s="61"/>
      <c r="G187" s="61"/>
      <c r="H187" s="61"/>
      <c r="I187" s="61"/>
      <c r="J187" s="61"/>
      <c r="K187" s="61">
        <v>0</v>
      </c>
      <c r="L187" s="61">
        <v>0</v>
      </c>
      <c r="M187" s="61">
        <v>0</v>
      </c>
      <c r="N187" s="61">
        <v>0</v>
      </c>
      <c r="O187" s="61">
        <v>0</v>
      </c>
      <c r="P187" s="61">
        <v>0</v>
      </c>
      <c r="Q187" s="61">
        <v>0</v>
      </c>
      <c r="R187" s="61">
        <v>0</v>
      </c>
      <c r="S187" s="61">
        <v>0</v>
      </c>
      <c r="T187" s="61">
        <v>0</v>
      </c>
      <c r="U187" s="29"/>
      <c r="V187" s="132"/>
      <c r="W187" s="491"/>
    </row>
    <row r="188" spans="3:23" ht="15" x14ac:dyDescent="0.25">
      <c r="C188" s="179" t="s">
        <v>451</v>
      </c>
      <c r="D188" s="179" t="s">
        <v>450</v>
      </c>
      <c r="E188" s="61"/>
      <c r="F188" s="61"/>
      <c r="G188" s="61"/>
      <c r="H188" s="61"/>
      <c r="I188" s="61"/>
      <c r="J188" s="61"/>
      <c r="K188" s="61"/>
      <c r="L188" s="61"/>
      <c r="M188" s="61"/>
      <c r="N188" s="61"/>
      <c r="O188" s="61"/>
      <c r="P188" s="61"/>
      <c r="Q188" s="61"/>
      <c r="R188" s="61"/>
      <c r="S188" s="61"/>
      <c r="T188" s="61"/>
      <c r="U188" s="29"/>
      <c r="V188" s="132"/>
      <c r="W188" s="491"/>
    </row>
    <row r="189" spans="3:23" ht="15" x14ac:dyDescent="0.25">
      <c r="C189" s="179" t="s">
        <v>452</v>
      </c>
      <c r="D189" s="179" t="s">
        <v>314</v>
      </c>
      <c r="E189" s="271"/>
      <c r="F189" s="271"/>
      <c r="G189" s="271"/>
      <c r="H189" s="271"/>
      <c r="I189" s="271"/>
      <c r="J189" s="271"/>
      <c r="K189" s="271"/>
      <c r="L189" s="271"/>
      <c r="M189" s="61"/>
      <c r="N189" s="271"/>
      <c r="O189" s="271"/>
      <c r="P189" s="271"/>
      <c r="Q189" s="271"/>
      <c r="R189" s="271"/>
      <c r="S189" s="271"/>
      <c r="T189" s="271"/>
      <c r="U189" s="29"/>
      <c r="V189" s="132"/>
      <c r="W189" s="491"/>
    </row>
    <row r="190" spans="3:23" ht="15" x14ac:dyDescent="0.25">
      <c r="C190" s="179" t="s">
        <v>453</v>
      </c>
      <c r="D190" s="179" t="s">
        <v>310</v>
      </c>
      <c r="E190" s="61"/>
      <c r="F190" s="61"/>
      <c r="G190" s="61"/>
      <c r="H190" s="61"/>
      <c r="I190" s="61"/>
      <c r="J190" s="61"/>
      <c r="K190" s="61">
        <v>0</v>
      </c>
      <c r="L190" s="61">
        <v>0</v>
      </c>
      <c r="M190" s="61">
        <v>0</v>
      </c>
      <c r="N190" s="61">
        <v>0</v>
      </c>
      <c r="O190" s="61">
        <v>0</v>
      </c>
      <c r="P190" s="61">
        <v>0</v>
      </c>
      <c r="Q190" s="61">
        <v>0</v>
      </c>
      <c r="R190" s="61">
        <v>0</v>
      </c>
      <c r="S190" s="61">
        <v>0</v>
      </c>
      <c r="T190" s="61">
        <v>0</v>
      </c>
      <c r="U190" s="29"/>
      <c r="V190" s="132"/>
      <c r="W190" s="491"/>
    </row>
    <row r="191" spans="3:23" ht="15" x14ac:dyDescent="0.25">
      <c r="C191" s="179" t="s">
        <v>453</v>
      </c>
      <c r="D191" s="179" t="s">
        <v>448</v>
      </c>
      <c r="E191" s="61"/>
      <c r="F191" s="61"/>
      <c r="G191" s="61"/>
      <c r="H191" s="61"/>
      <c r="I191" s="61"/>
      <c r="J191" s="61"/>
      <c r="K191" s="61">
        <v>0</v>
      </c>
      <c r="L191" s="61">
        <v>0</v>
      </c>
      <c r="M191" s="61">
        <v>0</v>
      </c>
      <c r="N191" s="61">
        <v>0</v>
      </c>
      <c r="O191" s="61">
        <v>0</v>
      </c>
      <c r="P191" s="61">
        <v>0</v>
      </c>
      <c r="Q191" s="61">
        <v>0</v>
      </c>
      <c r="R191" s="61">
        <v>0</v>
      </c>
      <c r="S191" s="61">
        <v>0</v>
      </c>
      <c r="T191" s="61">
        <v>0</v>
      </c>
      <c r="U191" s="29"/>
      <c r="V191" s="132"/>
      <c r="W191" s="491"/>
    </row>
    <row r="192" spans="3:23" ht="15" x14ac:dyDescent="0.25">
      <c r="C192" s="179" t="s">
        <v>453</v>
      </c>
      <c r="D192" s="179" t="s">
        <v>450</v>
      </c>
      <c r="E192" s="61"/>
      <c r="F192" s="61"/>
      <c r="G192" s="61"/>
      <c r="H192" s="61"/>
      <c r="I192" s="61"/>
      <c r="J192" s="61"/>
      <c r="K192" s="61"/>
      <c r="L192" s="61"/>
      <c r="M192" s="61"/>
      <c r="N192" s="61"/>
      <c r="O192" s="61"/>
      <c r="P192" s="61"/>
      <c r="Q192" s="61"/>
      <c r="R192" s="61"/>
      <c r="S192" s="61"/>
      <c r="T192" s="61"/>
      <c r="U192" s="29"/>
      <c r="V192" s="132"/>
      <c r="W192" s="491"/>
    </row>
    <row r="193" spans="2:24" ht="15" x14ac:dyDescent="0.25">
      <c r="C193" s="179" t="s">
        <v>454</v>
      </c>
      <c r="D193" s="179" t="s">
        <v>314</v>
      </c>
      <c r="E193" s="271"/>
      <c r="F193" s="271"/>
      <c r="G193" s="271"/>
      <c r="H193" s="271"/>
      <c r="I193" s="271"/>
      <c r="J193" s="271"/>
      <c r="K193" s="271"/>
      <c r="L193" s="271"/>
      <c r="M193" s="61"/>
      <c r="N193" s="271"/>
      <c r="O193" s="271"/>
      <c r="P193" s="271"/>
      <c r="Q193" s="271"/>
      <c r="R193" s="271"/>
      <c r="S193" s="271"/>
      <c r="T193" s="271"/>
      <c r="U193" s="29"/>
      <c r="V193" s="132"/>
      <c r="W193" s="491"/>
    </row>
    <row r="194" spans="2:24" ht="15" x14ac:dyDescent="0.25">
      <c r="E194" s="274"/>
      <c r="F194" s="135"/>
      <c r="G194" s="135"/>
      <c r="H194" s="135"/>
      <c r="I194" s="135"/>
      <c r="J194" s="135"/>
      <c r="K194" s="135"/>
      <c r="L194" s="135"/>
      <c r="M194" s="135"/>
      <c r="N194" s="135"/>
      <c r="O194" s="135"/>
      <c r="P194" s="135"/>
      <c r="Q194" s="135"/>
      <c r="R194" s="135"/>
      <c r="S194" s="135"/>
      <c r="T194" s="135"/>
      <c r="U194" s="29"/>
      <c r="V194" s="132"/>
      <c r="W194" s="491"/>
    </row>
    <row r="195" spans="2:24" ht="15" x14ac:dyDescent="0.25">
      <c r="E195" s="135"/>
      <c r="F195" s="135"/>
      <c r="G195" s="135"/>
      <c r="H195" s="135"/>
      <c r="I195" s="135"/>
      <c r="J195" s="135"/>
      <c r="K195" s="135"/>
      <c r="L195" s="135"/>
      <c r="M195" s="135"/>
      <c r="N195" s="135"/>
      <c r="O195" s="135"/>
      <c r="P195" s="135"/>
      <c r="Q195" s="135"/>
      <c r="R195" s="135"/>
      <c r="S195" s="135"/>
      <c r="T195" s="135"/>
      <c r="U195" s="29"/>
      <c r="V195" s="132"/>
      <c r="W195" s="491"/>
    </row>
    <row r="196" spans="2:24" ht="15" x14ac:dyDescent="0.25">
      <c r="C196" s="179" t="s">
        <v>455</v>
      </c>
      <c r="D196" s="180" t="s">
        <v>327</v>
      </c>
      <c r="E196" s="61"/>
      <c r="F196" s="61"/>
      <c r="G196" s="61"/>
      <c r="H196" s="61"/>
      <c r="I196" s="61"/>
      <c r="J196" s="61"/>
      <c r="K196" s="61"/>
      <c r="L196" s="61"/>
      <c r="M196" s="61"/>
      <c r="N196" s="61"/>
      <c r="O196" s="61"/>
      <c r="P196" s="61"/>
      <c r="Q196" s="61"/>
      <c r="R196" s="61"/>
      <c r="S196" s="61"/>
      <c r="T196" s="61"/>
      <c r="U196" s="29"/>
      <c r="V196" s="132"/>
      <c r="W196" s="491"/>
      <c r="X196" s="134"/>
    </row>
    <row r="197" spans="2:24" ht="15" x14ac:dyDescent="0.25">
      <c r="C197" s="179" t="s">
        <v>456</v>
      </c>
      <c r="D197" s="180" t="s">
        <v>353</v>
      </c>
      <c r="E197" s="61"/>
      <c r="F197" s="61"/>
      <c r="G197" s="61"/>
      <c r="H197" s="61"/>
      <c r="I197" s="61"/>
      <c r="J197" s="61"/>
      <c r="K197" s="61"/>
      <c r="L197" s="61"/>
      <c r="M197" s="61"/>
      <c r="N197" s="61"/>
      <c r="O197" s="61"/>
      <c r="P197" s="61"/>
      <c r="Q197" s="61"/>
      <c r="R197" s="61"/>
      <c r="S197" s="61"/>
      <c r="T197" s="61"/>
      <c r="U197" s="29"/>
      <c r="V197" s="132"/>
      <c r="W197" s="491"/>
    </row>
    <row r="198" spans="2:24" ht="15" x14ac:dyDescent="0.25">
      <c r="E198" s="132"/>
      <c r="F198" s="132"/>
      <c r="G198" s="132"/>
      <c r="H198" s="132"/>
      <c r="I198" s="132"/>
      <c r="J198" s="132"/>
      <c r="K198" s="132"/>
      <c r="L198" s="123"/>
      <c r="M198" s="123"/>
      <c r="N198" s="123"/>
      <c r="O198" s="123"/>
      <c r="P198" s="123"/>
      <c r="Q198" s="123"/>
      <c r="R198" s="123"/>
      <c r="S198" s="123"/>
      <c r="T198" s="123"/>
      <c r="U198" s="29"/>
      <c r="V198" s="132"/>
      <c r="W198" s="491"/>
      <c r="X198" s="134"/>
    </row>
    <row r="199" spans="2:24" ht="15" x14ac:dyDescent="0.25">
      <c r="C199" s="182" t="s">
        <v>457</v>
      </c>
      <c r="D199" s="182" t="s">
        <v>458</v>
      </c>
      <c r="E199" s="87">
        <f>SUM(E201,E203)</f>
        <v>0</v>
      </c>
      <c r="F199" s="87">
        <f t="shared" ref="F199:T199" si="57">SUM(F201,F203)</f>
        <v>0</v>
      </c>
      <c r="G199" s="87">
        <f t="shared" si="57"/>
        <v>0</v>
      </c>
      <c r="H199" s="87">
        <f t="shared" si="57"/>
        <v>0</v>
      </c>
      <c r="I199" s="87">
        <f t="shared" si="57"/>
        <v>0</v>
      </c>
      <c r="J199" s="87">
        <f t="shared" si="57"/>
        <v>0</v>
      </c>
      <c r="K199" s="87">
        <f t="shared" si="57"/>
        <v>0</v>
      </c>
      <c r="L199" s="87">
        <f t="shared" si="57"/>
        <v>0</v>
      </c>
      <c r="M199" s="87">
        <f t="shared" si="57"/>
        <v>0</v>
      </c>
      <c r="N199" s="87">
        <f t="shared" si="57"/>
        <v>0</v>
      </c>
      <c r="O199" s="87">
        <f t="shared" si="57"/>
        <v>0</v>
      </c>
      <c r="P199" s="87">
        <f t="shared" si="57"/>
        <v>0</v>
      </c>
      <c r="Q199" s="87">
        <f t="shared" si="57"/>
        <v>0</v>
      </c>
      <c r="R199" s="87">
        <f t="shared" si="57"/>
        <v>0</v>
      </c>
      <c r="S199" s="87">
        <f t="shared" si="57"/>
        <v>0</v>
      </c>
      <c r="T199" s="87">
        <f t="shared" si="57"/>
        <v>0</v>
      </c>
      <c r="U199" s="29"/>
      <c r="V199" s="126" t="s">
        <v>459</v>
      </c>
      <c r="W199" s="491"/>
    </row>
    <row r="200" spans="2:24" ht="43.5" x14ac:dyDescent="0.25">
      <c r="C200" s="179" t="s">
        <v>460</v>
      </c>
      <c r="D200" s="179" t="s">
        <v>310</v>
      </c>
      <c r="E200" s="61"/>
      <c r="F200" s="61"/>
      <c r="G200" s="61"/>
      <c r="H200" s="61"/>
      <c r="I200" s="61"/>
      <c r="J200" s="61"/>
      <c r="K200" s="61"/>
      <c r="L200" s="61"/>
      <c r="M200" s="61">
        <v>0</v>
      </c>
      <c r="N200" s="61">
        <v>0</v>
      </c>
      <c r="O200" s="61">
        <v>0</v>
      </c>
      <c r="P200" s="61">
        <v>0</v>
      </c>
      <c r="Q200" s="61">
        <v>0</v>
      </c>
      <c r="R200" s="61">
        <v>0</v>
      </c>
      <c r="S200" s="61">
        <v>0</v>
      </c>
      <c r="T200" s="61">
        <v>0</v>
      </c>
      <c r="U200" s="29"/>
      <c r="V200" s="119" t="s">
        <v>461</v>
      </c>
      <c r="W200" s="491"/>
    </row>
    <row r="201" spans="2:24" ht="15" x14ac:dyDescent="0.25">
      <c r="C201" s="179" t="s">
        <v>460</v>
      </c>
      <c r="D201" s="179" t="s">
        <v>458</v>
      </c>
      <c r="E201" s="61"/>
      <c r="F201" s="61"/>
      <c r="G201" s="61"/>
      <c r="H201" s="61"/>
      <c r="I201" s="61"/>
      <c r="J201" s="61"/>
      <c r="K201" s="61"/>
      <c r="L201" s="61"/>
      <c r="M201" s="61">
        <v>0</v>
      </c>
      <c r="N201" s="61">
        <v>0</v>
      </c>
      <c r="O201" s="61">
        <v>0</v>
      </c>
      <c r="P201" s="61">
        <v>0</v>
      </c>
      <c r="Q201" s="61">
        <v>0</v>
      </c>
      <c r="R201" s="61">
        <v>0</v>
      </c>
      <c r="S201" s="61">
        <v>0</v>
      </c>
      <c r="T201" s="61">
        <v>0</v>
      </c>
      <c r="U201" s="29"/>
      <c r="V201" s="132"/>
      <c r="W201" s="491"/>
    </row>
    <row r="202" spans="2:24" ht="15" x14ac:dyDescent="0.25">
      <c r="C202" s="179" t="s">
        <v>462</v>
      </c>
      <c r="D202" s="179" t="s">
        <v>310</v>
      </c>
      <c r="E202" s="61"/>
      <c r="F202" s="61"/>
      <c r="G202" s="61"/>
      <c r="H202" s="61"/>
      <c r="I202" s="61"/>
      <c r="J202" s="61"/>
      <c r="K202" s="61"/>
      <c r="L202" s="61"/>
      <c r="M202" s="61">
        <v>0</v>
      </c>
      <c r="N202" s="61">
        <v>0</v>
      </c>
      <c r="O202" s="61">
        <v>0</v>
      </c>
      <c r="P202" s="61">
        <v>0</v>
      </c>
      <c r="Q202" s="61">
        <v>0</v>
      </c>
      <c r="R202" s="61">
        <v>0</v>
      </c>
      <c r="S202" s="61">
        <v>0</v>
      </c>
      <c r="T202" s="61">
        <v>0</v>
      </c>
      <c r="U202" s="29"/>
      <c r="V202" s="132"/>
      <c r="W202" s="491"/>
    </row>
    <row r="203" spans="2:24" ht="15" x14ac:dyDescent="0.25">
      <c r="C203" s="179" t="s">
        <v>462</v>
      </c>
      <c r="D203" s="179" t="s">
        <v>458</v>
      </c>
      <c r="E203" s="61"/>
      <c r="F203" s="61"/>
      <c r="G203" s="61"/>
      <c r="H203" s="61"/>
      <c r="I203" s="61"/>
      <c r="J203" s="61"/>
      <c r="K203" s="61"/>
      <c r="L203" s="61"/>
      <c r="M203" s="61">
        <v>0</v>
      </c>
      <c r="N203" s="61">
        <v>0</v>
      </c>
      <c r="O203" s="61">
        <v>0</v>
      </c>
      <c r="P203" s="61">
        <v>0</v>
      </c>
      <c r="Q203" s="61">
        <v>0</v>
      </c>
      <c r="R203" s="61">
        <v>0</v>
      </c>
      <c r="S203" s="61">
        <v>0</v>
      </c>
      <c r="T203" s="61">
        <v>0</v>
      </c>
      <c r="U203" s="29"/>
      <c r="V203" s="132"/>
      <c r="W203" s="491"/>
    </row>
    <row r="204" spans="2:24" x14ac:dyDescent="0.2">
      <c r="W204" s="491"/>
    </row>
    <row r="205" spans="2:24" ht="15" x14ac:dyDescent="0.2">
      <c r="B205" s="134"/>
      <c r="C205" s="200" t="s">
        <v>463</v>
      </c>
      <c r="D205" s="269"/>
      <c r="V205" s="17"/>
      <c r="W205" s="491"/>
    </row>
    <row r="206" spans="2:24" x14ac:dyDescent="0.2">
      <c r="B206" s="134"/>
      <c r="C206" s="17" t="s">
        <v>40</v>
      </c>
      <c r="D206" s="14" t="s">
        <v>41</v>
      </c>
      <c r="E206" s="277">
        <f>'GreenStep Cities Steps 4&amp;5'!E9</f>
        <v>0</v>
      </c>
      <c r="F206" s="277">
        <f>'GreenStep Cities Steps 4&amp;5'!F9</f>
        <v>0</v>
      </c>
      <c r="G206" s="277">
        <f>'GreenStep Cities Steps 4&amp;5'!G9</f>
        <v>0</v>
      </c>
      <c r="H206" s="277">
        <f>'GreenStep Cities Steps 4&amp;5'!H9</f>
        <v>0</v>
      </c>
      <c r="I206" s="277">
        <f>'GreenStep Cities Steps 4&amp;5'!I9</f>
        <v>0</v>
      </c>
      <c r="J206" s="277">
        <f>'GreenStep Cities Steps 4&amp;5'!J9</f>
        <v>0</v>
      </c>
      <c r="K206" s="277">
        <f>'GreenStep Cities Steps 4&amp;5'!K9</f>
        <v>0</v>
      </c>
      <c r="L206" s="277">
        <f>'GreenStep Cities Steps 4&amp;5'!L9</f>
        <v>0</v>
      </c>
      <c r="M206" s="277">
        <f>'GreenStep Cities Steps 4&amp;5'!M9</f>
        <v>0</v>
      </c>
      <c r="N206" s="277">
        <f>'GreenStep Cities Steps 4&amp;5'!N9</f>
        <v>0</v>
      </c>
      <c r="O206" s="277">
        <f>'GreenStep Cities Steps 4&amp;5'!O9</f>
        <v>0</v>
      </c>
      <c r="P206" s="277">
        <f>'GreenStep Cities Steps 4&amp;5'!P9</f>
        <v>0</v>
      </c>
      <c r="Q206" s="277">
        <f>'GreenStep Cities Steps 4&amp;5'!Q9</f>
        <v>0</v>
      </c>
      <c r="R206" s="277">
        <f>'GreenStep Cities Steps 4&amp;5'!R9</f>
        <v>0</v>
      </c>
      <c r="S206" s="277">
        <f>'GreenStep Cities Steps 4&amp;5'!S9</f>
        <v>0</v>
      </c>
      <c r="T206" s="277">
        <f>'GreenStep Cities Steps 4&amp;5'!T9</f>
        <v>0</v>
      </c>
      <c r="U206" s="239"/>
      <c r="V206" s="493" t="s">
        <v>464</v>
      </c>
      <c r="W206" s="491"/>
    </row>
    <row r="207" spans="2:24" x14ac:dyDescent="0.2">
      <c r="B207" s="134"/>
      <c r="C207" s="180" t="s">
        <v>465</v>
      </c>
      <c r="D207" s="17" t="s">
        <v>314</v>
      </c>
      <c r="E207" s="61"/>
      <c r="F207" s="61"/>
      <c r="G207" s="61"/>
      <c r="H207" s="61"/>
      <c r="I207" s="61"/>
      <c r="J207" s="61"/>
      <c r="K207" s="61"/>
      <c r="L207" s="61"/>
      <c r="M207" s="61"/>
      <c r="N207" s="61"/>
      <c r="O207" s="61"/>
      <c r="P207" s="61"/>
      <c r="Q207" s="61"/>
      <c r="R207" s="61"/>
      <c r="S207" s="61"/>
      <c r="T207" s="61"/>
      <c r="U207" s="239"/>
      <c r="V207" s="494"/>
      <c r="W207" s="491"/>
    </row>
    <row r="208" spans="2:24" x14ac:dyDescent="0.2">
      <c r="B208" s="134"/>
      <c r="C208" s="180" t="s">
        <v>466</v>
      </c>
      <c r="D208" s="17" t="s">
        <v>314</v>
      </c>
      <c r="E208" s="61"/>
      <c r="F208" s="61"/>
      <c r="G208" s="61"/>
      <c r="H208" s="61"/>
      <c r="I208" s="61"/>
      <c r="J208" s="61"/>
      <c r="K208" s="61"/>
      <c r="L208" s="61"/>
      <c r="M208" s="61"/>
      <c r="N208" s="61"/>
      <c r="O208" s="61"/>
      <c r="P208" s="61"/>
      <c r="Q208" s="61"/>
      <c r="R208" s="61"/>
      <c r="S208" s="61"/>
      <c r="T208" s="61"/>
      <c r="U208" s="239"/>
      <c r="V208" s="494"/>
      <c r="W208" s="491"/>
    </row>
    <row r="209" spans="2:23" x14ac:dyDescent="0.2">
      <c r="B209" s="134"/>
      <c r="C209" s="180" t="s">
        <v>467</v>
      </c>
      <c r="D209" s="17" t="s">
        <v>314</v>
      </c>
      <c r="E209" s="61"/>
      <c r="F209" s="61"/>
      <c r="G209" s="61"/>
      <c r="H209" s="61"/>
      <c r="I209" s="61"/>
      <c r="J209" s="61"/>
      <c r="K209" s="61"/>
      <c r="L209" s="61"/>
      <c r="M209" s="61"/>
      <c r="N209" s="61"/>
      <c r="O209" s="61"/>
      <c r="P209" s="61"/>
      <c r="Q209" s="61"/>
      <c r="R209" s="61"/>
      <c r="S209" s="61"/>
      <c r="T209" s="61"/>
      <c r="U209" s="239"/>
      <c r="V209" s="494"/>
      <c r="W209" s="491"/>
    </row>
    <row r="210" spans="2:23" x14ac:dyDescent="0.2">
      <c r="B210" s="134"/>
      <c r="C210" s="180" t="s">
        <v>468</v>
      </c>
      <c r="D210" s="17" t="s">
        <v>314</v>
      </c>
      <c r="E210" s="61"/>
      <c r="F210" s="61"/>
      <c r="G210" s="61"/>
      <c r="H210" s="61"/>
      <c r="I210" s="61"/>
      <c r="J210" s="61"/>
      <c r="K210" s="61"/>
      <c r="L210" s="61"/>
      <c r="M210" s="61"/>
      <c r="N210" s="61"/>
      <c r="O210" s="61"/>
      <c r="P210" s="61"/>
      <c r="Q210" s="61"/>
      <c r="R210" s="61"/>
      <c r="S210" s="61"/>
      <c r="T210" s="61"/>
      <c r="U210" s="239"/>
      <c r="V210" s="494"/>
      <c r="W210" s="491"/>
    </row>
    <row r="211" spans="2:23" x14ac:dyDescent="0.2">
      <c r="B211" s="134"/>
      <c r="C211" s="180" t="s">
        <v>469</v>
      </c>
      <c r="D211" s="17" t="s">
        <v>314</v>
      </c>
      <c r="E211" s="61"/>
      <c r="F211" s="61"/>
      <c r="G211" s="61"/>
      <c r="H211" s="61"/>
      <c r="I211" s="61"/>
      <c r="J211" s="61"/>
      <c r="K211" s="61"/>
      <c r="L211" s="61"/>
      <c r="M211" s="61"/>
      <c r="N211" s="61"/>
      <c r="O211" s="61"/>
      <c r="P211" s="61"/>
      <c r="Q211" s="61"/>
      <c r="R211" s="61"/>
      <c r="S211" s="61"/>
      <c r="T211" s="61"/>
      <c r="U211" s="239"/>
      <c r="V211" s="495"/>
      <c r="W211" s="492"/>
    </row>
    <row r="212" spans="2:23" x14ac:dyDescent="0.2">
      <c r="B212" s="134"/>
      <c r="C212" s="180"/>
      <c r="D212" s="17"/>
      <c r="E212" s="135"/>
      <c r="F212" s="135"/>
      <c r="G212" s="135"/>
      <c r="H212" s="135"/>
      <c r="I212" s="135"/>
      <c r="J212" s="135"/>
      <c r="K212" s="135"/>
      <c r="L212" s="135"/>
      <c r="M212" s="135"/>
      <c r="N212" s="135"/>
      <c r="O212" s="135"/>
      <c r="P212" s="135"/>
      <c r="Q212" s="135"/>
      <c r="R212" s="135"/>
      <c r="S212" s="135"/>
      <c r="T212" s="135"/>
      <c r="U212" s="239"/>
      <c r="V212" s="17"/>
      <c r="W212" s="239"/>
    </row>
    <row r="213" spans="2:23" ht="18" x14ac:dyDescent="0.25">
      <c r="B213" s="134"/>
      <c r="C213" s="496" t="s">
        <v>470</v>
      </c>
      <c r="D213" s="497"/>
      <c r="E213" s="497"/>
      <c r="F213" s="497"/>
      <c r="G213" s="497"/>
      <c r="H213" s="497"/>
      <c r="I213" s="497"/>
      <c r="J213" s="497"/>
      <c r="K213" s="497"/>
      <c r="L213" s="497"/>
      <c r="M213" s="497"/>
      <c r="N213" s="497"/>
      <c r="O213" s="497"/>
      <c r="P213" s="497"/>
      <c r="Q213" s="497"/>
      <c r="R213" s="497"/>
      <c r="S213" s="497"/>
      <c r="T213" s="497"/>
      <c r="U213" s="252"/>
      <c r="V213" s="178" t="s">
        <v>290</v>
      </c>
      <c r="W213" s="118" t="s">
        <v>34</v>
      </c>
    </row>
    <row r="214" spans="2:23" ht="15" x14ac:dyDescent="0.25">
      <c r="C214" s="200" t="s">
        <v>35</v>
      </c>
      <c r="D214" s="200" t="s">
        <v>36</v>
      </c>
      <c r="E214" s="29" t="s">
        <v>37</v>
      </c>
      <c r="F214" s="29">
        <v>2016</v>
      </c>
      <c r="G214" s="29">
        <f>F214+1</f>
        <v>2017</v>
      </c>
      <c r="H214" s="29">
        <f t="shared" ref="H214:R214" si="58">G214+1</f>
        <v>2018</v>
      </c>
      <c r="I214" s="29">
        <f t="shared" si="58"/>
        <v>2019</v>
      </c>
      <c r="J214" s="29">
        <f t="shared" si="58"/>
        <v>2020</v>
      </c>
      <c r="K214" s="29">
        <f t="shared" si="58"/>
        <v>2021</v>
      </c>
      <c r="L214" s="29">
        <f t="shared" si="58"/>
        <v>2022</v>
      </c>
      <c r="M214" s="29">
        <f t="shared" si="58"/>
        <v>2023</v>
      </c>
      <c r="N214" s="29">
        <f t="shared" si="58"/>
        <v>2024</v>
      </c>
      <c r="O214" s="29">
        <f t="shared" si="58"/>
        <v>2025</v>
      </c>
      <c r="P214" s="29">
        <f t="shared" si="58"/>
        <v>2026</v>
      </c>
      <c r="Q214" s="29">
        <f t="shared" si="58"/>
        <v>2027</v>
      </c>
      <c r="R214" s="29">
        <f t="shared" si="58"/>
        <v>2028</v>
      </c>
      <c r="S214" s="29">
        <f>R214+1</f>
        <v>2029</v>
      </c>
      <c r="T214" s="29">
        <f t="shared" ref="T214" si="59">S214+1</f>
        <v>2030</v>
      </c>
      <c r="U214" s="29"/>
      <c r="V214" s="132"/>
      <c r="W214" s="29"/>
    </row>
    <row r="215" spans="2:23" ht="15" x14ac:dyDescent="0.25">
      <c r="C215" s="199" t="s">
        <v>471</v>
      </c>
      <c r="D215" s="199" t="s">
        <v>418</v>
      </c>
      <c r="E215" s="278">
        <f>'GreenStep Cities Steps 4&amp;5'!E90</f>
        <v>0</v>
      </c>
      <c r="F215" s="278">
        <f>'GreenStep Cities Steps 4&amp;5'!F90</f>
        <v>0</v>
      </c>
      <c r="G215" s="278">
        <f>'GreenStep Cities Steps 4&amp;5'!G90</f>
        <v>0</v>
      </c>
      <c r="H215" s="278">
        <f>'GreenStep Cities Steps 4&amp;5'!H90</f>
        <v>0</v>
      </c>
      <c r="I215" s="278">
        <f>'GreenStep Cities Steps 4&amp;5'!I90</f>
        <v>0</v>
      </c>
      <c r="J215" s="278">
        <f>'GreenStep Cities Steps 4&amp;5'!J90</f>
        <v>0</v>
      </c>
      <c r="K215" s="278">
        <f>'GreenStep Cities Steps 4&amp;5'!J90</f>
        <v>0</v>
      </c>
      <c r="L215" s="281">
        <f>'GreenStep Cities Steps 4&amp;5'!K90</f>
        <v>0</v>
      </c>
      <c r="M215" s="281">
        <f>'GreenStep Cities Steps 4&amp;5'!L90</f>
        <v>0</v>
      </c>
      <c r="N215" s="281">
        <f>'GreenStep Cities Steps 4&amp;5'!M90</f>
        <v>0</v>
      </c>
      <c r="O215" s="281">
        <f>'GreenStep Cities Steps 4&amp;5'!N90</f>
        <v>0</v>
      </c>
      <c r="P215" s="281">
        <f>'GreenStep Cities Steps 4&amp;5'!O90</f>
        <v>0</v>
      </c>
      <c r="Q215" s="281">
        <f>'GreenStep Cities Steps 4&amp;5'!P90</f>
        <v>0</v>
      </c>
      <c r="R215" s="281">
        <f>'GreenStep Cities Steps 4&amp;5'!Q90</f>
        <v>0</v>
      </c>
      <c r="S215" s="281">
        <f>'GreenStep Cities Steps 4&amp;5'!R90</f>
        <v>0</v>
      </c>
      <c r="T215" s="281">
        <f>'GreenStep Cities Steps 4&amp;5'!T90</f>
        <v>0</v>
      </c>
      <c r="U215" s="29"/>
      <c r="V215" s="132"/>
      <c r="W215" s="498"/>
    </row>
    <row r="216" spans="2:23" ht="15" x14ac:dyDescent="0.25">
      <c r="C216" s="199" t="s">
        <v>472</v>
      </c>
      <c r="D216" s="199" t="s">
        <v>251</v>
      </c>
      <c r="E216" s="112">
        <f>'GreenStep Cities Steps 4&amp;5'!E95</f>
        <v>0</v>
      </c>
      <c r="F216" s="112">
        <f>'GreenStep Cities Steps 4&amp;5'!F95</f>
        <v>0</v>
      </c>
      <c r="G216" s="112">
        <f>'GreenStep Cities Steps 4&amp;5'!G95</f>
        <v>0</v>
      </c>
      <c r="H216" s="112">
        <f>'GreenStep Cities Steps 4&amp;5'!H95</f>
        <v>0</v>
      </c>
      <c r="I216" s="112">
        <f>'GreenStep Cities Steps 4&amp;5'!I95</f>
        <v>0</v>
      </c>
      <c r="J216" s="112">
        <f>'GreenStep Cities Steps 4&amp;5'!J95</f>
        <v>0</v>
      </c>
      <c r="K216" s="112">
        <f>'GreenStep Cities Steps 4&amp;5'!J95</f>
        <v>0</v>
      </c>
      <c r="L216" s="112">
        <f>'GreenStep Cities Steps 4&amp;5'!K95</f>
        <v>0</v>
      </c>
      <c r="M216" s="112">
        <f>'GreenStep Cities Steps 4&amp;5'!L95</f>
        <v>0</v>
      </c>
      <c r="N216" s="112">
        <f>'GreenStep Cities Steps 4&amp;5'!M95</f>
        <v>0</v>
      </c>
      <c r="O216" s="112">
        <f>'GreenStep Cities Steps 4&amp;5'!N95</f>
        <v>0</v>
      </c>
      <c r="P216" s="112">
        <f>'GreenStep Cities Steps 4&amp;5'!O95</f>
        <v>0</v>
      </c>
      <c r="Q216" s="112">
        <f>'GreenStep Cities Steps 4&amp;5'!P95</f>
        <v>0</v>
      </c>
      <c r="R216" s="112">
        <f>'GreenStep Cities Steps 4&amp;5'!Q95</f>
        <v>0</v>
      </c>
      <c r="S216" s="112">
        <f>'GreenStep Cities Steps 4&amp;5'!R95</f>
        <v>0</v>
      </c>
      <c r="T216" s="112">
        <f>'GreenStep Cities Steps 4&amp;5'!T95</f>
        <v>0</v>
      </c>
      <c r="U216" s="29"/>
      <c r="V216" s="132"/>
      <c r="W216" s="498"/>
    </row>
    <row r="217" spans="2:23" ht="15" x14ac:dyDescent="0.25">
      <c r="C217" s="179" t="s">
        <v>473</v>
      </c>
      <c r="D217" s="179" t="s">
        <v>418</v>
      </c>
      <c r="E217" s="61">
        <v>0</v>
      </c>
      <c r="F217" s="61">
        <v>0</v>
      </c>
      <c r="G217" s="61">
        <v>0</v>
      </c>
      <c r="H217" s="61">
        <v>0</v>
      </c>
      <c r="I217" s="61">
        <v>0</v>
      </c>
      <c r="J217" s="61">
        <v>0</v>
      </c>
      <c r="K217" s="61">
        <v>0</v>
      </c>
      <c r="L217" s="61">
        <v>0</v>
      </c>
      <c r="M217" s="61">
        <v>0</v>
      </c>
      <c r="N217" s="61">
        <v>0</v>
      </c>
      <c r="O217" s="61">
        <v>0</v>
      </c>
      <c r="P217" s="61">
        <v>0</v>
      </c>
      <c r="Q217" s="61">
        <v>0</v>
      </c>
      <c r="R217" s="61">
        <v>0</v>
      </c>
      <c r="S217" s="61">
        <v>0</v>
      </c>
      <c r="T217" s="61">
        <v>0</v>
      </c>
      <c r="U217" s="29"/>
      <c r="V217" s="132" t="s">
        <v>379</v>
      </c>
      <c r="W217" s="498"/>
    </row>
    <row r="218" spans="2:23" ht="15" x14ac:dyDescent="0.25">
      <c r="U218" s="29"/>
      <c r="V218" s="132"/>
      <c r="W218" s="498"/>
    </row>
    <row r="219" spans="2:23" ht="43.5" x14ac:dyDescent="0.25">
      <c r="C219" s="179" t="s">
        <v>474</v>
      </c>
      <c r="D219" s="179" t="s">
        <v>251</v>
      </c>
      <c r="E219" s="66"/>
      <c r="F219" s="67"/>
      <c r="G219" s="67"/>
      <c r="H219" s="67"/>
      <c r="I219" s="67"/>
      <c r="J219" s="68"/>
      <c r="K219" s="68"/>
      <c r="L219" s="68"/>
      <c r="M219" s="68"/>
      <c r="N219" s="68"/>
      <c r="O219" s="68"/>
      <c r="P219" s="68"/>
      <c r="Q219" s="68"/>
      <c r="R219" s="68"/>
      <c r="S219" s="68"/>
      <c r="T219" s="68"/>
      <c r="U219" s="29"/>
      <c r="V219" s="119" t="s">
        <v>475</v>
      </c>
      <c r="W219" s="498"/>
    </row>
    <row r="220" spans="2:23" ht="15" x14ac:dyDescent="0.25">
      <c r="C220" s="179" t="s">
        <v>476</v>
      </c>
      <c r="D220" s="179" t="s">
        <v>251</v>
      </c>
      <c r="E220" s="66"/>
      <c r="F220" s="67"/>
      <c r="G220" s="67"/>
      <c r="H220" s="67"/>
      <c r="I220" s="67"/>
      <c r="J220" s="68"/>
      <c r="K220" s="68"/>
      <c r="L220" s="68"/>
      <c r="M220" s="68"/>
      <c r="N220" s="68"/>
      <c r="O220" s="68"/>
      <c r="P220" s="68"/>
      <c r="Q220" s="68"/>
      <c r="R220" s="68"/>
      <c r="S220" s="68"/>
      <c r="T220" s="68"/>
      <c r="U220" s="29"/>
      <c r="V220" s="132"/>
      <c r="W220" s="499"/>
    </row>
    <row r="221" spans="2:23" ht="15" x14ac:dyDescent="0.25">
      <c r="U221" s="29"/>
      <c r="V221" s="132"/>
    </row>
  </sheetData>
  <protectedRanges>
    <protectedRange algorithmName="SHA-512" hashValue="1iWuNp1+qTMPr+9hDcw76EXyhyR7nJvsGRc8WXcgIgfHN3qETlD0EO4vZH0CxYnlGqcNIKClZ6zTXZJHt9O7+Q==" saltValue="B6YU2L3SZKZ8PjipDTI3kw==" spinCount="100000" sqref="E25:U29" name="range1_1"/>
    <protectedRange algorithmName="SHA-512" hashValue="ldA0KW477w5KzxVWI8+xfmL17Gf85pbtWVqTY17GtvDwVPMsM2AFN9IJ5hP5LwZYPFtrn0A1Hr57ktsV+P4jCQ==" saltValue="/zjEMdbItIq13plwE7GMcA==" spinCount="100000" sqref="E163:U163 E165:U166 E160:U161 E157:U158 E154:U155 E151:U152" name="Range2_3"/>
    <protectedRange algorithmName="SHA-512" hashValue="ldA0KW477w5KzxVWI8+xfmL17Gf85pbtWVqTY17GtvDwVPMsM2AFN9IJ5hP5LwZYPFtrn0A1Hr57ktsV+P4jCQ==" saltValue="/zjEMdbItIq13plwE7GMcA==" spinCount="100000" sqref="E178:T178" name="Range2_5"/>
    <protectedRange algorithmName="SHA-512" hashValue="ldA0KW477w5KzxVWI8+xfmL17Gf85pbtWVqTY17GtvDwVPMsM2AFN9IJ5hP5LwZYPFtrn0A1Hr57ktsV+P4jCQ==" saltValue="/zjEMdbItIq13plwE7GMcA==" spinCount="100000" sqref="E75:T76 E90:T90 E79:T88" name="Range2_6"/>
    <protectedRange algorithmName="SHA-512" hashValue="ldA0KW477w5KzxVWI8+xfmL17Gf85pbtWVqTY17GtvDwVPMsM2AFN9IJ5hP5LwZYPFtrn0A1Hr57ktsV+P4jCQ==" saltValue="/zjEMdbItIq13plwE7GMcA==" spinCount="100000" sqref="E51:U53" name="Range2_1_4"/>
  </protectedRanges>
  <mergeCells count="19">
    <mergeCell ref="C213:T213"/>
    <mergeCell ref="W215:W220"/>
    <mergeCell ref="C2:N2"/>
    <mergeCell ref="C3:T3"/>
    <mergeCell ref="C23:T23"/>
    <mergeCell ref="C34:T34"/>
    <mergeCell ref="C40:T40"/>
    <mergeCell ref="C70:T70"/>
    <mergeCell ref="C112:T112"/>
    <mergeCell ref="C148:T148"/>
    <mergeCell ref="C168:T168"/>
    <mergeCell ref="W25:W31"/>
    <mergeCell ref="W36:W38"/>
    <mergeCell ref="W42:W69"/>
    <mergeCell ref="W72:W110"/>
    <mergeCell ref="W114:W146"/>
    <mergeCell ref="W150:W166"/>
    <mergeCell ref="W170:W211"/>
    <mergeCell ref="V206:V211"/>
  </mergeCells>
  <dataValidations disablePrompts="1" count="1">
    <dataValidation type="whole" allowBlank="1" showInputMessage="1" showErrorMessage="1" sqref="D7" xr:uid="{A966C07B-1E1A-46F9-9963-2907976B02D8}">
      <formula1>2000</formula1>
      <formula2>2020</formula2>
    </dataValidation>
  </dataValidations>
  <hyperlinks>
    <hyperlink ref="V37" r:id="rId1" xr:uid="{8D441BA3-10F2-4425-BA26-DA9E1D4FFADC}"/>
    <hyperlink ref="V38" r:id="rId2" location="/" xr:uid="{209B08DE-DF2A-47AD-969D-7D75CE105B45}"/>
    <hyperlink ref="V114" r:id="rId3" location="VMT" xr:uid="{8114A0DB-0742-4F71-A5E2-7F4BCAEBD645}"/>
    <hyperlink ref="V125" r:id="rId4" xr:uid="{D942557C-7BF5-4639-9A1F-4AB92CEF962E}"/>
    <hyperlink ref="V122" r:id="rId5" xr:uid="{078EE081-D7EE-4D18-B8C9-2FFABC5D8CE9}"/>
    <hyperlink ref="V137" r:id="rId6" xr:uid="{B755C9E5-F1F2-4B72-8B0E-19651A871432}"/>
    <hyperlink ref="V143" r:id="rId7" xr:uid="{8AF385AB-1C14-4528-991D-E839710A304F}"/>
    <hyperlink ref="V219" r:id="rId8" display="EIA provides both heating degree and cooling degree day estimates for the EIA census regions (Minnesota is within the West North Central region), or" xr:uid="{473CA3EC-55B5-4D80-AC44-6AE74D8F53FB}"/>
    <hyperlink ref="V184" r:id="rId9" display="Participation in GPP will be availabl e through the local utility. For example, Xcel provides estimates on GPP participation for it's programs in the Xcel Community Energy Reports that it prepares for communities." xr:uid="{51230C8A-CE4E-4717-97AE-032AB20A6D9B}"/>
    <hyperlink ref="V200" r:id="rId10" display="Participation in GPP will be available through the local utility. For example, Xcel provides estimates on GPP participation for it's programs in the Xcel Community Energy Reports that it prepares for communities." xr:uid="{38D0C547-56D9-48FA-AAC4-B5A4F313AA63}"/>
    <hyperlink ref="V94" r:id="rId11" display="• Check with the City, they have an inventory of buildings. If a city participates in B3 or another building benchmarking program, some building information will be available through the reporting platform. " xr:uid="{36B7E0FC-A973-457F-80FC-758BD53FAC62}"/>
    <hyperlink ref="V73" r:id="rId12" display="• Directly through the Utility (for example, Xcel Energy publishes community energy reports) " xr:uid="{523FD1FC-40A9-4492-8E11-01B0C16C1479}"/>
    <hyperlink ref="V75" r:id="rId13" display="• From the Regional Indicators Initiative" xr:uid="{24FEC2D5-DC66-477B-AEE1-7F3AB82684F1}"/>
    <hyperlink ref="V60" r:id="rId14" display="• Check with the City, they have an inventory of buildings. If a city participates in B3 or another building benchmarking program, some building information will be available through the reporting platform. " xr:uid="{8CF118CC-B6E7-43F9-A96A-D2C6947328FC}"/>
    <hyperlink ref="V45" r:id="rId15" display="• From the Regional Indicators Initiative" xr:uid="{2AA16E9A-1BBF-4D1F-9B3B-1F3388869CCF}"/>
    <hyperlink ref="V61" r:id="rId16" display="• Check with the City, they have an inventory of buildings. If a city participates in B3 or another building benchmarking program, some building information will be available through the reporting platform. " xr:uid="{1852E6D1-D540-41B6-A5E5-66CD7FFC01B0}"/>
  </hyperlinks>
  <pageMargins left="0.7" right="0.7" top="0.75" bottom="0.75" header="0.3" footer="0.3"/>
  <pageSetup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8BD28-F1DC-436A-A359-ED0D722F9CCE}">
  <sheetPr>
    <tabColor theme="3" tint="0.39997558519241921"/>
  </sheetPr>
  <dimension ref="A1:X127"/>
  <sheetViews>
    <sheetView zoomScale="58" zoomScaleNormal="70" workbookViewId="0">
      <selection activeCell="T13" sqref="T13"/>
    </sheetView>
  </sheetViews>
  <sheetFormatPr defaultColWidth="8.85546875" defaultRowHeight="14.25" x14ac:dyDescent="0.2"/>
  <cols>
    <col min="1" max="1" width="4.140625" style="18" customWidth="1"/>
    <col min="2" max="2" width="12.140625" style="18" bestFit="1" customWidth="1"/>
    <col min="3" max="3" width="22.5703125" style="18" bestFit="1" customWidth="1"/>
    <col min="4" max="4" width="15.85546875" style="18" bestFit="1" customWidth="1"/>
    <col min="5" max="5" width="16.42578125" style="18" bestFit="1" customWidth="1"/>
    <col min="6" max="6" width="13.7109375" style="18" bestFit="1" customWidth="1"/>
    <col min="7" max="7" width="22.42578125" style="18" bestFit="1" customWidth="1"/>
    <col min="8" max="8" width="17.28515625" style="18" bestFit="1" customWidth="1"/>
    <col min="9" max="9" width="17.42578125" style="18" bestFit="1" customWidth="1"/>
    <col min="10" max="10" width="13.7109375" style="18" bestFit="1" customWidth="1"/>
    <col min="11" max="11" width="22.42578125" style="18" bestFit="1" customWidth="1"/>
    <col min="12" max="12" width="15.85546875" style="18" bestFit="1" customWidth="1"/>
    <col min="13" max="13" width="13.85546875" style="18" bestFit="1" customWidth="1"/>
    <col min="14" max="14" width="17.140625" style="18" bestFit="1" customWidth="1"/>
    <col min="15" max="15" width="22.42578125" style="18" bestFit="1" customWidth="1"/>
    <col min="16" max="16" width="16.42578125" style="18" bestFit="1" customWidth="1"/>
    <col min="17" max="17" width="21.5703125" style="18" bestFit="1" customWidth="1"/>
    <col min="18" max="18" width="16.140625" style="18" bestFit="1" customWidth="1"/>
    <col min="19" max="20" width="8.85546875" style="18" customWidth="1"/>
    <col min="21" max="21" width="38.140625" style="18" bestFit="1" customWidth="1"/>
    <col min="22" max="22" width="26.85546875" style="18" customWidth="1"/>
    <col min="23" max="23" width="17.140625" style="18" bestFit="1" customWidth="1"/>
    <col min="24" max="16384" width="8.85546875" style="18"/>
  </cols>
  <sheetData>
    <row r="1" spans="1:24" x14ac:dyDescent="0.2">
      <c r="A1" s="207"/>
      <c r="B1" s="207"/>
      <c r="C1" s="207"/>
      <c r="D1" s="207"/>
      <c r="E1" s="207"/>
      <c r="F1" s="207"/>
      <c r="G1" s="207"/>
      <c r="H1" s="207"/>
      <c r="I1" s="207"/>
      <c r="J1" s="207"/>
      <c r="K1" s="207"/>
      <c r="L1" s="207"/>
      <c r="M1" s="207"/>
      <c r="N1" s="207"/>
      <c r="O1" s="207"/>
      <c r="P1" s="207"/>
      <c r="Q1" s="207"/>
      <c r="R1" s="207"/>
      <c r="S1" s="207"/>
      <c r="T1" s="207"/>
      <c r="U1" s="207"/>
      <c r="V1" s="207"/>
      <c r="W1" s="207"/>
      <c r="X1" s="207"/>
    </row>
    <row r="2" spans="1:24" ht="20.25" x14ac:dyDescent="0.3">
      <c r="A2" s="207"/>
      <c r="B2" s="207"/>
      <c r="C2" s="435" t="s">
        <v>477</v>
      </c>
      <c r="D2" s="435"/>
      <c r="E2" s="435"/>
      <c r="F2" s="435"/>
      <c r="G2" s="435"/>
      <c r="H2" s="435"/>
      <c r="I2" s="435"/>
      <c r="J2" s="435"/>
      <c r="K2" s="435"/>
      <c r="L2" s="435"/>
      <c r="M2" s="435"/>
      <c r="N2" s="435"/>
      <c r="O2" s="435"/>
      <c r="P2" s="435"/>
      <c r="Q2" s="435"/>
      <c r="R2" s="435"/>
      <c r="S2" s="207"/>
      <c r="T2" s="207"/>
      <c r="U2" s="207"/>
      <c r="V2" s="207"/>
      <c r="W2" s="207"/>
      <c r="X2" s="207"/>
    </row>
    <row r="3" spans="1:24" x14ac:dyDescent="0.2">
      <c r="A3" s="207"/>
      <c r="B3" s="207"/>
      <c r="C3" s="207"/>
      <c r="D3" s="207"/>
      <c r="E3" s="207"/>
      <c r="F3" s="207"/>
      <c r="G3" s="207"/>
      <c r="H3" s="207"/>
      <c r="I3" s="207"/>
      <c r="J3" s="207"/>
      <c r="K3" s="207"/>
      <c r="L3" s="207"/>
      <c r="M3" s="207"/>
      <c r="N3" s="207"/>
      <c r="O3" s="207"/>
      <c r="P3" s="207"/>
      <c r="Q3" s="207"/>
      <c r="R3" s="207"/>
      <c r="S3" s="207"/>
      <c r="T3" s="207"/>
      <c r="U3" s="207"/>
      <c r="V3" s="207"/>
      <c r="W3" s="207"/>
      <c r="X3" s="207"/>
    </row>
    <row r="4" spans="1:24" ht="47.25" x14ac:dyDescent="0.2">
      <c r="A4" s="207"/>
      <c r="B4" s="423"/>
      <c r="C4" s="424" t="s">
        <v>478</v>
      </c>
      <c r="D4" s="424" t="s">
        <v>479</v>
      </c>
      <c r="E4" s="425" t="s">
        <v>480</v>
      </c>
      <c r="F4" s="425" t="s">
        <v>479</v>
      </c>
      <c r="G4" s="426" t="s">
        <v>481</v>
      </c>
      <c r="H4" s="426" t="s">
        <v>479</v>
      </c>
      <c r="I4" s="427" t="s">
        <v>482</v>
      </c>
      <c r="J4" s="427" t="s">
        <v>479</v>
      </c>
      <c r="K4" s="428" t="s">
        <v>483</v>
      </c>
      <c r="L4" s="428" t="s">
        <v>479</v>
      </c>
      <c r="M4" s="429" t="s">
        <v>484</v>
      </c>
      <c r="N4" s="429" t="s">
        <v>485</v>
      </c>
      <c r="O4" s="430" t="s">
        <v>486</v>
      </c>
      <c r="P4" s="430" t="s">
        <v>487</v>
      </c>
      <c r="Q4" s="431" t="s">
        <v>488</v>
      </c>
      <c r="R4" s="432" t="s">
        <v>489</v>
      </c>
      <c r="S4" s="527" t="s">
        <v>27</v>
      </c>
      <c r="T4" s="527"/>
      <c r="U4" s="527"/>
      <c r="V4" s="527"/>
      <c r="W4" s="207"/>
      <c r="X4" s="207"/>
    </row>
    <row r="5" spans="1:24" ht="15.75" x14ac:dyDescent="0.25">
      <c r="A5" s="207"/>
      <c r="B5" s="23" t="s">
        <v>490</v>
      </c>
      <c r="C5" s="58">
        <f>'Climate Metrics'!E78</f>
        <v>0</v>
      </c>
      <c r="D5" s="58">
        <f>'Climate Metrics'!E77</f>
        <v>0</v>
      </c>
      <c r="E5" s="208">
        <f>'Climate Metrics'!E83</f>
        <v>0</v>
      </c>
      <c r="F5" s="58">
        <f>'Climate Metrics'!E82</f>
        <v>0</v>
      </c>
      <c r="G5" s="58">
        <f>'Climate Metrics'!E45</f>
        <v>0</v>
      </c>
      <c r="H5" s="58">
        <f>'Climate Metrics'!E44</f>
        <v>0</v>
      </c>
      <c r="I5" s="58">
        <f>'Climate Metrics'!E49</f>
        <v>0</v>
      </c>
      <c r="J5" s="59">
        <f>'Climate Metrics'!E48</f>
        <v>0</v>
      </c>
      <c r="K5" s="58">
        <f>'Climate Metrics'!E122</f>
        <v>0</v>
      </c>
      <c r="L5" s="58">
        <f>'Climate Metrics'!E123</f>
        <v>0</v>
      </c>
      <c r="M5" s="283">
        <f>'Climate Metrics'!E158</f>
        <v>0</v>
      </c>
      <c r="N5" s="59">
        <f>'Climate Metrics'!E172</f>
        <v>0</v>
      </c>
      <c r="O5" s="69">
        <f>D5+H5</f>
        <v>0</v>
      </c>
      <c r="P5" s="69">
        <f>F5+J5</f>
        <v>0</v>
      </c>
      <c r="Q5" s="70">
        <f t="shared" ref="Q5:Q20" si="0">N5++L5+J5+H5+F5+D5</f>
        <v>0</v>
      </c>
      <c r="R5" s="69">
        <f>'Climate Metrics'!E31</f>
        <v>0</v>
      </c>
      <c r="S5" s="207"/>
      <c r="T5" s="207"/>
      <c r="U5" s="207"/>
      <c r="V5" s="207"/>
      <c r="W5" s="207"/>
      <c r="X5" s="207"/>
    </row>
    <row r="6" spans="1:24" ht="15.75" x14ac:dyDescent="0.25">
      <c r="A6" s="207"/>
      <c r="B6" s="23">
        <v>2016</v>
      </c>
      <c r="C6" s="58">
        <f>'Climate Metrics'!F78</f>
        <v>0</v>
      </c>
      <c r="D6" s="58">
        <f>'Climate Metrics'!F77</f>
        <v>0</v>
      </c>
      <c r="E6" s="208">
        <f>'Climate Metrics'!F83</f>
        <v>0</v>
      </c>
      <c r="F6" s="58">
        <f>'Climate Metrics'!F82</f>
        <v>0</v>
      </c>
      <c r="G6" s="58">
        <f>'Climate Metrics'!F45</f>
        <v>0</v>
      </c>
      <c r="H6" s="58">
        <f>'Climate Metrics'!F44</f>
        <v>0</v>
      </c>
      <c r="I6" s="58">
        <f>'Climate Metrics'!F49</f>
        <v>0</v>
      </c>
      <c r="J6" s="59">
        <f>'Climate Metrics'!F48</f>
        <v>0</v>
      </c>
      <c r="K6" s="58">
        <f>'Climate Metrics'!F122</f>
        <v>0</v>
      </c>
      <c r="L6" s="58">
        <f>'Climate Metrics'!F123</f>
        <v>0</v>
      </c>
      <c r="M6" s="283">
        <f>'Climate Metrics'!F158</f>
        <v>0</v>
      </c>
      <c r="N6" s="59">
        <f>'Climate Metrics'!F172</f>
        <v>0</v>
      </c>
      <c r="O6" s="69">
        <f t="shared" ref="O6:O20" si="1">D6+H6</f>
        <v>0</v>
      </c>
      <c r="P6" s="69">
        <f t="shared" ref="P6:P20" si="2">F6+J6</f>
        <v>0</v>
      </c>
      <c r="Q6" s="70">
        <f t="shared" si="0"/>
        <v>0</v>
      </c>
      <c r="R6" s="69">
        <f>'Climate Metrics'!F31</f>
        <v>0</v>
      </c>
      <c r="S6" s="207"/>
      <c r="T6" s="207"/>
      <c r="U6" s="207"/>
      <c r="V6" s="207"/>
      <c r="W6" s="207"/>
      <c r="X6" s="207"/>
    </row>
    <row r="7" spans="1:24" ht="15.75" x14ac:dyDescent="0.25">
      <c r="A7" s="207"/>
      <c r="B7" s="23">
        <f>B6+1</f>
        <v>2017</v>
      </c>
      <c r="C7" s="58">
        <f>'Climate Metrics'!G78</f>
        <v>0</v>
      </c>
      <c r="D7" s="58">
        <f>'Climate Metrics'!G77</f>
        <v>0</v>
      </c>
      <c r="E7" s="208">
        <f>'Climate Metrics'!G83</f>
        <v>0</v>
      </c>
      <c r="F7" s="58">
        <f>'Climate Metrics'!G82</f>
        <v>0</v>
      </c>
      <c r="G7" s="58">
        <f>'Climate Metrics'!G45</f>
        <v>0</v>
      </c>
      <c r="H7" s="58">
        <f>'Climate Metrics'!G44</f>
        <v>0</v>
      </c>
      <c r="I7" s="58">
        <f>'Climate Metrics'!G49</f>
        <v>0</v>
      </c>
      <c r="J7" s="59">
        <f>'Climate Metrics'!G48</f>
        <v>0</v>
      </c>
      <c r="K7" s="58">
        <f>'Climate Metrics'!G122</f>
        <v>0</v>
      </c>
      <c r="L7" s="58">
        <f>'Climate Metrics'!G123</f>
        <v>0</v>
      </c>
      <c r="M7" s="283">
        <f>'Climate Metrics'!G158</f>
        <v>0</v>
      </c>
      <c r="N7" s="59">
        <f>'Climate Metrics'!G172</f>
        <v>0</v>
      </c>
      <c r="O7" s="69">
        <f t="shared" si="1"/>
        <v>0</v>
      </c>
      <c r="P7" s="69">
        <f t="shared" si="2"/>
        <v>0</v>
      </c>
      <c r="Q7" s="70">
        <f t="shared" si="0"/>
        <v>0</v>
      </c>
      <c r="R7" s="69">
        <f>'Climate Metrics'!G31</f>
        <v>0</v>
      </c>
      <c r="S7" s="207"/>
      <c r="T7" s="207"/>
      <c r="U7" s="207"/>
      <c r="V7" s="207"/>
      <c r="W7" s="207"/>
      <c r="X7" s="207"/>
    </row>
    <row r="8" spans="1:24" ht="15.75" x14ac:dyDescent="0.25">
      <c r="A8" s="207"/>
      <c r="B8" s="23">
        <f t="shared" ref="B8:B20" si="3">B7+1</f>
        <v>2018</v>
      </c>
      <c r="C8" s="58">
        <f>'Climate Metrics'!H78</f>
        <v>0</v>
      </c>
      <c r="D8" s="58">
        <f>'Climate Metrics'!H77</f>
        <v>0</v>
      </c>
      <c r="E8" s="208">
        <f>'Climate Metrics'!H83</f>
        <v>0</v>
      </c>
      <c r="F8" s="58">
        <f>'Climate Metrics'!H82</f>
        <v>0</v>
      </c>
      <c r="G8" s="58">
        <f>'Climate Metrics'!H45</f>
        <v>0</v>
      </c>
      <c r="H8" s="58">
        <f>'Climate Metrics'!H44</f>
        <v>0</v>
      </c>
      <c r="I8" s="58">
        <f>'Climate Metrics'!H49</f>
        <v>0</v>
      </c>
      <c r="J8" s="59">
        <f>'Climate Metrics'!H48</f>
        <v>0</v>
      </c>
      <c r="K8" s="58">
        <f>'Climate Metrics'!H122</f>
        <v>0</v>
      </c>
      <c r="L8" s="58">
        <f>'Climate Metrics'!H123</f>
        <v>0</v>
      </c>
      <c r="M8" s="283">
        <f>'Climate Metrics'!H158</f>
        <v>0</v>
      </c>
      <c r="N8" s="59">
        <f>'Climate Metrics'!H172</f>
        <v>0</v>
      </c>
      <c r="O8" s="69">
        <f t="shared" si="1"/>
        <v>0</v>
      </c>
      <c r="P8" s="69">
        <f t="shared" si="2"/>
        <v>0</v>
      </c>
      <c r="Q8" s="70">
        <f t="shared" si="0"/>
        <v>0</v>
      </c>
      <c r="R8" s="69">
        <f>'Climate Metrics'!H31</f>
        <v>0</v>
      </c>
      <c r="S8" s="207"/>
      <c r="T8" s="207"/>
      <c r="U8" s="207"/>
      <c r="V8" s="207"/>
      <c r="W8" s="207"/>
      <c r="X8" s="207"/>
    </row>
    <row r="9" spans="1:24" ht="15.75" x14ac:dyDescent="0.25">
      <c r="A9" s="207"/>
      <c r="B9" s="23">
        <f t="shared" si="3"/>
        <v>2019</v>
      </c>
      <c r="C9" s="58">
        <f>'Climate Metrics'!I78</f>
        <v>0</v>
      </c>
      <c r="D9" s="58">
        <f>'Climate Metrics'!I77</f>
        <v>0</v>
      </c>
      <c r="E9" s="208">
        <f>'Climate Metrics'!I83</f>
        <v>0</v>
      </c>
      <c r="F9" s="58">
        <f>'Climate Metrics'!I82</f>
        <v>0</v>
      </c>
      <c r="G9" s="58">
        <f>'Climate Metrics'!I45</f>
        <v>0</v>
      </c>
      <c r="H9" s="58">
        <f>'Climate Metrics'!I44</f>
        <v>0</v>
      </c>
      <c r="I9" s="58">
        <f>'Climate Metrics'!I49</f>
        <v>0</v>
      </c>
      <c r="J9" s="59">
        <f>'Climate Metrics'!I48</f>
        <v>0</v>
      </c>
      <c r="K9" s="58">
        <f>'Climate Metrics'!I122</f>
        <v>0</v>
      </c>
      <c r="L9" s="58">
        <f>'Climate Metrics'!I123</f>
        <v>0</v>
      </c>
      <c r="M9" s="283">
        <f>'Climate Metrics'!I158</f>
        <v>0</v>
      </c>
      <c r="N9" s="59">
        <f>'Climate Metrics'!I172</f>
        <v>0</v>
      </c>
      <c r="O9" s="69">
        <f t="shared" si="1"/>
        <v>0</v>
      </c>
      <c r="P9" s="69">
        <f t="shared" si="2"/>
        <v>0</v>
      </c>
      <c r="Q9" s="70">
        <f t="shared" si="0"/>
        <v>0</v>
      </c>
      <c r="R9" s="69">
        <f>'Climate Metrics'!I31</f>
        <v>0</v>
      </c>
      <c r="S9" s="207"/>
      <c r="T9" s="207"/>
      <c r="U9" s="207"/>
      <c r="V9" s="207"/>
      <c r="W9" s="207"/>
      <c r="X9" s="207"/>
    </row>
    <row r="10" spans="1:24" ht="15.75" x14ac:dyDescent="0.25">
      <c r="A10" s="207"/>
      <c r="B10" s="23">
        <f t="shared" si="3"/>
        <v>2020</v>
      </c>
      <c r="C10" s="58">
        <f>'Climate Metrics'!J78</f>
        <v>0</v>
      </c>
      <c r="D10" s="58">
        <f>'Climate Metrics'!J77</f>
        <v>0</v>
      </c>
      <c r="E10" s="208">
        <f>'Climate Metrics'!J83</f>
        <v>0</v>
      </c>
      <c r="F10" s="58">
        <f>'Climate Metrics'!J82</f>
        <v>0</v>
      </c>
      <c r="G10" s="58">
        <f>'Climate Metrics'!J45</f>
        <v>0</v>
      </c>
      <c r="H10" s="58">
        <f>'Climate Metrics'!J44</f>
        <v>0</v>
      </c>
      <c r="I10" s="58">
        <f>'Climate Metrics'!J49</f>
        <v>0</v>
      </c>
      <c r="J10" s="59">
        <f>'Climate Metrics'!J48</f>
        <v>0</v>
      </c>
      <c r="K10" s="58">
        <f>'Climate Metrics'!J122</f>
        <v>0</v>
      </c>
      <c r="L10" s="58">
        <f>'Climate Metrics'!J123</f>
        <v>0</v>
      </c>
      <c r="M10" s="283">
        <f>'Climate Metrics'!J158</f>
        <v>0</v>
      </c>
      <c r="N10" s="59">
        <f>'Climate Metrics'!J172</f>
        <v>0</v>
      </c>
      <c r="O10" s="69">
        <f t="shared" si="1"/>
        <v>0</v>
      </c>
      <c r="P10" s="69">
        <f t="shared" si="2"/>
        <v>0</v>
      </c>
      <c r="Q10" s="70">
        <f t="shared" si="0"/>
        <v>0</v>
      </c>
      <c r="R10" s="69">
        <f>'Climate Metrics'!J31</f>
        <v>0</v>
      </c>
      <c r="S10" s="207"/>
      <c r="T10" s="207"/>
      <c r="U10" s="207"/>
      <c r="V10" s="207"/>
      <c r="W10" s="207"/>
      <c r="X10" s="207"/>
    </row>
    <row r="11" spans="1:24" ht="15.75" x14ac:dyDescent="0.25">
      <c r="A11" s="207"/>
      <c r="B11" s="23">
        <f t="shared" si="3"/>
        <v>2021</v>
      </c>
      <c r="C11" s="58">
        <f>'Climate Metrics'!K78</f>
        <v>0</v>
      </c>
      <c r="D11" s="58">
        <f>'Climate Metrics'!K77</f>
        <v>0</v>
      </c>
      <c r="E11" s="208">
        <f>'Climate Metrics'!K83</f>
        <v>0</v>
      </c>
      <c r="F11" s="58">
        <f>'Climate Metrics'!K82</f>
        <v>0</v>
      </c>
      <c r="G11" s="58">
        <f>'Climate Metrics'!K45</f>
        <v>0</v>
      </c>
      <c r="H11" s="58">
        <f>'Climate Metrics'!K44</f>
        <v>0</v>
      </c>
      <c r="I11" s="58">
        <f>'Climate Metrics'!K49</f>
        <v>0</v>
      </c>
      <c r="J11" s="59">
        <f>'Climate Metrics'!K48</f>
        <v>0</v>
      </c>
      <c r="K11" s="58">
        <f>'Climate Metrics'!K122</f>
        <v>0</v>
      </c>
      <c r="L11" s="58">
        <f>'Climate Metrics'!K123</f>
        <v>0</v>
      </c>
      <c r="M11" s="283">
        <f>'Climate Metrics'!K158</f>
        <v>0</v>
      </c>
      <c r="N11" s="59">
        <f>'Climate Metrics'!K172</f>
        <v>0</v>
      </c>
      <c r="O11" s="69">
        <f t="shared" si="1"/>
        <v>0</v>
      </c>
      <c r="P11" s="69">
        <f t="shared" si="2"/>
        <v>0</v>
      </c>
      <c r="Q11" s="70">
        <f t="shared" si="0"/>
        <v>0</v>
      </c>
      <c r="R11" s="69">
        <f>'Climate Metrics'!K31</f>
        <v>0</v>
      </c>
      <c r="S11" s="207"/>
      <c r="T11" s="207"/>
      <c r="U11" s="207"/>
      <c r="V11" s="207"/>
      <c r="W11" s="207"/>
      <c r="X11" s="207"/>
    </row>
    <row r="12" spans="1:24" ht="15.75" x14ac:dyDescent="0.25">
      <c r="A12" s="207"/>
      <c r="B12" s="23">
        <f t="shared" si="3"/>
        <v>2022</v>
      </c>
      <c r="C12" s="58">
        <f>'Climate Metrics'!L78</f>
        <v>0</v>
      </c>
      <c r="D12" s="58">
        <f>'Climate Metrics'!L77</f>
        <v>0</v>
      </c>
      <c r="E12" s="208">
        <f>'Climate Metrics'!L83</f>
        <v>0</v>
      </c>
      <c r="F12" s="58">
        <f>'Climate Metrics'!L82</f>
        <v>0</v>
      </c>
      <c r="G12" s="58">
        <f>'Climate Metrics'!L45</f>
        <v>0</v>
      </c>
      <c r="H12" s="58">
        <f>'Climate Metrics'!L44</f>
        <v>0</v>
      </c>
      <c r="I12" s="58">
        <f>'Climate Metrics'!L49</f>
        <v>0</v>
      </c>
      <c r="J12" s="59">
        <f>'Climate Metrics'!L48</f>
        <v>0</v>
      </c>
      <c r="K12" s="58">
        <f>'Climate Metrics'!L122</f>
        <v>0</v>
      </c>
      <c r="L12" s="58">
        <f>'Climate Metrics'!L123</f>
        <v>0</v>
      </c>
      <c r="M12" s="283">
        <f>'Climate Metrics'!L158</f>
        <v>0</v>
      </c>
      <c r="N12" s="59">
        <f>'Climate Metrics'!L172</f>
        <v>0</v>
      </c>
      <c r="O12" s="69">
        <f t="shared" si="1"/>
        <v>0</v>
      </c>
      <c r="P12" s="69">
        <f t="shared" si="2"/>
        <v>0</v>
      </c>
      <c r="Q12" s="70">
        <f t="shared" si="0"/>
        <v>0</v>
      </c>
      <c r="R12" s="69">
        <f>'Climate Metrics'!L31</f>
        <v>0</v>
      </c>
      <c r="S12" s="207"/>
      <c r="T12" s="207"/>
      <c r="U12" s="207"/>
      <c r="V12" s="207"/>
      <c r="W12" s="207"/>
      <c r="X12" s="207"/>
    </row>
    <row r="13" spans="1:24" ht="15.75" x14ac:dyDescent="0.25">
      <c r="A13" s="1"/>
      <c r="B13" s="23">
        <f t="shared" si="3"/>
        <v>2023</v>
      </c>
      <c r="C13" s="57">
        <f>'Climate Metrics'!M78</f>
        <v>0</v>
      </c>
      <c r="D13" s="57">
        <f>'Climate Metrics'!M77</f>
        <v>0</v>
      </c>
      <c r="E13" s="57">
        <f>'Climate Metrics'!M83</f>
        <v>0</v>
      </c>
      <c r="F13" s="57">
        <f>'Climate Metrics'!M82</f>
        <v>0</v>
      </c>
      <c r="G13" s="57">
        <f>'Climate Metrics'!M45</f>
        <v>0</v>
      </c>
      <c r="H13" s="57">
        <f>'Climate Metrics'!M44</f>
        <v>0</v>
      </c>
      <c r="I13" s="58">
        <f>'Climate Metrics'!M49</f>
        <v>0</v>
      </c>
      <c r="J13" s="59">
        <f>'Climate Metrics'!M48</f>
        <v>0</v>
      </c>
      <c r="K13" s="58">
        <f>'Climate Metrics'!M122</f>
        <v>0</v>
      </c>
      <c r="L13" s="58">
        <f>'Climate Metrics'!M123</f>
        <v>0</v>
      </c>
      <c r="M13" s="283">
        <f>'Climate Metrics'!M158</f>
        <v>0</v>
      </c>
      <c r="N13" s="59">
        <f>'Climate Metrics'!M172</f>
        <v>0</v>
      </c>
      <c r="O13" s="69">
        <f t="shared" si="1"/>
        <v>0</v>
      </c>
      <c r="P13" s="69">
        <f t="shared" si="2"/>
        <v>0</v>
      </c>
      <c r="Q13" s="70">
        <f t="shared" si="0"/>
        <v>0</v>
      </c>
      <c r="R13" s="69">
        <f>'Climate Metrics'!M31</f>
        <v>0</v>
      </c>
      <c r="S13" s="207"/>
      <c r="T13" s="207"/>
      <c r="U13" s="207"/>
      <c r="V13" s="207"/>
      <c r="W13" s="207"/>
      <c r="X13" s="207"/>
    </row>
    <row r="14" spans="1:24" ht="15.75" x14ac:dyDescent="0.25">
      <c r="A14" s="1"/>
      <c r="B14" s="23">
        <f t="shared" si="3"/>
        <v>2024</v>
      </c>
      <c r="C14" s="57">
        <f>'Climate Metrics'!N78</f>
        <v>0</v>
      </c>
      <c r="D14" s="57">
        <f>'Climate Metrics'!N77</f>
        <v>0</v>
      </c>
      <c r="E14" s="57">
        <f>'Climate Metrics'!N83</f>
        <v>0</v>
      </c>
      <c r="F14" s="57">
        <f>'Climate Metrics'!N82</f>
        <v>0</v>
      </c>
      <c r="G14" s="57">
        <f>'Climate Metrics'!N45</f>
        <v>0</v>
      </c>
      <c r="H14" s="57">
        <f>'Climate Metrics'!N44</f>
        <v>0</v>
      </c>
      <c r="I14" s="58">
        <f>'Climate Metrics'!N49</f>
        <v>0</v>
      </c>
      <c r="J14" s="59">
        <f>'Climate Metrics'!N48</f>
        <v>0</v>
      </c>
      <c r="K14" s="58">
        <f>'Climate Metrics'!N122</f>
        <v>0</v>
      </c>
      <c r="L14" s="58">
        <f>'Climate Metrics'!N123</f>
        <v>0</v>
      </c>
      <c r="M14" s="283">
        <f>'Climate Metrics'!N158</f>
        <v>0</v>
      </c>
      <c r="N14" s="59">
        <f>'Climate Metrics'!N172</f>
        <v>0</v>
      </c>
      <c r="O14" s="69">
        <f t="shared" si="1"/>
        <v>0</v>
      </c>
      <c r="P14" s="69">
        <f t="shared" si="2"/>
        <v>0</v>
      </c>
      <c r="Q14" s="70">
        <f t="shared" si="0"/>
        <v>0</v>
      </c>
      <c r="R14" s="69">
        <f>'Climate Metrics'!N31</f>
        <v>0</v>
      </c>
      <c r="S14" s="207"/>
      <c r="T14" s="207"/>
      <c r="U14" s="207"/>
      <c r="V14" s="207"/>
      <c r="W14" s="207"/>
      <c r="X14" s="207"/>
    </row>
    <row r="15" spans="1:24" ht="15.75" x14ac:dyDescent="0.25">
      <c r="A15" s="1"/>
      <c r="B15" s="23">
        <f t="shared" si="3"/>
        <v>2025</v>
      </c>
      <c r="C15" s="57">
        <f>'Climate Metrics'!O78</f>
        <v>0</v>
      </c>
      <c r="D15" s="57">
        <f>'Climate Metrics'!O77</f>
        <v>0</v>
      </c>
      <c r="E15" s="57">
        <f>'Climate Metrics'!O83</f>
        <v>0</v>
      </c>
      <c r="F15" s="57">
        <f>'Climate Metrics'!O82</f>
        <v>0</v>
      </c>
      <c r="G15" s="57">
        <f>'Climate Metrics'!O45</f>
        <v>0</v>
      </c>
      <c r="H15" s="57">
        <f>'Climate Metrics'!O44</f>
        <v>0</v>
      </c>
      <c r="I15" s="58">
        <f>'Climate Metrics'!O49</f>
        <v>0</v>
      </c>
      <c r="J15" s="59">
        <f>'Climate Metrics'!O48</f>
        <v>0</v>
      </c>
      <c r="K15" s="58">
        <f>'Climate Metrics'!O122</f>
        <v>0</v>
      </c>
      <c r="L15" s="58">
        <f>'Climate Metrics'!O123</f>
        <v>0</v>
      </c>
      <c r="M15" s="283">
        <f>'Climate Metrics'!O158</f>
        <v>0</v>
      </c>
      <c r="N15" s="59">
        <f>'Climate Metrics'!O172</f>
        <v>0</v>
      </c>
      <c r="O15" s="69">
        <f t="shared" si="1"/>
        <v>0</v>
      </c>
      <c r="P15" s="69">
        <f t="shared" si="2"/>
        <v>0</v>
      </c>
      <c r="Q15" s="70">
        <f t="shared" si="0"/>
        <v>0</v>
      </c>
      <c r="R15" s="69">
        <f>'Climate Metrics'!O31</f>
        <v>0</v>
      </c>
      <c r="S15" s="207"/>
      <c r="T15" s="207"/>
      <c r="U15" s="207"/>
      <c r="V15" s="207"/>
      <c r="W15" s="207"/>
      <c r="X15" s="207"/>
    </row>
    <row r="16" spans="1:24" ht="15.75" x14ac:dyDescent="0.25">
      <c r="A16" s="1"/>
      <c r="B16" s="23">
        <f t="shared" si="3"/>
        <v>2026</v>
      </c>
      <c r="C16" s="57">
        <f>'Climate Metrics'!P78</f>
        <v>0</v>
      </c>
      <c r="D16" s="57">
        <f>'Climate Metrics'!P77</f>
        <v>0</v>
      </c>
      <c r="E16" s="57">
        <f>'Climate Metrics'!P83</f>
        <v>0</v>
      </c>
      <c r="F16" s="57">
        <f>'Climate Metrics'!P82</f>
        <v>0</v>
      </c>
      <c r="G16" s="57">
        <f>'Climate Metrics'!P45</f>
        <v>0</v>
      </c>
      <c r="H16" s="57">
        <f>'Climate Metrics'!P44</f>
        <v>0</v>
      </c>
      <c r="I16" s="58">
        <f>'Climate Metrics'!P49</f>
        <v>0</v>
      </c>
      <c r="J16" s="59">
        <f>'Climate Metrics'!P48</f>
        <v>0</v>
      </c>
      <c r="K16" s="58">
        <f>'Climate Metrics'!P122</f>
        <v>0</v>
      </c>
      <c r="L16" s="58">
        <f>'Climate Metrics'!P123</f>
        <v>0</v>
      </c>
      <c r="M16" s="283">
        <f>'Climate Metrics'!P158</f>
        <v>0</v>
      </c>
      <c r="N16" s="59">
        <f>'Climate Metrics'!P172</f>
        <v>0</v>
      </c>
      <c r="O16" s="69">
        <f t="shared" si="1"/>
        <v>0</v>
      </c>
      <c r="P16" s="69">
        <f t="shared" si="2"/>
        <v>0</v>
      </c>
      <c r="Q16" s="70">
        <f t="shared" si="0"/>
        <v>0</v>
      </c>
      <c r="R16" s="69">
        <f>'Climate Metrics'!P31</f>
        <v>0</v>
      </c>
      <c r="S16" s="207"/>
      <c r="T16" s="207"/>
      <c r="U16" s="207"/>
      <c r="V16" s="207"/>
      <c r="W16" s="207"/>
      <c r="X16" s="207"/>
    </row>
    <row r="17" spans="1:24" ht="15.75" x14ac:dyDescent="0.25">
      <c r="A17" s="1"/>
      <c r="B17" s="23">
        <f t="shared" si="3"/>
        <v>2027</v>
      </c>
      <c r="C17" s="57">
        <f>'Climate Metrics'!Q78</f>
        <v>0</v>
      </c>
      <c r="D17" s="57">
        <f>'Climate Metrics'!Q77</f>
        <v>0</v>
      </c>
      <c r="E17" s="57">
        <f>'Climate Metrics'!Q83</f>
        <v>0</v>
      </c>
      <c r="F17" s="57">
        <f>'Climate Metrics'!Q82</f>
        <v>0</v>
      </c>
      <c r="G17" s="57">
        <f>'Climate Metrics'!Q45</f>
        <v>0</v>
      </c>
      <c r="H17" s="57">
        <f>'Climate Metrics'!Q44</f>
        <v>0</v>
      </c>
      <c r="I17" s="58">
        <f>'Climate Metrics'!Q49</f>
        <v>0</v>
      </c>
      <c r="J17" s="59">
        <f>'Climate Metrics'!Q48</f>
        <v>0</v>
      </c>
      <c r="K17" s="58">
        <f>'Climate Metrics'!Q122</f>
        <v>0</v>
      </c>
      <c r="L17" s="58">
        <f>'Climate Metrics'!Q123</f>
        <v>0</v>
      </c>
      <c r="M17" s="283">
        <f>'Climate Metrics'!Q158</f>
        <v>0</v>
      </c>
      <c r="N17" s="59">
        <f>'Climate Metrics'!Q172</f>
        <v>0</v>
      </c>
      <c r="O17" s="69">
        <f t="shared" si="1"/>
        <v>0</v>
      </c>
      <c r="P17" s="69">
        <f t="shared" si="2"/>
        <v>0</v>
      </c>
      <c r="Q17" s="70">
        <f t="shared" si="0"/>
        <v>0</v>
      </c>
      <c r="R17" s="69">
        <f>'Climate Metrics'!Q31</f>
        <v>0</v>
      </c>
      <c r="S17" s="207"/>
      <c r="T17" s="207"/>
      <c r="U17" s="207"/>
      <c r="V17" s="207"/>
      <c r="W17" s="207"/>
      <c r="X17" s="207"/>
    </row>
    <row r="18" spans="1:24" ht="15.75" x14ac:dyDescent="0.25">
      <c r="A18" s="1"/>
      <c r="B18" s="23">
        <f t="shared" si="3"/>
        <v>2028</v>
      </c>
      <c r="C18" s="57">
        <f>'Climate Metrics'!R78</f>
        <v>0</v>
      </c>
      <c r="D18" s="57">
        <f>'Climate Metrics'!R77</f>
        <v>0</v>
      </c>
      <c r="E18" s="57">
        <f>'Climate Metrics'!R83</f>
        <v>0</v>
      </c>
      <c r="F18" s="57">
        <f>'Climate Metrics'!R82</f>
        <v>0</v>
      </c>
      <c r="G18" s="57">
        <f>'Climate Metrics'!R45</f>
        <v>0</v>
      </c>
      <c r="H18" s="57">
        <f>'Climate Metrics'!R44</f>
        <v>0</v>
      </c>
      <c r="I18" s="58">
        <f>'Climate Metrics'!R49</f>
        <v>0</v>
      </c>
      <c r="J18" s="59">
        <f>'Climate Metrics'!R48</f>
        <v>0</v>
      </c>
      <c r="K18" s="58">
        <f>'Climate Metrics'!R122</f>
        <v>0</v>
      </c>
      <c r="L18" s="58">
        <f>'Climate Metrics'!R123</f>
        <v>0</v>
      </c>
      <c r="M18" s="283">
        <f>'Climate Metrics'!R158</f>
        <v>0</v>
      </c>
      <c r="N18" s="59">
        <f>'Climate Metrics'!R172</f>
        <v>0</v>
      </c>
      <c r="O18" s="69">
        <f t="shared" si="1"/>
        <v>0</v>
      </c>
      <c r="P18" s="69">
        <f t="shared" si="2"/>
        <v>0</v>
      </c>
      <c r="Q18" s="70">
        <f t="shared" si="0"/>
        <v>0</v>
      </c>
      <c r="R18" s="69">
        <f>'Climate Metrics'!R31</f>
        <v>0</v>
      </c>
      <c r="S18" s="207"/>
      <c r="T18" s="207"/>
      <c r="U18" s="207"/>
      <c r="V18" s="207"/>
      <c r="W18" s="207"/>
      <c r="X18" s="207"/>
    </row>
    <row r="19" spans="1:24" ht="15.75" x14ac:dyDescent="0.25">
      <c r="A19" s="1"/>
      <c r="B19" s="23">
        <f t="shared" si="3"/>
        <v>2029</v>
      </c>
      <c r="C19" s="57">
        <f>'Climate Metrics'!S78</f>
        <v>0</v>
      </c>
      <c r="D19" s="57">
        <f>'Climate Metrics'!S77</f>
        <v>0</v>
      </c>
      <c r="E19" s="57">
        <f>'Climate Metrics'!S83</f>
        <v>0</v>
      </c>
      <c r="F19" s="57">
        <f>'Climate Metrics'!S82</f>
        <v>0</v>
      </c>
      <c r="G19" s="57">
        <f>'Climate Metrics'!S45</f>
        <v>0</v>
      </c>
      <c r="H19" s="57">
        <f>'Climate Metrics'!S44</f>
        <v>0</v>
      </c>
      <c r="I19" s="58">
        <f>'Climate Metrics'!S49</f>
        <v>0</v>
      </c>
      <c r="J19" s="59">
        <f>'Climate Metrics'!S48</f>
        <v>0</v>
      </c>
      <c r="K19" s="58">
        <f>'Climate Metrics'!S122</f>
        <v>0</v>
      </c>
      <c r="L19" s="58">
        <f>'Climate Metrics'!S123</f>
        <v>0</v>
      </c>
      <c r="M19" s="283">
        <f>'Climate Metrics'!S158</f>
        <v>0</v>
      </c>
      <c r="N19" s="59">
        <f>'Climate Metrics'!S172</f>
        <v>0</v>
      </c>
      <c r="O19" s="69">
        <f t="shared" si="1"/>
        <v>0</v>
      </c>
      <c r="P19" s="69">
        <f t="shared" si="2"/>
        <v>0</v>
      </c>
      <c r="Q19" s="70">
        <f t="shared" si="0"/>
        <v>0</v>
      </c>
      <c r="R19" s="69">
        <f>'Climate Metrics'!S31</f>
        <v>0</v>
      </c>
      <c r="S19" s="207"/>
      <c r="T19" s="207"/>
      <c r="U19" s="207"/>
      <c r="V19" s="207"/>
      <c r="W19" s="207"/>
      <c r="X19" s="207"/>
    </row>
    <row r="20" spans="1:24" ht="15.75" x14ac:dyDescent="0.25">
      <c r="A20" s="1"/>
      <c r="B20" s="23">
        <f t="shared" si="3"/>
        <v>2030</v>
      </c>
      <c r="C20" s="57">
        <f>'Climate Metrics'!T78</f>
        <v>0</v>
      </c>
      <c r="D20" s="57">
        <f>'Climate Metrics'!T77</f>
        <v>0</v>
      </c>
      <c r="E20" s="57">
        <f>'Climate Metrics'!T83</f>
        <v>0</v>
      </c>
      <c r="F20" s="57">
        <f>'Climate Metrics'!T82</f>
        <v>0</v>
      </c>
      <c r="G20" s="57">
        <f>'Climate Metrics'!T45</f>
        <v>0</v>
      </c>
      <c r="H20" s="57">
        <f>'Climate Metrics'!T44</f>
        <v>0</v>
      </c>
      <c r="I20" s="58">
        <f>'Climate Metrics'!T49</f>
        <v>0</v>
      </c>
      <c r="J20" s="59">
        <f>'Climate Metrics'!T48</f>
        <v>0</v>
      </c>
      <c r="K20" s="58">
        <f>'Climate Metrics'!T122</f>
        <v>0</v>
      </c>
      <c r="L20" s="58">
        <f>'Climate Metrics'!T123</f>
        <v>0</v>
      </c>
      <c r="M20" s="283">
        <f>'Climate Metrics'!T158</f>
        <v>0</v>
      </c>
      <c r="N20" s="59">
        <f>'Climate Metrics'!T172</f>
        <v>0</v>
      </c>
      <c r="O20" s="69">
        <f t="shared" si="1"/>
        <v>0</v>
      </c>
      <c r="P20" s="69">
        <f t="shared" si="2"/>
        <v>0</v>
      </c>
      <c r="Q20" s="70">
        <f t="shared" si="0"/>
        <v>0</v>
      </c>
      <c r="R20" s="69">
        <f>'Climate Metrics'!T31</f>
        <v>0</v>
      </c>
      <c r="S20" s="207"/>
      <c r="T20" s="207"/>
      <c r="U20" s="207"/>
      <c r="V20" s="207"/>
      <c r="W20" s="207"/>
      <c r="X20" s="207"/>
    </row>
    <row r="21" spans="1:24" ht="15.75" x14ac:dyDescent="0.25">
      <c r="A21" s="1"/>
      <c r="B21" s="56"/>
      <c r="C21" s="1"/>
      <c r="D21" s="1"/>
      <c r="E21" s="1"/>
      <c r="F21" s="1"/>
      <c r="G21" s="1"/>
      <c r="H21" s="1"/>
      <c r="I21" s="2"/>
      <c r="J21" s="3"/>
      <c r="K21" s="2"/>
      <c r="L21" s="2"/>
      <c r="M21" s="3"/>
      <c r="N21" s="3"/>
      <c r="O21" s="3"/>
      <c r="P21" s="3"/>
      <c r="Q21" s="3"/>
      <c r="R21" s="3"/>
      <c r="S21" s="207"/>
      <c r="T21" s="207"/>
      <c r="U21" s="207"/>
      <c r="V21" s="207"/>
      <c r="W21" s="207"/>
      <c r="X21" s="207"/>
    </row>
    <row r="22" spans="1:24" ht="20.25" x14ac:dyDescent="0.3">
      <c r="A22" s="207"/>
      <c r="B22" s="207"/>
      <c r="C22" s="529" t="s">
        <v>491</v>
      </c>
      <c r="D22" s="529"/>
      <c r="E22" s="529"/>
      <c r="F22" s="529"/>
      <c r="G22" s="529"/>
      <c r="H22" s="529"/>
      <c r="I22" s="529"/>
      <c r="J22" s="529"/>
      <c r="K22" s="529"/>
      <c r="L22" s="529"/>
      <c r="M22" s="529"/>
      <c r="N22" s="529"/>
      <c r="O22" s="529"/>
      <c r="P22" s="529"/>
      <c r="Q22" s="529"/>
      <c r="R22" s="529"/>
      <c r="S22" s="207"/>
      <c r="T22" s="207"/>
      <c r="U22" s="207"/>
      <c r="V22" s="207"/>
      <c r="W22" s="207"/>
      <c r="X22" s="207"/>
    </row>
    <row r="23" spans="1:24" x14ac:dyDescent="0.2">
      <c r="A23" s="207"/>
      <c r="B23" s="207"/>
      <c r="C23" s="207"/>
      <c r="D23" s="207"/>
      <c r="E23" s="207"/>
      <c r="F23" s="207"/>
      <c r="G23" s="207"/>
      <c r="H23" s="207"/>
      <c r="I23" s="207"/>
      <c r="J23" s="207"/>
      <c r="K23" s="207"/>
      <c r="L23" s="207"/>
      <c r="M23" s="207"/>
      <c r="N23" s="207"/>
      <c r="O23" s="207"/>
      <c r="P23" s="207"/>
      <c r="Q23" s="207"/>
      <c r="R23" s="207"/>
      <c r="S23" s="526" t="s">
        <v>492</v>
      </c>
      <c r="T23" s="526"/>
      <c r="U23" s="526"/>
      <c r="V23" s="526"/>
      <c r="W23" s="207"/>
      <c r="X23" s="207"/>
    </row>
    <row r="24" spans="1:24" x14ac:dyDescent="0.2">
      <c r="A24" s="207"/>
      <c r="B24" s="207"/>
      <c r="C24" s="207"/>
      <c r="D24" s="207"/>
      <c r="E24" s="207"/>
      <c r="F24" s="207"/>
      <c r="G24" s="207"/>
      <c r="H24" s="207"/>
      <c r="I24" s="207"/>
      <c r="J24" s="207"/>
      <c r="K24" s="207"/>
      <c r="L24" s="207"/>
      <c r="M24" s="207"/>
      <c r="N24" s="207"/>
      <c r="O24" s="207"/>
      <c r="P24" s="207"/>
      <c r="Q24" s="207"/>
      <c r="R24" s="207"/>
      <c r="S24" s="526"/>
      <c r="T24" s="526"/>
      <c r="U24" s="526"/>
      <c r="V24" s="526"/>
      <c r="W24" s="207"/>
      <c r="X24" s="207"/>
    </row>
    <row r="25" spans="1:24" x14ac:dyDescent="0.2">
      <c r="A25" s="207"/>
      <c r="B25" s="207"/>
      <c r="C25" s="207"/>
      <c r="D25" s="207"/>
      <c r="E25" s="207"/>
      <c r="F25" s="207"/>
      <c r="G25" s="207"/>
      <c r="H25" s="207"/>
      <c r="I25" s="207"/>
      <c r="J25" s="207"/>
      <c r="K25" s="207"/>
      <c r="L25" s="207"/>
      <c r="M25" s="207"/>
      <c r="N25" s="207"/>
      <c r="O25" s="207"/>
      <c r="P25" s="207"/>
      <c r="Q25" s="207"/>
      <c r="R25" s="207"/>
      <c r="S25" s="526"/>
      <c r="T25" s="526"/>
      <c r="U25" s="526"/>
      <c r="V25" s="526"/>
      <c r="W25" s="207"/>
      <c r="X25" s="207"/>
    </row>
    <row r="26" spans="1:24" x14ac:dyDescent="0.2">
      <c r="A26" s="207"/>
      <c r="B26" s="207"/>
      <c r="C26" s="207"/>
      <c r="D26" s="207"/>
      <c r="E26" s="207"/>
      <c r="F26" s="207"/>
      <c r="G26" s="207"/>
      <c r="H26" s="207"/>
      <c r="I26" s="207"/>
      <c r="J26" s="207"/>
      <c r="K26" s="207"/>
      <c r="L26" s="207"/>
      <c r="M26" s="207"/>
      <c r="N26" s="207"/>
      <c r="O26" s="207"/>
      <c r="P26" s="207"/>
      <c r="Q26" s="207"/>
      <c r="R26" s="207"/>
      <c r="S26" s="526"/>
      <c r="T26" s="526"/>
      <c r="U26" s="526"/>
      <c r="V26" s="526"/>
      <c r="W26" s="207"/>
      <c r="X26" s="207"/>
    </row>
    <row r="27" spans="1:24" x14ac:dyDescent="0.2">
      <c r="A27" s="207"/>
      <c r="B27" s="207"/>
      <c r="C27" s="207"/>
      <c r="D27" s="207"/>
      <c r="E27" s="207"/>
      <c r="F27" s="207"/>
      <c r="G27" s="207"/>
      <c r="H27" s="207"/>
      <c r="I27" s="207"/>
      <c r="J27" s="207"/>
      <c r="K27" s="207"/>
      <c r="L27" s="207"/>
      <c r="M27" s="207"/>
      <c r="N27" s="207"/>
      <c r="O27" s="207"/>
      <c r="P27" s="207"/>
      <c r="Q27" s="207"/>
      <c r="R27" s="207"/>
      <c r="S27" s="526"/>
      <c r="T27" s="526"/>
      <c r="U27" s="526"/>
      <c r="V27" s="526"/>
      <c r="W27" s="207"/>
      <c r="X27" s="207"/>
    </row>
    <row r="28" spans="1:24" x14ac:dyDescent="0.2">
      <c r="A28" s="207"/>
      <c r="B28" s="207"/>
      <c r="C28" s="207"/>
      <c r="D28" s="207"/>
      <c r="E28" s="207"/>
      <c r="F28" s="207"/>
      <c r="G28" s="207"/>
      <c r="H28" s="207"/>
      <c r="I28" s="207"/>
      <c r="J28" s="207"/>
      <c r="K28" s="207"/>
      <c r="L28" s="207"/>
      <c r="M28" s="207"/>
      <c r="N28" s="207"/>
      <c r="O28" s="207"/>
      <c r="P28" s="207"/>
      <c r="Q28" s="207"/>
      <c r="R28" s="207"/>
      <c r="S28" s="526"/>
      <c r="T28" s="526"/>
      <c r="U28" s="526"/>
      <c r="V28" s="526"/>
      <c r="W28" s="207"/>
      <c r="X28" s="207"/>
    </row>
    <row r="29" spans="1:24" x14ac:dyDescent="0.2">
      <c r="A29" s="207"/>
      <c r="B29" s="207"/>
      <c r="C29" s="207"/>
      <c r="D29" s="207"/>
      <c r="E29" s="207"/>
      <c r="F29" s="207"/>
      <c r="G29" s="207"/>
      <c r="H29" s="207"/>
      <c r="I29" s="207"/>
      <c r="J29" s="207"/>
      <c r="K29" s="207"/>
      <c r="L29" s="207"/>
      <c r="M29" s="207"/>
      <c r="N29" s="207"/>
      <c r="O29" s="207"/>
      <c r="P29" s="207"/>
      <c r="Q29" s="207"/>
      <c r="R29" s="207"/>
      <c r="S29" s="526"/>
      <c r="T29" s="526"/>
      <c r="U29" s="526"/>
      <c r="V29" s="526"/>
      <c r="W29" s="207"/>
      <c r="X29" s="207"/>
    </row>
    <row r="30" spans="1:24" x14ac:dyDescent="0.2">
      <c r="A30" s="207"/>
      <c r="B30" s="207"/>
      <c r="C30" s="207"/>
      <c r="D30" s="207"/>
      <c r="E30" s="207"/>
      <c r="F30" s="207"/>
      <c r="G30" s="207"/>
      <c r="H30" s="207"/>
      <c r="I30" s="207"/>
      <c r="J30" s="207"/>
      <c r="K30" s="207"/>
      <c r="L30" s="207"/>
      <c r="M30" s="207"/>
      <c r="N30" s="207"/>
      <c r="O30" s="207"/>
      <c r="P30" s="207"/>
      <c r="Q30" s="207"/>
      <c r="R30" s="207"/>
      <c r="S30" s="526"/>
      <c r="T30" s="526"/>
      <c r="U30" s="526"/>
      <c r="V30" s="526"/>
      <c r="W30" s="207"/>
      <c r="X30" s="207"/>
    </row>
    <row r="31" spans="1:24" x14ac:dyDescent="0.2">
      <c r="A31" s="207"/>
      <c r="B31" s="207"/>
      <c r="C31" s="207"/>
      <c r="D31" s="207"/>
      <c r="E31" s="207"/>
      <c r="F31" s="207"/>
      <c r="G31" s="207"/>
      <c r="H31" s="207"/>
      <c r="I31" s="207"/>
      <c r="J31" s="207"/>
      <c r="K31" s="207"/>
      <c r="L31" s="207"/>
      <c r="M31" s="207"/>
      <c r="N31" s="207"/>
      <c r="O31" s="207"/>
      <c r="P31" s="207"/>
      <c r="Q31" s="207"/>
      <c r="R31" s="207"/>
      <c r="S31" s="526"/>
      <c r="T31" s="526"/>
      <c r="U31" s="526"/>
      <c r="V31" s="526"/>
      <c r="W31" s="207"/>
      <c r="X31" s="207"/>
    </row>
    <row r="32" spans="1:24" x14ac:dyDescent="0.2">
      <c r="A32" s="207"/>
      <c r="B32" s="207"/>
      <c r="C32" s="207"/>
      <c r="D32" s="207"/>
      <c r="E32" s="207"/>
      <c r="F32" s="207"/>
      <c r="G32" s="207"/>
      <c r="H32" s="207"/>
      <c r="I32" s="207"/>
      <c r="J32" s="207"/>
      <c r="K32" s="207"/>
      <c r="L32" s="207"/>
      <c r="M32" s="207"/>
      <c r="N32" s="207"/>
      <c r="O32" s="207"/>
      <c r="P32" s="207"/>
      <c r="Q32" s="207"/>
      <c r="R32" s="207"/>
      <c r="S32" s="526"/>
      <c r="T32" s="526"/>
      <c r="U32" s="526"/>
      <c r="V32" s="526"/>
      <c r="W32" s="207"/>
      <c r="X32" s="207"/>
    </row>
    <row r="33" spans="1:24" x14ac:dyDescent="0.2">
      <c r="A33" s="207"/>
      <c r="B33" s="207"/>
      <c r="C33" s="207"/>
      <c r="D33" s="207"/>
      <c r="E33" s="207"/>
      <c r="F33" s="207"/>
      <c r="G33" s="207"/>
      <c r="H33" s="207"/>
      <c r="I33" s="207"/>
      <c r="J33" s="207"/>
      <c r="K33" s="207"/>
      <c r="L33" s="207"/>
      <c r="M33" s="207"/>
      <c r="N33" s="207"/>
      <c r="O33" s="207"/>
      <c r="P33" s="207"/>
      <c r="Q33" s="207"/>
      <c r="R33" s="207"/>
      <c r="S33" s="526"/>
      <c r="T33" s="526"/>
      <c r="U33" s="526"/>
      <c r="V33" s="526"/>
      <c r="W33" s="207"/>
      <c r="X33" s="207"/>
    </row>
    <row r="34" spans="1:24" x14ac:dyDescent="0.2">
      <c r="A34" s="207"/>
      <c r="B34" s="207"/>
      <c r="C34" s="207"/>
      <c r="D34" s="207"/>
      <c r="E34" s="207"/>
      <c r="F34" s="207"/>
      <c r="G34" s="207"/>
      <c r="H34" s="207"/>
      <c r="I34" s="207"/>
      <c r="J34" s="207"/>
      <c r="K34" s="207"/>
      <c r="L34" s="207"/>
      <c r="M34" s="207"/>
      <c r="N34" s="207"/>
      <c r="O34" s="207"/>
      <c r="P34" s="207"/>
      <c r="Q34" s="207"/>
      <c r="R34" s="207"/>
      <c r="S34" s="526"/>
      <c r="T34" s="526"/>
      <c r="U34" s="526"/>
      <c r="V34" s="526"/>
      <c r="W34" s="207"/>
      <c r="X34" s="207"/>
    </row>
    <row r="35" spans="1:24" x14ac:dyDescent="0.2">
      <c r="A35" s="207"/>
      <c r="B35" s="207"/>
      <c r="C35" s="207"/>
      <c r="D35" s="207"/>
      <c r="E35" s="207"/>
      <c r="F35" s="207"/>
      <c r="G35" s="207"/>
      <c r="H35" s="207"/>
      <c r="I35" s="207"/>
      <c r="J35" s="207"/>
      <c r="K35" s="207"/>
      <c r="L35" s="207"/>
      <c r="M35" s="207"/>
      <c r="N35" s="207"/>
      <c r="O35" s="207"/>
      <c r="P35" s="207"/>
      <c r="Q35" s="207"/>
      <c r="R35" s="207"/>
      <c r="S35" s="526"/>
      <c r="T35" s="526"/>
      <c r="U35" s="526"/>
      <c r="V35" s="526"/>
      <c r="W35" s="207"/>
      <c r="X35" s="207"/>
    </row>
    <row r="36" spans="1:24" x14ac:dyDescent="0.2">
      <c r="A36" s="207"/>
      <c r="B36" s="207"/>
      <c r="C36" s="207"/>
      <c r="D36" s="207"/>
      <c r="E36" s="207"/>
      <c r="F36" s="207"/>
      <c r="G36" s="207"/>
      <c r="H36" s="207"/>
      <c r="I36" s="207"/>
      <c r="J36" s="207"/>
      <c r="K36" s="207"/>
      <c r="L36" s="207"/>
      <c r="M36" s="207"/>
      <c r="N36" s="207"/>
      <c r="O36" s="207"/>
      <c r="P36" s="207"/>
      <c r="Q36" s="207"/>
      <c r="R36" s="207"/>
      <c r="S36" s="526"/>
      <c r="T36" s="526"/>
      <c r="U36" s="526"/>
      <c r="V36" s="526"/>
      <c r="W36" s="207"/>
      <c r="X36" s="207"/>
    </row>
    <row r="37" spans="1:24" x14ac:dyDescent="0.2">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row>
    <row r="38" spans="1:24" x14ac:dyDescent="0.2">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x14ac:dyDescent="0.2">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row>
    <row r="40" spans="1:24" x14ac:dyDescent="0.2">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x14ac:dyDescent="0.2">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row>
    <row r="42" spans="1:24" x14ac:dyDescent="0.2">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x14ac:dyDescent="0.2">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x14ac:dyDescent="0.2">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x14ac:dyDescent="0.2">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x14ac:dyDescent="0.2">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row r="47" spans="1:24" x14ac:dyDescent="0.2">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row>
    <row r="48" spans="1:24" x14ac:dyDescent="0.2">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row>
    <row r="49" spans="1:24" x14ac:dyDescent="0.2">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row>
    <row r="50" spans="1:24" x14ac:dyDescent="0.2">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row>
    <row r="51" spans="1:24" x14ac:dyDescent="0.2">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row>
    <row r="52" spans="1:24" x14ac:dyDescent="0.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row>
    <row r="53" spans="1:24" x14ac:dyDescent="0.2">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x14ac:dyDescent="0.2">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row>
    <row r="55" spans="1:24" x14ac:dyDescent="0.2">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row>
    <row r="56" spans="1:24" x14ac:dyDescent="0.2">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row>
    <row r="57" spans="1:24" x14ac:dyDescent="0.2">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row>
    <row r="58" spans="1:24" x14ac:dyDescent="0.2">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row>
    <row r="59" spans="1:24" x14ac:dyDescent="0.2">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row>
    <row r="60" spans="1:24" x14ac:dyDescent="0.2">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row>
    <row r="61" spans="1:24" x14ac:dyDescent="0.2">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row>
    <row r="62" spans="1:24" x14ac:dyDescent="0.2">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row>
    <row r="63" spans="1:24" x14ac:dyDescent="0.2">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row>
    <row r="64" spans="1:24" x14ac:dyDescent="0.2">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row>
    <row r="65" spans="1:24" x14ac:dyDescent="0.2">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row>
    <row r="66" spans="1:24" x14ac:dyDescent="0.2">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row>
    <row r="67" spans="1:24" x14ac:dyDescent="0.2">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row>
    <row r="68" spans="1:24" x14ac:dyDescent="0.2">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row>
    <row r="69" spans="1:24" x14ac:dyDescent="0.2">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row>
    <row r="70" spans="1:24"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row>
    <row r="71" spans="1:24" ht="18" x14ac:dyDescent="0.25">
      <c r="A71" s="207"/>
      <c r="B71" s="207"/>
      <c r="C71" s="528" t="s">
        <v>493</v>
      </c>
      <c r="D71" s="528"/>
      <c r="E71" s="528"/>
      <c r="F71" s="528"/>
      <c r="G71" s="528"/>
      <c r="H71" s="528"/>
      <c r="I71" s="528"/>
      <c r="J71" s="528"/>
      <c r="K71" s="528"/>
      <c r="L71" s="528"/>
      <c r="M71" s="528"/>
      <c r="N71" s="209"/>
      <c r="O71" s="209"/>
      <c r="P71" s="209"/>
      <c r="Q71" s="525"/>
      <c r="R71" s="525"/>
      <c r="S71" s="207"/>
      <c r="T71" s="207"/>
      <c r="U71" s="207"/>
      <c r="V71" s="207"/>
      <c r="W71" s="207"/>
      <c r="X71" s="207"/>
    </row>
    <row r="72" spans="1:24" x14ac:dyDescent="0.2">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row>
    <row r="73" spans="1:24" ht="15" x14ac:dyDescent="0.25">
      <c r="A73" s="207"/>
      <c r="B73" s="207"/>
      <c r="C73" s="521">
        <v>2016</v>
      </c>
      <c r="D73" s="521"/>
      <c r="E73" s="521"/>
      <c r="F73" s="35"/>
      <c r="G73" s="522">
        <v>2017</v>
      </c>
      <c r="H73" s="523"/>
      <c r="I73" s="524"/>
      <c r="J73" s="35"/>
      <c r="K73" s="522">
        <v>2018</v>
      </c>
      <c r="L73" s="523"/>
      <c r="M73" s="524"/>
      <c r="N73" s="35"/>
      <c r="O73" s="522">
        <v>2019</v>
      </c>
      <c r="P73" s="523"/>
      <c r="Q73" s="524"/>
      <c r="R73" s="207"/>
      <c r="S73" s="207"/>
      <c r="T73" s="207"/>
      <c r="U73" s="207"/>
      <c r="V73" s="207"/>
      <c r="W73" s="207"/>
      <c r="X73" s="207"/>
    </row>
    <row r="74" spans="1:24" x14ac:dyDescent="0.2">
      <c r="A74" s="207"/>
      <c r="B74" s="207"/>
      <c r="C74" s="42" t="s">
        <v>294</v>
      </c>
      <c r="D74" s="40">
        <f>D6+F6</f>
        <v>0</v>
      </c>
      <c r="E74" s="41">
        <f>IFERROR(D74/$D$78,0)</f>
        <v>0</v>
      </c>
      <c r="F74" s="35"/>
      <c r="G74" s="34" t="s">
        <v>294</v>
      </c>
      <c r="H74" s="36">
        <f>D7+F7</f>
        <v>0</v>
      </c>
      <c r="I74" s="37">
        <f>IFERROR(H74/$H$78,0)</f>
        <v>0</v>
      </c>
      <c r="J74" s="35"/>
      <c r="K74" s="34" t="s">
        <v>294</v>
      </c>
      <c r="L74" s="36">
        <f>D8+F8</f>
        <v>0</v>
      </c>
      <c r="M74" s="37">
        <f>IFERROR(L74/$L$78,0)</f>
        <v>0</v>
      </c>
      <c r="N74" s="35"/>
      <c r="O74" s="34" t="s">
        <v>294</v>
      </c>
      <c r="P74" s="36">
        <f>L8+N8</f>
        <v>0</v>
      </c>
      <c r="Q74" s="37">
        <f>IFERROR(P74/$P$78,0)</f>
        <v>0</v>
      </c>
      <c r="R74" s="207"/>
      <c r="S74" s="207"/>
      <c r="T74" s="207"/>
      <c r="U74" s="207"/>
      <c r="V74" s="207"/>
      <c r="W74" s="207"/>
      <c r="X74" s="207"/>
    </row>
    <row r="75" spans="1:24" x14ac:dyDescent="0.2">
      <c r="A75" s="207"/>
      <c r="B75" s="207"/>
      <c r="C75" s="34" t="s">
        <v>494</v>
      </c>
      <c r="D75" s="36">
        <f>H6+J6</f>
        <v>0</v>
      </c>
      <c r="E75" s="37">
        <f>IFERROR(D75/$D$78,0)</f>
        <v>0</v>
      </c>
      <c r="F75" s="35"/>
      <c r="G75" s="34" t="s">
        <v>494</v>
      </c>
      <c r="H75" s="36">
        <f>H7+J7</f>
        <v>0</v>
      </c>
      <c r="I75" s="37">
        <f t="shared" ref="I75:I77" si="4">IFERROR(H75/$H$78,0)</f>
        <v>0</v>
      </c>
      <c r="J75" s="35"/>
      <c r="K75" s="34" t="s">
        <v>494</v>
      </c>
      <c r="L75" s="36">
        <f>H8+J8</f>
        <v>0</v>
      </c>
      <c r="M75" s="37">
        <f t="shared" ref="M75:M77" si="5">IFERROR(L75/$L$78,0)</f>
        <v>0</v>
      </c>
      <c r="N75" s="35"/>
      <c r="O75" s="34" t="s">
        <v>494</v>
      </c>
      <c r="P75" s="36">
        <f>H9+J9</f>
        <v>0</v>
      </c>
      <c r="Q75" s="37">
        <f t="shared" ref="Q75:Q77" si="6">IFERROR(P75/$P$78,0)</f>
        <v>0</v>
      </c>
      <c r="R75" s="207"/>
      <c r="S75" s="207"/>
      <c r="T75" s="207"/>
      <c r="U75" s="207"/>
      <c r="V75" s="207"/>
      <c r="W75" s="207"/>
      <c r="X75" s="207"/>
    </row>
    <row r="76" spans="1:24" x14ac:dyDescent="0.2">
      <c r="A76" s="207"/>
      <c r="B76" s="207"/>
      <c r="C76" s="34" t="s">
        <v>495</v>
      </c>
      <c r="D76" s="36">
        <f>L6</f>
        <v>0</v>
      </c>
      <c r="E76" s="37">
        <f>IFERROR(D76/$D$78,0)</f>
        <v>0</v>
      </c>
      <c r="F76" s="35"/>
      <c r="G76" s="34" t="s">
        <v>495</v>
      </c>
      <c r="H76" s="36">
        <f>L7</f>
        <v>0</v>
      </c>
      <c r="I76" s="37">
        <f t="shared" si="4"/>
        <v>0</v>
      </c>
      <c r="J76" s="35"/>
      <c r="K76" s="34" t="s">
        <v>495</v>
      </c>
      <c r="L76" s="36">
        <f>L8</f>
        <v>0</v>
      </c>
      <c r="M76" s="37">
        <f t="shared" si="5"/>
        <v>0</v>
      </c>
      <c r="N76" s="35"/>
      <c r="O76" s="34" t="s">
        <v>495</v>
      </c>
      <c r="P76" s="36">
        <f>L9</f>
        <v>0</v>
      </c>
      <c r="Q76" s="37">
        <f t="shared" si="6"/>
        <v>0</v>
      </c>
      <c r="R76" s="207"/>
      <c r="S76" s="207"/>
      <c r="T76" s="207"/>
      <c r="U76" s="207"/>
      <c r="V76" s="207"/>
      <c r="W76" s="207"/>
      <c r="X76" s="207"/>
    </row>
    <row r="77" spans="1:24" x14ac:dyDescent="0.2">
      <c r="A77" s="207"/>
      <c r="B77" s="207"/>
      <c r="C77" s="34" t="s">
        <v>296</v>
      </c>
      <c r="D77" s="36">
        <f>N6</f>
        <v>0</v>
      </c>
      <c r="E77" s="37">
        <f>IFERROR(D77/$D$78,0)</f>
        <v>0</v>
      </c>
      <c r="F77" s="35"/>
      <c r="G77" s="34" t="s">
        <v>296</v>
      </c>
      <c r="H77" s="36">
        <f>N7</f>
        <v>0</v>
      </c>
      <c r="I77" s="37">
        <f t="shared" si="4"/>
        <v>0</v>
      </c>
      <c r="J77" s="35"/>
      <c r="K77" s="34" t="s">
        <v>296</v>
      </c>
      <c r="L77" s="36">
        <f>N8</f>
        <v>0</v>
      </c>
      <c r="M77" s="37">
        <f t="shared" si="5"/>
        <v>0</v>
      </c>
      <c r="N77" s="35"/>
      <c r="O77" s="34" t="s">
        <v>296</v>
      </c>
      <c r="P77" s="36">
        <f>N9</f>
        <v>0</v>
      </c>
      <c r="Q77" s="37">
        <f t="shared" si="6"/>
        <v>0</v>
      </c>
      <c r="R77" s="207"/>
      <c r="S77" s="207"/>
      <c r="T77" s="207"/>
      <c r="U77" s="207"/>
      <c r="V77" s="207"/>
      <c r="W77" s="207"/>
      <c r="X77" s="207"/>
    </row>
    <row r="78" spans="1:24" x14ac:dyDescent="0.2">
      <c r="A78" s="207"/>
      <c r="B78" s="207"/>
      <c r="C78" s="34" t="s">
        <v>291</v>
      </c>
      <c r="D78" s="36">
        <f>SUM(D74:D77)</f>
        <v>0</v>
      </c>
      <c r="E78" s="34"/>
      <c r="F78" s="35"/>
      <c r="G78" s="34" t="s">
        <v>291</v>
      </c>
      <c r="H78" s="36">
        <f>SUM(H74:H77)</f>
        <v>0</v>
      </c>
      <c r="I78" s="37"/>
      <c r="J78" s="35"/>
      <c r="K78" s="34" t="s">
        <v>291</v>
      </c>
      <c r="L78" s="36">
        <f>SUM(L74:L77)</f>
        <v>0</v>
      </c>
      <c r="M78" s="37"/>
      <c r="N78" s="35"/>
      <c r="O78" s="34" t="s">
        <v>291</v>
      </c>
      <c r="P78" s="36">
        <f>SUM(P74:P77)</f>
        <v>0</v>
      </c>
      <c r="Q78" s="37"/>
      <c r="R78" s="207"/>
      <c r="S78" s="207"/>
      <c r="T78" s="207"/>
      <c r="U78" s="207"/>
      <c r="V78" s="207"/>
      <c r="W78" s="207"/>
      <c r="X78" s="207"/>
    </row>
    <row r="79" spans="1:24" x14ac:dyDescent="0.2">
      <c r="A79" s="207"/>
      <c r="B79" s="207"/>
      <c r="C79" s="34"/>
      <c r="D79" s="34"/>
      <c r="E79" s="34"/>
      <c r="F79" s="35"/>
      <c r="G79" s="34"/>
      <c r="H79" s="34"/>
      <c r="I79" s="34"/>
      <c r="J79" s="35"/>
      <c r="K79" s="34"/>
      <c r="L79" s="34"/>
      <c r="M79" s="34"/>
      <c r="N79" s="35"/>
      <c r="O79" s="34"/>
      <c r="P79" s="34"/>
      <c r="Q79" s="34"/>
      <c r="R79" s="207"/>
      <c r="S79" s="207"/>
      <c r="T79" s="207"/>
      <c r="U79" s="207"/>
      <c r="V79" s="207"/>
      <c r="W79" s="207"/>
      <c r="X79" s="207"/>
    </row>
    <row r="80" spans="1:24" x14ac:dyDescent="0.2">
      <c r="A80" s="207"/>
      <c r="B80" s="207"/>
      <c r="C80" s="34" t="s">
        <v>496</v>
      </c>
      <c r="D80" s="36">
        <f>F6</f>
        <v>0</v>
      </c>
      <c r="E80" s="38">
        <f>IFERROR(D80/$D$78,0)</f>
        <v>0</v>
      </c>
      <c r="F80" s="35"/>
      <c r="G80" s="34" t="s">
        <v>496</v>
      </c>
      <c r="H80" s="36">
        <f>J7</f>
        <v>0</v>
      </c>
      <c r="I80" s="38">
        <f>IFERROR(H80/$H$78,0)</f>
        <v>0</v>
      </c>
      <c r="J80" s="35"/>
      <c r="K80" s="34" t="s">
        <v>496</v>
      </c>
      <c r="L80" s="36">
        <f>J8</f>
        <v>0</v>
      </c>
      <c r="M80" s="38">
        <f>IFERROR(L80/$L$78,0)</f>
        <v>0</v>
      </c>
      <c r="N80" s="35"/>
      <c r="O80" s="34" t="s">
        <v>496</v>
      </c>
      <c r="P80" s="36">
        <f>J9</f>
        <v>0</v>
      </c>
      <c r="Q80" s="38">
        <f>IFERROR(P80/$L$78,0)</f>
        <v>0</v>
      </c>
      <c r="R80" s="207"/>
      <c r="S80" s="207"/>
      <c r="T80" s="207"/>
      <c r="U80" s="207"/>
      <c r="V80" s="207"/>
      <c r="W80" s="207"/>
      <c r="X80" s="207"/>
    </row>
    <row r="81" spans="1:24" x14ac:dyDescent="0.2">
      <c r="A81" s="207"/>
      <c r="B81" s="207"/>
      <c r="C81" s="34" t="s">
        <v>497</v>
      </c>
      <c r="D81" s="36">
        <f>J6</f>
        <v>0</v>
      </c>
      <c r="E81" s="38">
        <f>IFERROR(D81/$D$78,0)</f>
        <v>0</v>
      </c>
      <c r="F81" s="35"/>
      <c r="G81" s="34" t="s">
        <v>497</v>
      </c>
      <c r="H81" s="36">
        <f>J7</f>
        <v>0</v>
      </c>
      <c r="I81" s="38">
        <f t="shared" ref="I81:I82" si="7">IFERROR(H81/$H$78,0)</f>
        <v>0</v>
      </c>
      <c r="J81" s="35"/>
      <c r="K81" s="34" t="s">
        <v>497</v>
      </c>
      <c r="L81" s="36">
        <f>J8</f>
        <v>0</v>
      </c>
      <c r="M81" s="38">
        <f t="shared" ref="M81:M82" si="8">IFERROR(L81/$L$78,0)</f>
        <v>0</v>
      </c>
      <c r="N81" s="35"/>
      <c r="O81" s="34" t="s">
        <v>497</v>
      </c>
      <c r="P81" s="36">
        <f>J9</f>
        <v>0</v>
      </c>
      <c r="Q81" s="38">
        <f t="shared" ref="Q81" si="9">IFERROR(P81/$L$78,0)</f>
        <v>0</v>
      </c>
      <c r="R81" s="207"/>
      <c r="S81" s="207"/>
      <c r="T81" s="207"/>
      <c r="U81" s="207"/>
      <c r="V81" s="207"/>
      <c r="W81" s="207"/>
      <c r="X81" s="207"/>
    </row>
    <row r="82" spans="1:24" x14ac:dyDescent="0.2">
      <c r="A82" s="207"/>
      <c r="B82" s="207"/>
      <c r="C82" s="34" t="s">
        <v>498</v>
      </c>
      <c r="D82" s="36">
        <f>D80+D81</f>
        <v>0</v>
      </c>
      <c r="E82" s="38">
        <f>IFERROR(D82/$D$78,0)</f>
        <v>0</v>
      </c>
      <c r="F82" s="35"/>
      <c r="G82" s="34" t="s">
        <v>498</v>
      </c>
      <c r="H82" s="36">
        <f>SUM(H80:H81)</f>
        <v>0</v>
      </c>
      <c r="I82" s="38">
        <f t="shared" si="7"/>
        <v>0</v>
      </c>
      <c r="J82" s="35"/>
      <c r="K82" s="34" t="s">
        <v>498</v>
      </c>
      <c r="L82" s="36">
        <f>SUM(L80:L81)</f>
        <v>0</v>
      </c>
      <c r="M82" s="38">
        <f t="shared" si="8"/>
        <v>0</v>
      </c>
      <c r="N82" s="35"/>
      <c r="O82" s="34" t="s">
        <v>498</v>
      </c>
      <c r="P82" s="36">
        <f>SUM(P80:P81)</f>
        <v>0</v>
      </c>
      <c r="Q82" s="38">
        <f>IFERROR(P82/$P$78,0)</f>
        <v>0</v>
      </c>
      <c r="R82" s="207"/>
      <c r="S82" s="207"/>
      <c r="T82" s="207"/>
      <c r="U82" s="207"/>
      <c r="V82" s="207"/>
      <c r="W82" s="207"/>
      <c r="X82" s="207"/>
    </row>
    <row r="83" spans="1:24" x14ac:dyDescent="0.2">
      <c r="A83" s="207"/>
      <c r="B83" s="207"/>
      <c r="C83" s="34"/>
      <c r="D83" s="34"/>
      <c r="E83" s="34"/>
      <c r="F83" s="35"/>
      <c r="G83" s="34"/>
      <c r="H83" s="34"/>
      <c r="I83" s="34"/>
      <c r="J83" s="35"/>
      <c r="K83" s="34"/>
      <c r="L83" s="34"/>
      <c r="M83" s="34"/>
      <c r="N83" s="35"/>
      <c r="O83" s="34"/>
      <c r="P83" s="34"/>
      <c r="Q83" s="34"/>
      <c r="R83" s="207"/>
      <c r="S83" s="207"/>
      <c r="T83" s="207"/>
      <c r="U83" s="207"/>
      <c r="V83" s="207"/>
      <c r="W83" s="207"/>
      <c r="X83" s="207"/>
    </row>
    <row r="84" spans="1:24" x14ac:dyDescent="0.2">
      <c r="A84" s="207"/>
      <c r="B84" s="207"/>
      <c r="C84" s="34" t="s">
        <v>499</v>
      </c>
      <c r="D84" s="39">
        <f>C6</f>
        <v>0</v>
      </c>
      <c r="E84" s="38">
        <f>IFERROR(D84/$D$86,0)</f>
        <v>0</v>
      </c>
      <c r="F84" s="35"/>
      <c r="G84" s="34" t="s">
        <v>499</v>
      </c>
      <c r="H84" s="39">
        <f>C7</f>
        <v>0</v>
      </c>
      <c r="I84" s="38">
        <f>IFERROR(H84/$H$86,0)</f>
        <v>0</v>
      </c>
      <c r="J84" s="35"/>
      <c r="K84" s="34" t="s">
        <v>499</v>
      </c>
      <c r="L84" s="39">
        <f>C8</f>
        <v>0</v>
      </c>
      <c r="M84" s="38">
        <f>IFERROR(L84/$L$86,0)</f>
        <v>0</v>
      </c>
      <c r="N84" s="35"/>
      <c r="O84" s="34" t="s">
        <v>499</v>
      </c>
      <c r="P84" s="39">
        <f>C9</f>
        <v>0</v>
      </c>
      <c r="Q84" s="38">
        <f>IFERROR(P84/$P$86,0)</f>
        <v>0</v>
      </c>
      <c r="R84" s="207"/>
      <c r="S84" s="207"/>
      <c r="T84" s="207"/>
      <c r="U84" s="207"/>
      <c r="V84" s="207"/>
      <c r="W84" s="207"/>
      <c r="X84" s="207"/>
    </row>
    <row r="85" spans="1:24" x14ac:dyDescent="0.2">
      <c r="A85" s="207"/>
      <c r="B85" s="207"/>
      <c r="C85" s="34" t="s">
        <v>500</v>
      </c>
      <c r="D85" s="39">
        <f>G6</f>
        <v>0</v>
      </c>
      <c r="E85" s="38">
        <f>IFERROR(D85/$D$86,0)</f>
        <v>0</v>
      </c>
      <c r="F85" s="35"/>
      <c r="G85" s="34" t="s">
        <v>500</v>
      </c>
      <c r="H85" s="39">
        <f>G7</f>
        <v>0</v>
      </c>
      <c r="I85" s="38">
        <f>IFERROR(H85/$H$86,0)</f>
        <v>0</v>
      </c>
      <c r="J85" s="35"/>
      <c r="K85" s="34" t="s">
        <v>500</v>
      </c>
      <c r="L85" s="39">
        <f>G8</f>
        <v>0</v>
      </c>
      <c r="M85" s="38">
        <f>IFERROR(L85/$L$86,0)</f>
        <v>0</v>
      </c>
      <c r="N85" s="35"/>
      <c r="O85" s="34" t="s">
        <v>500</v>
      </c>
      <c r="P85" s="39">
        <f>G9</f>
        <v>0</v>
      </c>
      <c r="Q85" s="38">
        <f>IFERROR(P85/$P$86,0)</f>
        <v>0</v>
      </c>
      <c r="R85" s="207"/>
      <c r="S85" s="207"/>
      <c r="T85" s="207"/>
      <c r="U85" s="207"/>
      <c r="V85" s="207"/>
      <c r="W85" s="207"/>
      <c r="X85" s="207"/>
    </row>
    <row r="86" spans="1:24" x14ac:dyDescent="0.2">
      <c r="A86" s="207"/>
      <c r="B86" s="207"/>
      <c r="C86" s="34" t="s">
        <v>501</v>
      </c>
      <c r="D86" s="39">
        <f>O6</f>
        <v>0</v>
      </c>
      <c r="E86" s="38">
        <f>IFERROR(D86/$D$78,0)</f>
        <v>0</v>
      </c>
      <c r="F86" s="35"/>
      <c r="G86" s="34" t="s">
        <v>501</v>
      </c>
      <c r="H86" s="39">
        <f>O7</f>
        <v>0</v>
      </c>
      <c r="I86" s="38">
        <f>IFERROR(H86/$H$78,0)</f>
        <v>0</v>
      </c>
      <c r="J86" s="35"/>
      <c r="K86" s="34" t="s">
        <v>501</v>
      </c>
      <c r="L86" s="39">
        <f>O8</f>
        <v>0</v>
      </c>
      <c r="M86" s="38">
        <f>IFERROR(L86/$L$78,0)</f>
        <v>0</v>
      </c>
      <c r="N86" s="35"/>
      <c r="O86" s="34" t="s">
        <v>501</v>
      </c>
      <c r="P86" s="39">
        <f>O9</f>
        <v>0</v>
      </c>
      <c r="Q86" s="38">
        <f>IFERROR(P86/$P$78,0)</f>
        <v>0</v>
      </c>
      <c r="R86" s="207"/>
      <c r="S86" s="207"/>
      <c r="T86" s="207"/>
      <c r="U86" s="207"/>
      <c r="V86" s="207"/>
      <c r="W86" s="207"/>
      <c r="X86" s="207"/>
    </row>
    <row r="87" spans="1:24" x14ac:dyDescent="0.2">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row>
    <row r="88" spans="1:24" x14ac:dyDescent="0.2">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row>
    <row r="89" spans="1:24" x14ac:dyDescent="0.2">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row>
    <row r="90" spans="1:24" x14ac:dyDescent="0.2">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row>
    <row r="91" spans="1:24" x14ac:dyDescent="0.2">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row>
    <row r="92" spans="1:24" x14ac:dyDescent="0.2">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row>
    <row r="93" spans="1:24" x14ac:dyDescent="0.2">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row>
    <row r="94" spans="1:24" x14ac:dyDescent="0.2">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row>
    <row r="95" spans="1:24" x14ac:dyDescent="0.2">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row>
    <row r="96" spans="1:24" x14ac:dyDescent="0.2">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row>
    <row r="97" spans="1:24" x14ac:dyDescent="0.2">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row>
    <row r="98" spans="1:24" x14ac:dyDescent="0.2">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row>
    <row r="99" spans="1:24" x14ac:dyDescent="0.2">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row>
    <row r="100" spans="1:24" x14ac:dyDescent="0.2">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row>
    <row r="101" spans="1:24" x14ac:dyDescent="0.2">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row>
    <row r="102" spans="1:24" x14ac:dyDescent="0.2">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row>
    <row r="103" spans="1:24" x14ac:dyDescent="0.2">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row>
    <row r="104" spans="1:24" x14ac:dyDescent="0.2">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row>
    <row r="105" spans="1:24" x14ac:dyDescent="0.2">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row>
    <row r="106" spans="1:24" x14ac:dyDescent="0.2">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row>
    <row r="107" spans="1:24" x14ac:dyDescent="0.2">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row>
    <row r="108" spans="1:24" x14ac:dyDescent="0.2">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row>
    <row r="109" spans="1:24" x14ac:dyDescent="0.2">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row>
    <row r="110" spans="1:24" x14ac:dyDescent="0.2">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row>
    <row r="111" spans="1:24" x14ac:dyDescent="0.2">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row>
    <row r="112" spans="1:24" x14ac:dyDescent="0.2">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row>
    <row r="113" spans="1:24" x14ac:dyDescent="0.2">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row>
    <row r="114" spans="1:24" x14ac:dyDescent="0.2">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row>
    <row r="115" spans="1:24" x14ac:dyDescent="0.2">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row>
    <row r="116" spans="1:24" x14ac:dyDescent="0.2">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row>
    <row r="117" spans="1:24" x14ac:dyDescent="0.2">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row>
    <row r="118" spans="1:24" x14ac:dyDescent="0.2">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row>
    <row r="119" spans="1:24" x14ac:dyDescent="0.2">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row>
    <row r="120" spans="1:24" x14ac:dyDescent="0.2">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row>
    <row r="121" spans="1:24" x14ac:dyDescent="0.2">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row>
    <row r="122" spans="1:24" x14ac:dyDescent="0.2">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row>
    <row r="123" spans="1:24" x14ac:dyDescent="0.2">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row>
    <row r="124" spans="1:24" x14ac:dyDescent="0.2">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row>
    <row r="125" spans="1:24" x14ac:dyDescent="0.2">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row>
    <row r="126" spans="1:24" x14ac:dyDescent="0.2">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row>
    <row r="127" spans="1:24" x14ac:dyDescent="0.2">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row>
  </sheetData>
  <mergeCells count="10">
    <mergeCell ref="S23:V36"/>
    <mergeCell ref="S4:V4"/>
    <mergeCell ref="C71:M71"/>
    <mergeCell ref="C2:R2"/>
    <mergeCell ref="C22:R22"/>
    <mergeCell ref="C73:E73"/>
    <mergeCell ref="G73:I73"/>
    <mergeCell ref="K73:M73"/>
    <mergeCell ref="O73:Q73"/>
    <mergeCell ref="Q71:R71"/>
  </mergeCells>
  <pageMargins left="0.7" right="0.7" top="0.75" bottom="0.75" header="0.3" footer="0.3"/>
  <pageSetup orientation="portrait" horizontalDpi="300" verticalDpi="300" r:id="rId1"/>
  <ignoredErrors>
    <ignoredError sqref="D8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3AB5-FF35-4E66-BB50-7C9CF09A4EAA}">
  <sheetPr>
    <tabColor theme="3" tint="0.59999389629810485"/>
  </sheetPr>
  <dimension ref="B2:AI190"/>
  <sheetViews>
    <sheetView topLeftCell="A3" zoomScale="56" zoomScaleNormal="70" workbookViewId="0">
      <selection activeCell="Z18" sqref="Z18"/>
    </sheetView>
  </sheetViews>
  <sheetFormatPr defaultColWidth="9.140625" defaultRowHeight="20.25" x14ac:dyDescent="0.3"/>
  <cols>
    <col min="1" max="2" width="3.85546875" style="12" customWidth="1"/>
    <col min="3" max="3" width="34.28515625" style="22" customWidth="1"/>
    <col min="4" max="4" width="5.7109375" style="12" customWidth="1"/>
    <col min="5" max="6" width="10.7109375" style="12" bestFit="1" customWidth="1"/>
    <col min="7" max="8" width="12.7109375" style="12" bestFit="1" customWidth="1"/>
    <col min="9" max="18" width="10.7109375" style="12" bestFit="1" customWidth="1"/>
    <col min="19" max="19" width="16.42578125" style="12" bestFit="1" customWidth="1"/>
    <col min="20" max="25" width="9.140625" style="12"/>
    <col min="26" max="26" width="13.42578125" style="12" bestFit="1" customWidth="1"/>
    <col min="27" max="27" width="16.140625" style="12" bestFit="1" customWidth="1"/>
    <col min="28" max="16384" width="9.140625" style="12"/>
  </cols>
  <sheetData>
    <row r="2" spans="2:26" x14ac:dyDescent="0.3">
      <c r="B2" s="134"/>
      <c r="C2" s="530" t="s">
        <v>502</v>
      </c>
      <c r="D2" s="531"/>
      <c r="E2" s="531"/>
      <c r="F2" s="531"/>
      <c r="G2" s="531"/>
      <c r="H2" s="531"/>
      <c r="I2" s="531"/>
      <c r="J2" s="531"/>
      <c r="K2" s="531"/>
      <c r="L2" s="531"/>
      <c r="M2" s="531"/>
      <c r="N2" s="532"/>
      <c r="O2" s="47" t="str">
        <f>'Climate Metrics'!D5</f>
        <v>Type City Name Here</v>
      </c>
      <c r="P2" s="22"/>
      <c r="Q2" s="22"/>
      <c r="R2" s="135"/>
      <c r="S2" s="135"/>
      <c r="T2" s="135"/>
      <c r="U2" s="135"/>
      <c r="V2" s="135"/>
      <c r="W2" s="135"/>
      <c r="X2" s="135"/>
      <c r="Y2" s="135"/>
      <c r="Z2" s="135"/>
    </row>
    <row r="3" spans="2:26" x14ac:dyDescent="0.3">
      <c r="B3" s="134"/>
      <c r="D3" s="22"/>
      <c r="E3" s="22"/>
      <c r="F3" s="22"/>
      <c r="G3" s="22"/>
      <c r="H3" s="22"/>
      <c r="I3" s="22"/>
      <c r="J3" s="22"/>
      <c r="K3" s="22"/>
      <c r="L3" s="22"/>
      <c r="M3" s="22"/>
      <c r="N3" s="22"/>
      <c r="O3" s="22"/>
      <c r="P3" s="22"/>
      <c r="Q3" s="22"/>
      <c r="R3" s="22"/>
      <c r="S3" s="22"/>
      <c r="T3" s="22"/>
      <c r="U3" s="135"/>
      <c r="V3" s="135"/>
      <c r="W3" s="135"/>
      <c r="X3" s="135"/>
      <c r="Y3" s="135"/>
      <c r="Z3" s="135"/>
    </row>
    <row r="4" spans="2:26" ht="18" x14ac:dyDescent="0.25">
      <c r="B4" s="134"/>
      <c r="C4" s="505" t="s">
        <v>289</v>
      </c>
      <c r="D4" s="506"/>
      <c r="E4" s="506"/>
      <c r="F4" s="506"/>
      <c r="G4" s="506"/>
      <c r="H4" s="506"/>
      <c r="I4" s="506"/>
      <c r="J4" s="506"/>
      <c r="K4" s="506"/>
      <c r="L4" s="506"/>
      <c r="M4" s="506"/>
      <c r="N4" s="506"/>
      <c r="O4" s="506"/>
      <c r="P4" s="506"/>
      <c r="Q4" s="506"/>
      <c r="R4" s="506"/>
      <c r="S4" s="506"/>
      <c r="T4" s="507"/>
      <c r="U4" s="135"/>
      <c r="V4" s="135"/>
      <c r="W4" s="135"/>
      <c r="X4" s="135"/>
      <c r="Y4" s="135"/>
      <c r="Z4" s="135"/>
    </row>
    <row r="5" spans="2:26" ht="15" x14ac:dyDescent="0.2">
      <c r="B5" s="135"/>
      <c r="C5" s="48"/>
      <c r="D5" s="135"/>
      <c r="E5" s="135"/>
      <c r="F5" s="135"/>
      <c r="G5" s="135"/>
      <c r="H5" s="135"/>
      <c r="I5" s="135"/>
      <c r="J5" s="135"/>
      <c r="K5" s="135"/>
      <c r="L5" s="135"/>
      <c r="M5" s="135"/>
      <c r="N5" s="135"/>
      <c r="O5" s="135"/>
      <c r="P5" s="135"/>
      <c r="Q5" s="135"/>
      <c r="R5" s="135"/>
      <c r="S5" s="135"/>
      <c r="T5" s="135"/>
      <c r="U5" s="535" t="s">
        <v>27</v>
      </c>
      <c r="V5" s="536"/>
      <c r="W5" s="536"/>
      <c r="X5" s="536"/>
      <c r="Y5" s="536"/>
      <c r="Z5" s="537"/>
    </row>
    <row r="6" spans="2:26" ht="15" x14ac:dyDescent="0.2">
      <c r="B6" s="135"/>
      <c r="C6" s="48" t="s">
        <v>503</v>
      </c>
      <c r="D6" s="48" t="s">
        <v>490</v>
      </c>
      <c r="E6" s="48">
        <v>2016</v>
      </c>
      <c r="F6" s="48">
        <f t="shared" ref="F6:S6" si="0">E6+1</f>
        <v>2017</v>
      </c>
      <c r="G6" s="48">
        <f t="shared" si="0"/>
        <v>2018</v>
      </c>
      <c r="H6" s="48">
        <f t="shared" si="0"/>
        <v>2019</v>
      </c>
      <c r="I6" s="48">
        <f t="shared" si="0"/>
        <v>2020</v>
      </c>
      <c r="J6" s="48">
        <f t="shared" si="0"/>
        <v>2021</v>
      </c>
      <c r="K6" s="48">
        <f t="shared" si="0"/>
        <v>2022</v>
      </c>
      <c r="L6" s="48">
        <f t="shared" si="0"/>
        <v>2023</v>
      </c>
      <c r="M6" s="48">
        <f t="shared" si="0"/>
        <v>2024</v>
      </c>
      <c r="N6" s="48">
        <f t="shared" si="0"/>
        <v>2025</v>
      </c>
      <c r="O6" s="48">
        <f t="shared" si="0"/>
        <v>2026</v>
      </c>
      <c r="P6" s="48">
        <f t="shared" si="0"/>
        <v>2027</v>
      </c>
      <c r="Q6" s="48">
        <f t="shared" si="0"/>
        <v>2028</v>
      </c>
      <c r="R6" s="48">
        <f t="shared" si="0"/>
        <v>2029</v>
      </c>
      <c r="S6" s="48">
        <f t="shared" si="0"/>
        <v>2030</v>
      </c>
      <c r="T6" s="203"/>
      <c r="U6" s="538"/>
      <c r="V6" s="539"/>
      <c r="W6" s="539"/>
      <c r="X6" s="539"/>
      <c r="Y6" s="539"/>
      <c r="Z6" s="540"/>
    </row>
    <row r="7" spans="2:26" ht="15" x14ac:dyDescent="0.2">
      <c r="B7" s="135"/>
      <c r="C7" s="48" t="str">
        <f>CONCATENATE(TEXT('Climate Metrics'!D11,"0%")," Emissions Reduction Goal"," by ",'Climate Metrics'!F11)</f>
        <v>100% Emissions Reduction Goal by 2040</v>
      </c>
      <c r="D7" s="210">
        <f>'Climate Metrics'!$I$11-('Climate Metrics'!$I$11*'Climate Metrics'!$D$11)</f>
        <v>0</v>
      </c>
      <c r="E7" s="210">
        <f>'Climate Metrics'!$I$11-('Climate Metrics'!$I$11*'Climate Metrics'!$D$11)</f>
        <v>0</v>
      </c>
      <c r="F7" s="210">
        <f>'Climate Metrics'!$I$11-('Climate Metrics'!$I$11*'Climate Metrics'!$D$11)</f>
        <v>0</v>
      </c>
      <c r="G7" s="210">
        <f>'Climate Metrics'!$I$11-('Climate Metrics'!$I$11*'Climate Metrics'!$D$11)</f>
        <v>0</v>
      </c>
      <c r="H7" s="210">
        <f>'Climate Metrics'!$I$11-('Climate Metrics'!$I$11*'Climate Metrics'!$D$11)</f>
        <v>0</v>
      </c>
      <c r="I7" s="210">
        <f>'Climate Metrics'!$I$11-('Climate Metrics'!$I$11*'Climate Metrics'!$D$11)</f>
        <v>0</v>
      </c>
      <c r="J7" s="210">
        <f>'Climate Metrics'!$I$11-('Climate Metrics'!$I$11*'Climate Metrics'!$D$11)</f>
        <v>0</v>
      </c>
      <c r="K7" s="210">
        <f>'Climate Metrics'!$I$11-('Climate Metrics'!$I$11*'Climate Metrics'!$D$11)</f>
        <v>0</v>
      </c>
      <c r="L7" s="210">
        <f>'Climate Metrics'!$I$11-('Climate Metrics'!$I$11*'Climate Metrics'!$D$11)</f>
        <v>0</v>
      </c>
      <c r="M7" s="210">
        <f>'Climate Metrics'!$I$11-('Climate Metrics'!$I$11*'Climate Metrics'!$D$11)</f>
        <v>0</v>
      </c>
      <c r="N7" s="210">
        <f>'Climate Metrics'!$I$11-('Climate Metrics'!$I$11*'Climate Metrics'!$D$11)</f>
        <v>0</v>
      </c>
      <c r="O7" s="210">
        <f>'Climate Metrics'!$I$11-('Climate Metrics'!$I$11*'Climate Metrics'!$D$11)</f>
        <v>0</v>
      </c>
      <c r="P7" s="210">
        <f>'Climate Metrics'!$I$11-('Climate Metrics'!$I$11*'Climate Metrics'!$D$11)</f>
        <v>0</v>
      </c>
      <c r="Q7" s="210">
        <f>'Climate Metrics'!$I$11-('Climate Metrics'!$I$11*'Climate Metrics'!$D$11)</f>
        <v>0</v>
      </c>
      <c r="R7" s="210">
        <f>'Climate Metrics'!$I$11-('Climate Metrics'!$I$11*'Climate Metrics'!$D$11)</f>
        <v>0</v>
      </c>
      <c r="S7" s="210">
        <f>'Climate Metrics'!$I$11-('Climate Metrics'!$I$11*'Climate Metrics'!$D$11)</f>
        <v>0</v>
      </c>
      <c r="T7" s="203"/>
      <c r="U7" s="135"/>
      <c r="V7" s="135"/>
      <c r="W7" s="135"/>
      <c r="X7" s="135"/>
      <c r="Y7" s="135"/>
      <c r="Z7" s="135"/>
    </row>
    <row r="8" spans="2:26" ht="15" x14ac:dyDescent="0.2">
      <c r="B8" s="135"/>
      <c r="C8" s="48" t="s">
        <v>499</v>
      </c>
      <c r="D8" s="210">
        <f>'Climate Metrics'!E73</f>
        <v>0</v>
      </c>
      <c r="E8" s="210">
        <f>'Climate Metrics'!F73</f>
        <v>0</v>
      </c>
      <c r="F8" s="210">
        <f>'Climate Metrics'!G73</f>
        <v>0</v>
      </c>
      <c r="G8" s="210">
        <f>'Climate Metrics'!H73</f>
        <v>0</v>
      </c>
      <c r="H8" s="210">
        <f>'Climate Metrics'!I73</f>
        <v>0</v>
      </c>
      <c r="I8" s="210">
        <f>'Climate Metrics'!J73</f>
        <v>0</v>
      </c>
      <c r="J8" s="210">
        <f>'Climate Metrics'!K73</f>
        <v>0</v>
      </c>
      <c r="K8" s="210">
        <f>'Climate Metrics'!L73</f>
        <v>0</v>
      </c>
      <c r="L8" s="210">
        <f>'Climate Metrics'!M73</f>
        <v>0</v>
      </c>
      <c r="M8" s="210">
        <f>'Climate Metrics'!N73</f>
        <v>0</v>
      </c>
      <c r="N8" s="210">
        <f>'Climate Metrics'!O73</f>
        <v>0</v>
      </c>
      <c r="O8" s="210">
        <f>'Climate Metrics'!P73</f>
        <v>0</v>
      </c>
      <c r="P8" s="210">
        <f>'Climate Metrics'!Q73</f>
        <v>0</v>
      </c>
      <c r="Q8" s="210">
        <f>'Climate Metrics'!R73</f>
        <v>0</v>
      </c>
      <c r="R8" s="210">
        <f>'Climate Metrics'!S73</f>
        <v>0</v>
      </c>
      <c r="S8" s="210">
        <f>'Climate Metrics'!T73</f>
        <v>0</v>
      </c>
      <c r="T8" s="203"/>
      <c r="U8" s="135"/>
      <c r="V8" s="135"/>
      <c r="W8" s="135"/>
      <c r="X8" s="135"/>
      <c r="Y8" s="135"/>
      <c r="Z8" s="135"/>
    </row>
    <row r="9" spans="2:26" ht="15" x14ac:dyDescent="0.2">
      <c r="B9" s="135"/>
      <c r="C9" s="48" t="s">
        <v>496</v>
      </c>
      <c r="D9" s="210">
        <f>'Climate Metrics'!E77</f>
        <v>0</v>
      </c>
      <c r="E9" s="210">
        <f>'Climate Metrics'!F77</f>
        <v>0</v>
      </c>
      <c r="F9" s="210">
        <f>'Climate Metrics'!G77</f>
        <v>0</v>
      </c>
      <c r="G9" s="210">
        <f>'Climate Metrics'!H77</f>
        <v>0</v>
      </c>
      <c r="H9" s="210">
        <f>'Climate Metrics'!I77</f>
        <v>0</v>
      </c>
      <c r="I9" s="210">
        <f>'Climate Metrics'!J77</f>
        <v>0</v>
      </c>
      <c r="J9" s="210">
        <f>'Climate Metrics'!K77</f>
        <v>0</v>
      </c>
      <c r="K9" s="210">
        <f>'Climate Metrics'!L77</f>
        <v>0</v>
      </c>
      <c r="L9" s="210">
        <f>'Climate Metrics'!M77</f>
        <v>0</v>
      </c>
      <c r="M9" s="210">
        <f>'Climate Metrics'!N77</f>
        <v>0</v>
      </c>
      <c r="N9" s="210">
        <f>'Climate Metrics'!O77</f>
        <v>0</v>
      </c>
      <c r="O9" s="210">
        <f>'Climate Metrics'!P77</f>
        <v>0</v>
      </c>
      <c r="P9" s="210">
        <f>'Climate Metrics'!Q77</f>
        <v>0</v>
      </c>
      <c r="Q9" s="210">
        <f>'Climate Metrics'!R77</f>
        <v>0</v>
      </c>
      <c r="R9" s="210">
        <f>'Climate Metrics'!S77</f>
        <v>0</v>
      </c>
      <c r="S9" s="210">
        <f>'Climate Metrics'!T77</f>
        <v>0</v>
      </c>
      <c r="T9" s="203"/>
      <c r="U9" s="135"/>
      <c r="V9" s="135"/>
      <c r="W9" s="135"/>
      <c r="X9" s="135"/>
      <c r="Y9" s="135"/>
      <c r="Z9" s="135"/>
    </row>
    <row r="10" spans="2:26" ht="15" x14ac:dyDescent="0.2">
      <c r="B10" s="135"/>
      <c r="C10" s="48" t="s">
        <v>504</v>
      </c>
      <c r="D10" s="210">
        <f>'Climate Metrics'!E43</f>
        <v>0</v>
      </c>
      <c r="E10" s="210">
        <f>'Climate Metrics'!F43</f>
        <v>0</v>
      </c>
      <c r="F10" s="210">
        <f>'Climate Metrics'!G43</f>
        <v>0</v>
      </c>
      <c r="G10" s="210">
        <f>'Climate Metrics'!H43</f>
        <v>0</v>
      </c>
      <c r="H10" s="210">
        <f>'Climate Metrics'!I43</f>
        <v>0</v>
      </c>
      <c r="I10" s="210">
        <f>'Climate Metrics'!J43</f>
        <v>0</v>
      </c>
      <c r="J10" s="210">
        <f>'Climate Metrics'!K43</f>
        <v>0</v>
      </c>
      <c r="K10" s="210">
        <f>'Climate Metrics'!L43</f>
        <v>0</v>
      </c>
      <c r="L10" s="210">
        <f>'Climate Metrics'!M43</f>
        <v>0</v>
      </c>
      <c r="M10" s="210">
        <f>'Climate Metrics'!N43</f>
        <v>0</v>
      </c>
      <c r="N10" s="210">
        <f>'Climate Metrics'!O43</f>
        <v>0</v>
      </c>
      <c r="O10" s="210">
        <f>'Climate Metrics'!P43</f>
        <v>0</v>
      </c>
      <c r="P10" s="210">
        <f>'Climate Metrics'!Q43</f>
        <v>0</v>
      </c>
      <c r="Q10" s="210">
        <f>'Climate Metrics'!R43</f>
        <v>0</v>
      </c>
      <c r="R10" s="210">
        <f>'Climate Metrics'!S43</f>
        <v>0</v>
      </c>
      <c r="S10" s="210">
        <f>'Climate Metrics'!T43</f>
        <v>0</v>
      </c>
      <c r="T10" s="203"/>
      <c r="U10" s="135"/>
      <c r="V10" s="135"/>
      <c r="W10" s="135"/>
      <c r="X10" s="135"/>
      <c r="Y10" s="135"/>
      <c r="Z10" s="135"/>
    </row>
    <row r="11" spans="2:26" ht="15" x14ac:dyDescent="0.2">
      <c r="B11" s="135"/>
      <c r="C11" s="48" t="s">
        <v>505</v>
      </c>
      <c r="D11" s="210">
        <f>'Climate Metrics'!E47</f>
        <v>0</v>
      </c>
      <c r="E11" s="210">
        <f>'Climate Metrics'!F47</f>
        <v>0</v>
      </c>
      <c r="F11" s="210">
        <f>'Climate Metrics'!G47</f>
        <v>0</v>
      </c>
      <c r="G11" s="210">
        <f>'Climate Metrics'!H47</f>
        <v>0</v>
      </c>
      <c r="H11" s="210">
        <f>'Climate Metrics'!I47</f>
        <v>0</v>
      </c>
      <c r="I11" s="210">
        <f>'Climate Metrics'!J47</f>
        <v>0</v>
      </c>
      <c r="J11" s="210">
        <f>'Climate Metrics'!K47</f>
        <v>0</v>
      </c>
      <c r="K11" s="210">
        <f>'Climate Metrics'!L47</f>
        <v>0</v>
      </c>
      <c r="L11" s="210">
        <f>'Climate Metrics'!M47</f>
        <v>0</v>
      </c>
      <c r="M11" s="210">
        <f>'Climate Metrics'!N47</f>
        <v>0</v>
      </c>
      <c r="N11" s="210">
        <f>'Climate Metrics'!O47</f>
        <v>0</v>
      </c>
      <c r="O11" s="210">
        <f>'Climate Metrics'!P47</f>
        <v>0</v>
      </c>
      <c r="P11" s="210">
        <f>'Climate Metrics'!Q47</f>
        <v>0</v>
      </c>
      <c r="Q11" s="210">
        <f>'Climate Metrics'!R47</f>
        <v>0</v>
      </c>
      <c r="R11" s="210">
        <f>'Climate Metrics'!S47</f>
        <v>0</v>
      </c>
      <c r="S11" s="210">
        <f>'Climate Metrics'!T47</f>
        <v>0</v>
      </c>
      <c r="T11" s="203"/>
      <c r="U11" s="135"/>
      <c r="V11" s="135"/>
      <c r="W11" s="135"/>
      <c r="X11" s="135"/>
      <c r="Y11" s="135"/>
      <c r="Z11" s="135"/>
    </row>
    <row r="12" spans="2:26" ht="15" x14ac:dyDescent="0.2">
      <c r="B12" s="135"/>
      <c r="C12" s="48" t="s">
        <v>81</v>
      </c>
      <c r="D12" s="210">
        <f>'Climate Metrics'!E28</f>
        <v>0</v>
      </c>
      <c r="E12" s="210">
        <f>'Climate Metrics'!F28</f>
        <v>0</v>
      </c>
      <c r="F12" s="210">
        <f>'Climate Metrics'!G28</f>
        <v>0</v>
      </c>
      <c r="G12" s="210">
        <f>'Climate Metrics'!H28</f>
        <v>0</v>
      </c>
      <c r="H12" s="210">
        <f>'Climate Metrics'!I28</f>
        <v>0</v>
      </c>
      <c r="I12" s="210">
        <f>'Climate Metrics'!J28</f>
        <v>0</v>
      </c>
      <c r="J12" s="210">
        <f>'Climate Metrics'!K28</f>
        <v>0</v>
      </c>
      <c r="K12" s="210">
        <f>'Climate Metrics'!L28</f>
        <v>0</v>
      </c>
      <c r="L12" s="210">
        <f>'Climate Metrics'!M28</f>
        <v>0</v>
      </c>
      <c r="M12" s="210">
        <f>'Climate Metrics'!N28</f>
        <v>0</v>
      </c>
      <c r="N12" s="210">
        <f>'Climate Metrics'!O28</f>
        <v>0</v>
      </c>
      <c r="O12" s="210">
        <f>'Climate Metrics'!P28</f>
        <v>0</v>
      </c>
      <c r="P12" s="210">
        <f>'Climate Metrics'!Q28</f>
        <v>0</v>
      </c>
      <c r="Q12" s="210">
        <f>'Climate Metrics'!R28</f>
        <v>0</v>
      </c>
      <c r="R12" s="210">
        <f>'Climate Metrics'!S28</f>
        <v>0</v>
      </c>
      <c r="S12" s="210">
        <f>'Climate Metrics'!T28</f>
        <v>0</v>
      </c>
      <c r="T12" s="203"/>
      <c r="U12" s="135"/>
      <c r="V12" s="135"/>
      <c r="W12" s="135"/>
      <c r="X12" s="135"/>
      <c r="Y12" s="135"/>
      <c r="Z12" s="135"/>
    </row>
    <row r="13" spans="2:26" ht="15" x14ac:dyDescent="0.2">
      <c r="B13" s="135"/>
      <c r="C13" s="48" t="s">
        <v>296</v>
      </c>
      <c r="D13" s="210">
        <f>'Climate Metrics'!E29</f>
        <v>0</v>
      </c>
      <c r="E13" s="210">
        <f>'Climate Metrics'!F29</f>
        <v>0</v>
      </c>
      <c r="F13" s="210">
        <f>'Climate Metrics'!G29</f>
        <v>0</v>
      </c>
      <c r="G13" s="210">
        <f>'Climate Metrics'!H29</f>
        <v>0</v>
      </c>
      <c r="H13" s="210">
        <f>'Climate Metrics'!I29</f>
        <v>0</v>
      </c>
      <c r="I13" s="210">
        <f>'Climate Metrics'!J29</f>
        <v>0</v>
      </c>
      <c r="J13" s="210">
        <f>'Climate Metrics'!K29</f>
        <v>0</v>
      </c>
      <c r="K13" s="210">
        <f>'Climate Metrics'!L29</f>
        <v>0</v>
      </c>
      <c r="L13" s="210">
        <f>'Climate Metrics'!M29</f>
        <v>0</v>
      </c>
      <c r="M13" s="210">
        <f>'Climate Metrics'!N29</f>
        <v>0</v>
      </c>
      <c r="N13" s="210">
        <f>'Climate Metrics'!O29</f>
        <v>0</v>
      </c>
      <c r="O13" s="210">
        <f>'Climate Metrics'!P29</f>
        <v>0</v>
      </c>
      <c r="P13" s="210">
        <f>'Climate Metrics'!Q29</f>
        <v>0</v>
      </c>
      <c r="Q13" s="210">
        <f>'Climate Metrics'!R29</f>
        <v>0</v>
      </c>
      <c r="R13" s="210">
        <f>'Climate Metrics'!S29</f>
        <v>0</v>
      </c>
      <c r="S13" s="210">
        <f>'Climate Metrics'!T29</f>
        <v>0</v>
      </c>
      <c r="T13" s="203"/>
      <c r="U13" s="135"/>
      <c r="V13" s="135"/>
      <c r="W13" s="135"/>
      <c r="X13" s="135"/>
      <c r="Y13" s="135"/>
      <c r="Z13" s="135"/>
    </row>
    <row r="14" spans="2:26" ht="15" x14ac:dyDescent="0.2">
      <c r="B14" s="135"/>
      <c r="C14" s="48" t="s">
        <v>506</v>
      </c>
      <c r="D14" s="210">
        <f>D7-(SUM(D8:D13))</f>
        <v>0</v>
      </c>
      <c r="E14" s="210">
        <f t="shared" ref="E14:S14" si="1">E7-(SUM(E8:E13))</f>
        <v>0</v>
      </c>
      <c r="F14" s="210">
        <f t="shared" si="1"/>
        <v>0</v>
      </c>
      <c r="G14" s="210">
        <f t="shared" si="1"/>
        <v>0</v>
      </c>
      <c r="H14" s="210">
        <f t="shared" si="1"/>
        <v>0</v>
      </c>
      <c r="I14" s="210">
        <f t="shared" si="1"/>
        <v>0</v>
      </c>
      <c r="J14" s="210">
        <f t="shared" si="1"/>
        <v>0</v>
      </c>
      <c r="K14" s="210">
        <f t="shared" si="1"/>
        <v>0</v>
      </c>
      <c r="L14" s="210">
        <f t="shared" si="1"/>
        <v>0</v>
      </c>
      <c r="M14" s="210">
        <f t="shared" si="1"/>
        <v>0</v>
      </c>
      <c r="N14" s="210">
        <f t="shared" si="1"/>
        <v>0</v>
      </c>
      <c r="O14" s="210">
        <f t="shared" si="1"/>
        <v>0</v>
      </c>
      <c r="P14" s="210">
        <f t="shared" si="1"/>
        <v>0</v>
      </c>
      <c r="Q14" s="210">
        <f t="shared" si="1"/>
        <v>0</v>
      </c>
      <c r="R14" s="210">
        <f t="shared" si="1"/>
        <v>0</v>
      </c>
      <c r="S14" s="210">
        <f t="shared" si="1"/>
        <v>0</v>
      </c>
      <c r="T14" s="203"/>
      <c r="U14" s="135"/>
      <c r="V14" s="135"/>
      <c r="W14" s="135"/>
      <c r="X14" s="135"/>
      <c r="Y14" s="135"/>
      <c r="Z14" s="135"/>
    </row>
    <row r="15" spans="2:26" ht="15" x14ac:dyDescent="0.2">
      <c r="B15" s="135"/>
      <c r="C15" s="48"/>
      <c r="D15" s="135"/>
      <c r="E15" s="203"/>
      <c r="F15" s="203"/>
      <c r="G15" s="203"/>
      <c r="H15" s="203"/>
      <c r="I15" s="203"/>
      <c r="J15" s="203"/>
      <c r="K15" s="203"/>
      <c r="L15" s="203"/>
      <c r="M15" s="203"/>
      <c r="N15" s="203"/>
      <c r="O15" s="203"/>
      <c r="P15" s="203"/>
      <c r="Q15" s="203"/>
      <c r="R15" s="203"/>
      <c r="S15" s="203"/>
      <c r="T15" s="203"/>
      <c r="U15" s="135"/>
      <c r="V15" s="135"/>
      <c r="W15" s="135"/>
      <c r="X15" s="135"/>
      <c r="Y15" s="135"/>
      <c r="Z15" s="135"/>
    </row>
    <row r="16" spans="2:26" ht="15" x14ac:dyDescent="0.2">
      <c r="B16" s="135"/>
      <c r="C16" s="48"/>
      <c r="D16" s="135"/>
      <c r="E16" s="203"/>
      <c r="F16" s="203"/>
      <c r="G16" s="203"/>
      <c r="H16" s="203"/>
      <c r="I16" s="203"/>
      <c r="J16" s="203"/>
      <c r="K16" s="203"/>
      <c r="L16" s="203"/>
      <c r="M16" s="203"/>
      <c r="N16" s="203"/>
      <c r="O16" s="203"/>
      <c r="P16" s="203"/>
      <c r="Q16" s="203"/>
      <c r="R16" s="203"/>
      <c r="S16" s="203"/>
      <c r="T16" s="203"/>
      <c r="U16" s="135"/>
      <c r="V16" s="135"/>
      <c r="W16" s="135"/>
      <c r="X16" s="135"/>
      <c r="Y16" s="135"/>
      <c r="Z16" s="135"/>
    </row>
    <row r="17" spans="2:26" ht="15" x14ac:dyDescent="0.2">
      <c r="B17" s="135"/>
      <c r="C17" s="48"/>
      <c r="D17" s="135"/>
      <c r="E17" s="203"/>
      <c r="F17" s="203"/>
      <c r="G17" s="203"/>
      <c r="H17" s="203"/>
      <c r="I17" s="203"/>
      <c r="J17" s="203"/>
      <c r="K17" s="203"/>
      <c r="L17" s="203"/>
      <c r="M17" s="203"/>
      <c r="N17" s="203"/>
      <c r="O17" s="203"/>
      <c r="P17" s="203"/>
      <c r="Q17" s="203"/>
      <c r="R17" s="203"/>
      <c r="S17" s="203"/>
      <c r="T17" s="203"/>
      <c r="U17" s="135"/>
      <c r="V17" s="135"/>
      <c r="W17" s="135"/>
      <c r="X17" s="135"/>
      <c r="Y17" s="135"/>
      <c r="Z17" s="135"/>
    </row>
    <row r="18" spans="2:26" ht="15" x14ac:dyDescent="0.2">
      <c r="B18" s="135"/>
      <c r="C18" s="48"/>
      <c r="D18" s="135"/>
      <c r="E18" s="203"/>
      <c r="F18" s="203"/>
      <c r="G18" s="203"/>
      <c r="H18" s="203"/>
      <c r="I18" s="203"/>
      <c r="J18" s="203"/>
      <c r="K18" s="203"/>
      <c r="L18" s="203"/>
      <c r="M18" s="203"/>
      <c r="N18" s="203"/>
      <c r="O18" s="203"/>
      <c r="P18" s="203"/>
      <c r="Q18" s="203"/>
      <c r="R18" s="203"/>
      <c r="S18" s="203"/>
      <c r="T18" s="203"/>
      <c r="U18" s="135"/>
      <c r="V18" s="135"/>
      <c r="W18" s="135"/>
      <c r="X18" s="135"/>
      <c r="Y18" s="135"/>
      <c r="Z18" s="135"/>
    </row>
    <row r="19" spans="2:26" ht="15" x14ac:dyDescent="0.2">
      <c r="B19" s="135"/>
      <c r="C19" s="48"/>
      <c r="D19" s="135"/>
      <c r="E19" s="203"/>
      <c r="F19" s="203"/>
      <c r="G19" s="203"/>
      <c r="H19" s="203"/>
      <c r="I19" s="203"/>
      <c r="J19" s="203"/>
      <c r="K19" s="203"/>
      <c r="L19" s="203"/>
      <c r="M19" s="203"/>
      <c r="N19" s="203"/>
      <c r="O19" s="203"/>
      <c r="P19" s="203"/>
      <c r="Q19" s="203"/>
      <c r="R19" s="203"/>
      <c r="S19" s="203"/>
      <c r="T19" s="203"/>
      <c r="U19" s="135"/>
      <c r="V19" s="135"/>
      <c r="W19" s="135"/>
      <c r="X19" s="135"/>
      <c r="Y19" s="135"/>
      <c r="Z19" s="135"/>
    </row>
    <row r="20" spans="2:26" ht="15" x14ac:dyDescent="0.2">
      <c r="B20" s="135"/>
      <c r="C20" s="48"/>
      <c r="D20" s="135"/>
      <c r="E20" s="203"/>
      <c r="F20" s="203"/>
      <c r="G20" s="203"/>
      <c r="H20" s="203"/>
      <c r="I20" s="203"/>
      <c r="J20" s="203"/>
      <c r="K20" s="203"/>
      <c r="L20" s="203"/>
      <c r="M20" s="203"/>
      <c r="N20" s="203"/>
      <c r="O20" s="203"/>
      <c r="P20" s="203"/>
      <c r="Q20" s="203"/>
      <c r="R20" s="203"/>
      <c r="S20" s="203"/>
      <c r="T20" s="203"/>
      <c r="U20" s="135"/>
      <c r="V20" s="135"/>
      <c r="W20" s="135"/>
      <c r="X20" s="135"/>
      <c r="Y20" s="135"/>
      <c r="Z20" s="135"/>
    </row>
    <row r="21" spans="2:26" ht="15" x14ac:dyDescent="0.2">
      <c r="B21" s="135"/>
      <c r="C21" s="48"/>
      <c r="D21" s="135"/>
      <c r="E21" s="203"/>
      <c r="F21" s="203"/>
      <c r="G21" s="203"/>
      <c r="H21" s="203"/>
      <c r="I21" s="203"/>
      <c r="J21" s="203"/>
      <c r="K21" s="203"/>
      <c r="L21" s="203"/>
      <c r="M21" s="203"/>
      <c r="N21" s="203"/>
      <c r="O21" s="203"/>
      <c r="P21" s="203"/>
      <c r="Q21" s="203"/>
      <c r="R21" s="203"/>
      <c r="S21" s="203"/>
      <c r="T21" s="203"/>
      <c r="U21" s="135"/>
      <c r="V21" s="135"/>
      <c r="W21" s="135"/>
      <c r="X21" s="135"/>
      <c r="Y21" s="135"/>
      <c r="Z21" s="135"/>
    </row>
    <row r="22" spans="2:26" ht="15" x14ac:dyDescent="0.2">
      <c r="B22" s="135"/>
      <c r="C22" s="48"/>
      <c r="D22" s="135"/>
      <c r="E22" s="203"/>
      <c r="F22" s="203"/>
      <c r="G22" s="203"/>
      <c r="H22" s="203"/>
      <c r="I22" s="203"/>
      <c r="J22" s="203"/>
      <c r="K22" s="203"/>
      <c r="L22" s="203"/>
      <c r="M22" s="203"/>
      <c r="N22" s="203"/>
      <c r="O22" s="203"/>
      <c r="P22" s="203"/>
      <c r="Q22" s="203"/>
      <c r="R22" s="203"/>
      <c r="S22" s="203"/>
      <c r="T22" s="203"/>
      <c r="U22" s="135"/>
      <c r="V22" s="135"/>
      <c r="W22" s="135"/>
      <c r="X22" s="135"/>
      <c r="Y22" s="135"/>
      <c r="Z22" s="135"/>
    </row>
    <row r="23" spans="2:26" ht="15" x14ac:dyDescent="0.2">
      <c r="B23" s="135"/>
      <c r="C23" s="48"/>
      <c r="D23" s="135"/>
      <c r="E23" s="203"/>
      <c r="F23" s="203"/>
      <c r="G23" s="203"/>
      <c r="H23" s="203"/>
      <c r="I23" s="203"/>
      <c r="J23" s="203"/>
      <c r="K23" s="203"/>
      <c r="L23" s="203"/>
      <c r="M23" s="203"/>
      <c r="N23" s="203"/>
      <c r="O23" s="203"/>
      <c r="P23" s="203"/>
      <c r="Q23" s="203"/>
      <c r="R23" s="203"/>
      <c r="S23" s="203"/>
      <c r="T23" s="203"/>
      <c r="U23" s="135"/>
      <c r="V23" s="135"/>
      <c r="W23" s="135"/>
      <c r="X23" s="135"/>
      <c r="Y23" s="135"/>
      <c r="Z23" s="135"/>
    </row>
    <row r="24" spans="2:26" ht="15" x14ac:dyDescent="0.2">
      <c r="B24" s="135"/>
      <c r="C24" s="48"/>
      <c r="D24" s="135"/>
      <c r="E24" s="203"/>
      <c r="F24" s="203"/>
      <c r="G24" s="203"/>
      <c r="H24" s="203"/>
      <c r="I24" s="203"/>
      <c r="J24" s="203"/>
      <c r="K24" s="203"/>
      <c r="L24" s="203"/>
      <c r="M24" s="203"/>
      <c r="N24" s="203"/>
      <c r="O24" s="203"/>
      <c r="P24" s="203"/>
      <c r="Q24" s="203"/>
      <c r="R24" s="203"/>
      <c r="S24" s="203"/>
      <c r="T24" s="203"/>
      <c r="U24" s="135"/>
      <c r="V24" s="135"/>
      <c r="W24" s="135"/>
      <c r="X24" s="135"/>
      <c r="Y24" s="135"/>
      <c r="Z24" s="135"/>
    </row>
    <row r="25" spans="2:26" ht="15" x14ac:dyDescent="0.2">
      <c r="B25" s="135"/>
      <c r="C25" s="48"/>
      <c r="D25" s="135"/>
      <c r="E25" s="203"/>
      <c r="F25" s="203"/>
      <c r="G25" s="203"/>
      <c r="H25" s="203"/>
      <c r="I25" s="203"/>
      <c r="J25" s="203"/>
      <c r="K25" s="203"/>
      <c r="L25" s="203"/>
      <c r="M25" s="203"/>
      <c r="N25" s="203"/>
      <c r="O25" s="203"/>
      <c r="P25" s="203"/>
      <c r="Q25" s="203"/>
      <c r="R25" s="203"/>
      <c r="S25" s="203"/>
      <c r="T25" s="203"/>
      <c r="U25" s="135"/>
      <c r="V25" s="135"/>
      <c r="W25" s="135"/>
      <c r="X25" s="135"/>
      <c r="Y25" s="135"/>
      <c r="Z25" s="135"/>
    </row>
    <row r="26" spans="2:26" ht="15" x14ac:dyDescent="0.2">
      <c r="B26" s="135"/>
      <c r="C26" s="48"/>
      <c r="D26" s="135"/>
      <c r="E26" s="203"/>
      <c r="F26" s="203"/>
      <c r="G26" s="203"/>
      <c r="H26" s="203"/>
      <c r="I26" s="203"/>
      <c r="J26" s="203"/>
      <c r="K26" s="203"/>
      <c r="L26" s="203"/>
      <c r="M26" s="203"/>
      <c r="N26" s="203"/>
      <c r="O26" s="203"/>
      <c r="P26" s="203"/>
      <c r="Q26" s="203"/>
      <c r="R26" s="203"/>
      <c r="S26" s="203"/>
      <c r="T26" s="203"/>
      <c r="U26" s="135"/>
      <c r="V26" s="135"/>
      <c r="W26" s="135"/>
      <c r="X26" s="135"/>
      <c r="Y26" s="135"/>
      <c r="Z26" s="135"/>
    </row>
    <row r="27" spans="2:26" x14ac:dyDescent="0.3">
      <c r="B27" s="135"/>
      <c r="D27" s="135"/>
      <c r="E27" s="203"/>
      <c r="F27" s="203"/>
      <c r="G27" s="203"/>
      <c r="H27" s="203"/>
      <c r="I27" s="203"/>
      <c r="J27" s="203"/>
      <c r="K27" s="203"/>
      <c r="L27" s="203"/>
      <c r="M27" s="203"/>
      <c r="N27" s="203"/>
      <c r="O27" s="203"/>
      <c r="P27" s="203"/>
      <c r="Q27" s="203"/>
      <c r="R27" s="203"/>
      <c r="S27" s="203"/>
      <c r="T27" s="203"/>
      <c r="U27" s="135"/>
      <c r="V27" s="135"/>
      <c r="W27" s="135"/>
      <c r="X27" s="135"/>
      <c r="Y27" s="135"/>
      <c r="Z27" s="135"/>
    </row>
    <row r="28" spans="2:26" ht="18" x14ac:dyDescent="0.25">
      <c r="B28" s="134"/>
      <c r="C28" s="481" t="s">
        <v>298</v>
      </c>
      <c r="D28" s="482"/>
      <c r="E28" s="482"/>
      <c r="F28" s="482"/>
      <c r="G28" s="482"/>
      <c r="H28" s="482"/>
      <c r="I28" s="482"/>
      <c r="J28" s="482"/>
      <c r="K28" s="482"/>
      <c r="L28" s="482"/>
      <c r="M28" s="482"/>
      <c r="N28" s="482"/>
      <c r="O28" s="482"/>
      <c r="P28" s="482"/>
      <c r="Q28" s="482"/>
      <c r="R28" s="482"/>
      <c r="S28" s="482"/>
      <c r="T28" s="483"/>
      <c r="U28" s="135"/>
      <c r="V28" s="135"/>
      <c r="W28" s="135"/>
      <c r="X28" s="135"/>
      <c r="Y28" s="135"/>
      <c r="Z28" s="135"/>
    </row>
    <row r="29" spans="2:26" x14ac:dyDescent="0.3">
      <c r="B29" s="134"/>
      <c r="D29" s="135"/>
      <c r="E29" s="135"/>
      <c r="F29" s="135"/>
      <c r="G29" s="135"/>
      <c r="H29" s="135"/>
      <c r="I29" s="135"/>
      <c r="J29" s="135"/>
      <c r="K29" s="135"/>
      <c r="L29" s="135"/>
      <c r="M29" s="135"/>
      <c r="N29" s="135"/>
      <c r="O29" s="135"/>
      <c r="P29" s="135"/>
      <c r="Q29" s="135"/>
      <c r="R29" s="135"/>
      <c r="S29" s="135"/>
      <c r="T29" s="135"/>
      <c r="U29" s="541" t="s">
        <v>507</v>
      </c>
      <c r="V29" s="542"/>
      <c r="W29" s="542"/>
      <c r="X29" s="542"/>
      <c r="Y29" s="542"/>
      <c r="Z29" s="543"/>
    </row>
    <row r="30" spans="2:26" x14ac:dyDescent="0.3">
      <c r="B30" s="134"/>
      <c r="D30" s="135"/>
      <c r="E30" s="135"/>
      <c r="F30" s="135"/>
      <c r="G30" s="135"/>
      <c r="H30" s="135"/>
      <c r="I30" s="135"/>
      <c r="J30" s="135"/>
      <c r="K30" s="135"/>
      <c r="L30" s="135"/>
      <c r="M30" s="135"/>
      <c r="N30" s="135"/>
      <c r="O30" s="135"/>
      <c r="P30" s="135"/>
      <c r="Q30" s="135"/>
      <c r="R30" s="135"/>
      <c r="S30" s="135"/>
      <c r="T30" s="135"/>
      <c r="U30" s="544"/>
      <c r="V30" s="545"/>
      <c r="W30" s="545"/>
      <c r="X30" s="545"/>
      <c r="Y30" s="545"/>
      <c r="Z30" s="546"/>
    </row>
    <row r="31" spans="2:26" x14ac:dyDescent="0.3">
      <c r="B31" s="134"/>
      <c r="D31" s="135"/>
      <c r="E31" s="135"/>
      <c r="F31" s="135"/>
      <c r="G31" s="135"/>
      <c r="H31" s="135"/>
      <c r="I31" s="135"/>
      <c r="J31" s="135"/>
      <c r="K31" s="135"/>
      <c r="L31" s="135"/>
      <c r="M31" s="135"/>
      <c r="N31" s="135"/>
      <c r="O31" s="135"/>
      <c r="P31" s="135"/>
      <c r="Q31" s="135"/>
      <c r="R31" s="135"/>
      <c r="S31" s="135"/>
      <c r="T31" s="135"/>
      <c r="U31" s="544"/>
      <c r="V31" s="545"/>
      <c r="W31" s="545"/>
      <c r="X31" s="545"/>
      <c r="Y31" s="545"/>
      <c r="Z31" s="546"/>
    </row>
    <row r="32" spans="2:26" ht="14.25" x14ac:dyDescent="0.2">
      <c r="B32" s="134"/>
      <c r="C32" s="135"/>
      <c r="D32" s="135"/>
      <c r="E32" s="135"/>
      <c r="F32" s="135"/>
      <c r="G32" s="135"/>
      <c r="H32" s="135"/>
      <c r="I32" s="135"/>
      <c r="J32" s="135"/>
      <c r="K32" s="135"/>
      <c r="L32" s="135"/>
      <c r="M32" s="135"/>
      <c r="N32" s="135"/>
      <c r="O32" s="135"/>
      <c r="P32" s="135"/>
      <c r="Q32" s="135"/>
      <c r="R32" s="135"/>
      <c r="S32" s="135"/>
      <c r="T32" s="135"/>
      <c r="U32" s="544"/>
      <c r="V32" s="545"/>
      <c r="W32" s="545"/>
      <c r="X32" s="545"/>
      <c r="Y32" s="545"/>
      <c r="Z32" s="546"/>
    </row>
    <row r="33" spans="2:26" ht="14.25" x14ac:dyDescent="0.2">
      <c r="B33" s="134"/>
      <c r="C33" s="135"/>
      <c r="D33" s="135"/>
      <c r="E33" s="135"/>
      <c r="F33" s="135"/>
      <c r="G33" s="135"/>
      <c r="H33" s="135"/>
      <c r="I33" s="135"/>
      <c r="J33" s="135"/>
      <c r="K33" s="135"/>
      <c r="L33" s="135"/>
      <c r="M33" s="135"/>
      <c r="N33" s="135"/>
      <c r="O33" s="135"/>
      <c r="P33" s="135"/>
      <c r="Q33" s="135"/>
      <c r="R33" s="135"/>
      <c r="S33" s="135"/>
      <c r="T33" s="135"/>
      <c r="U33" s="544"/>
      <c r="V33" s="545"/>
      <c r="W33" s="545"/>
      <c r="X33" s="545"/>
      <c r="Y33" s="545"/>
      <c r="Z33" s="546"/>
    </row>
    <row r="34" spans="2:26" ht="14.25" x14ac:dyDescent="0.2">
      <c r="B34" s="134"/>
      <c r="C34" s="135"/>
      <c r="D34" s="135"/>
      <c r="E34" s="135"/>
      <c r="F34" s="135"/>
      <c r="G34" s="135"/>
      <c r="H34" s="135"/>
      <c r="I34" s="135"/>
      <c r="J34" s="135"/>
      <c r="K34" s="135"/>
      <c r="L34" s="135"/>
      <c r="M34" s="135"/>
      <c r="N34" s="135"/>
      <c r="O34" s="135"/>
      <c r="P34" s="135"/>
      <c r="Q34" s="135"/>
      <c r="R34" s="135"/>
      <c r="S34" s="135"/>
      <c r="T34" s="135"/>
      <c r="U34" s="544"/>
      <c r="V34" s="545"/>
      <c r="W34" s="545"/>
      <c r="X34" s="545"/>
      <c r="Y34" s="545"/>
      <c r="Z34" s="546"/>
    </row>
    <row r="35" spans="2:26" ht="14.25" x14ac:dyDescent="0.2">
      <c r="B35" s="134"/>
      <c r="C35" s="135"/>
      <c r="D35" s="135"/>
      <c r="E35" s="135"/>
      <c r="F35" s="135"/>
      <c r="G35" s="135"/>
      <c r="H35" s="135"/>
      <c r="I35" s="135"/>
      <c r="J35" s="135"/>
      <c r="K35" s="135"/>
      <c r="L35" s="135"/>
      <c r="M35" s="135"/>
      <c r="N35" s="135"/>
      <c r="O35" s="135"/>
      <c r="P35" s="135"/>
      <c r="Q35" s="135"/>
      <c r="R35" s="135"/>
      <c r="S35" s="135"/>
      <c r="T35" s="135"/>
      <c r="U35" s="547"/>
      <c r="V35" s="548"/>
      <c r="W35" s="548"/>
      <c r="X35" s="548"/>
      <c r="Y35" s="548"/>
      <c r="Z35" s="549"/>
    </row>
    <row r="36" spans="2:26" ht="14.25" x14ac:dyDescent="0.2">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2:26" ht="14.25" x14ac:dyDescent="0.2">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2:26" ht="14.25" x14ac:dyDescent="0.2">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2:26" ht="14.25" x14ac:dyDescent="0.2">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2:26" ht="14.25" x14ac:dyDescent="0.2">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2:26" ht="18" x14ac:dyDescent="0.25">
      <c r="B41" s="134"/>
      <c r="C41" s="508" t="s">
        <v>304</v>
      </c>
      <c r="D41" s="509"/>
      <c r="E41" s="509"/>
      <c r="F41" s="509"/>
      <c r="G41" s="509"/>
      <c r="H41" s="509"/>
      <c r="I41" s="509"/>
      <c r="J41" s="509"/>
      <c r="K41" s="509"/>
      <c r="L41" s="509"/>
      <c r="M41" s="509"/>
      <c r="N41" s="509"/>
      <c r="O41" s="509"/>
      <c r="P41" s="509"/>
      <c r="Q41" s="509"/>
      <c r="R41" s="509"/>
      <c r="S41" s="509"/>
      <c r="T41" s="509"/>
      <c r="U41" s="135"/>
      <c r="V41" s="135"/>
      <c r="W41" s="135"/>
      <c r="X41" s="135"/>
      <c r="Y41" s="135"/>
      <c r="Z41" s="135"/>
    </row>
    <row r="43" spans="2:26" ht="14.25" x14ac:dyDescent="0.2">
      <c r="B43" s="135"/>
      <c r="C43" s="135"/>
      <c r="D43" s="45"/>
      <c r="E43" s="45"/>
      <c r="F43" s="45"/>
      <c r="G43" s="45"/>
      <c r="H43" s="45"/>
      <c r="I43" s="45"/>
      <c r="J43" s="45"/>
      <c r="K43" s="45"/>
      <c r="L43" s="45"/>
      <c r="M43" s="45"/>
      <c r="N43" s="45"/>
      <c r="O43" s="45"/>
      <c r="P43" s="45"/>
      <c r="Q43" s="45"/>
      <c r="R43" s="45"/>
      <c r="S43" s="45"/>
      <c r="T43" s="135"/>
      <c r="U43" s="135"/>
      <c r="V43" s="136"/>
      <c r="W43" s="135"/>
      <c r="X43" s="135"/>
      <c r="Y43" s="135"/>
      <c r="Z43" s="135"/>
    </row>
    <row r="44" spans="2:26" ht="14.25" x14ac:dyDescent="0.2">
      <c r="B44" s="135"/>
      <c r="C44" s="135" t="s">
        <v>274</v>
      </c>
      <c r="D44" s="45">
        <f>'Climate Metrics'!$D$7</f>
        <v>2015</v>
      </c>
      <c r="E44" s="45">
        <v>2016</v>
      </c>
      <c r="F44" s="45">
        <f t="shared" ref="F44:S44" si="2">E44+1</f>
        <v>2017</v>
      </c>
      <c r="G44" s="45">
        <f t="shared" si="2"/>
        <v>2018</v>
      </c>
      <c r="H44" s="45">
        <f t="shared" si="2"/>
        <v>2019</v>
      </c>
      <c r="I44" s="45">
        <f t="shared" si="2"/>
        <v>2020</v>
      </c>
      <c r="J44" s="45">
        <f t="shared" si="2"/>
        <v>2021</v>
      </c>
      <c r="K44" s="45">
        <f t="shared" si="2"/>
        <v>2022</v>
      </c>
      <c r="L44" s="45">
        <f t="shared" si="2"/>
        <v>2023</v>
      </c>
      <c r="M44" s="45">
        <f t="shared" si="2"/>
        <v>2024</v>
      </c>
      <c r="N44" s="45">
        <f t="shared" si="2"/>
        <v>2025</v>
      </c>
      <c r="O44" s="45">
        <f t="shared" si="2"/>
        <v>2026</v>
      </c>
      <c r="P44" s="45">
        <f t="shared" si="2"/>
        <v>2027</v>
      </c>
      <c r="Q44" s="45">
        <f t="shared" si="2"/>
        <v>2028</v>
      </c>
      <c r="R44" s="45">
        <f t="shared" si="2"/>
        <v>2029</v>
      </c>
      <c r="S44" s="45">
        <f t="shared" si="2"/>
        <v>2030</v>
      </c>
      <c r="T44" s="135"/>
      <c r="U44" s="135"/>
      <c r="V44" s="136"/>
      <c r="W44" s="135"/>
      <c r="X44" s="135"/>
      <c r="Y44" s="135"/>
      <c r="Z44" s="135"/>
    </row>
    <row r="45" spans="2:26" x14ac:dyDescent="0.3">
      <c r="B45" s="135"/>
      <c r="C45" s="135" t="s">
        <v>508</v>
      </c>
      <c r="D45" s="82">
        <f>'Climate Metrics'!E42</f>
        <v>0</v>
      </c>
      <c r="E45" s="82">
        <f>'Climate Metrics'!F42</f>
        <v>0</v>
      </c>
      <c r="F45" s="82">
        <f>'Climate Metrics'!G42</f>
        <v>0</v>
      </c>
      <c r="G45" s="82">
        <f>'Climate Metrics'!H42</f>
        <v>0</v>
      </c>
      <c r="H45" s="82">
        <f>'Climate Metrics'!I42</f>
        <v>0</v>
      </c>
      <c r="I45" s="82">
        <f>'Climate Metrics'!J42</f>
        <v>0</v>
      </c>
      <c r="J45" s="82">
        <f>'Climate Metrics'!K42</f>
        <v>0</v>
      </c>
      <c r="K45" s="82">
        <f>'Climate Metrics'!L42</f>
        <v>0</v>
      </c>
      <c r="L45" s="82">
        <f>'Climate Metrics'!M42</f>
        <v>0</v>
      </c>
      <c r="M45" s="82">
        <f>'Climate Metrics'!N42</f>
        <v>0</v>
      </c>
      <c r="N45" s="82">
        <f>'Climate Metrics'!O42</f>
        <v>0</v>
      </c>
      <c r="O45" s="82">
        <f>'Climate Metrics'!P42</f>
        <v>0</v>
      </c>
      <c r="P45" s="82">
        <f>'Climate Metrics'!Q42</f>
        <v>0</v>
      </c>
      <c r="Q45" s="82">
        <f>'Climate Metrics'!R42</f>
        <v>0</v>
      </c>
      <c r="R45" s="82">
        <f>'Climate Metrics'!S42</f>
        <v>0</v>
      </c>
      <c r="S45" s="82">
        <f>'Climate Metrics'!T42</f>
        <v>0</v>
      </c>
      <c r="T45" s="22"/>
      <c r="U45" s="22"/>
      <c r="V45" s="136"/>
      <c r="W45" s="135"/>
      <c r="X45" s="135"/>
      <c r="Y45" s="135"/>
      <c r="Z45" s="135"/>
    </row>
    <row r="46" spans="2:26" ht="14.25" x14ac:dyDescent="0.2">
      <c r="B46" s="135"/>
      <c r="C46" s="45" t="s">
        <v>333</v>
      </c>
      <c r="D46" s="82">
        <f>'Climate Metrics'!E62</f>
        <v>0</v>
      </c>
      <c r="E46" s="82">
        <f>'Climate Metrics'!F62</f>
        <v>0</v>
      </c>
      <c r="F46" s="82">
        <f>'Climate Metrics'!G62</f>
        <v>0</v>
      </c>
      <c r="G46" s="82">
        <f>'Climate Metrics'!H62</f>
        <v>0</v>
      </c>
      <c r="H46" s="82">
        <f>'Climate Metrics'!I62</f>
        <v>0</v>
      </c>
      <c r="I46" s="82">
        <f>'Climate Metrics'!J62</f>
        <v>0</v>
      </c>
      <c r="J46" s="82">
        <f>'Climate Metrics'!K62</f>
        <v>0</v>
      </c>
      <c r="K46" s="82">
        <f>'Climate Metrics'!L62</f>
        <v>0</v>
      </c>
      <c r="L46" s="82">
        <f>'Climate Metrics'!M62</f>
        <v>0</v>
      </c>
      <c r="M46" s="82">
        <f>'Climate Metrics'!N62</f>
        <v>0</v>
      </c>
      <c r="N46" s="82">
        <f>'Climate Metrics'!O62</f>
        <v>0</v>
      </c>
      <c r="O46" s="82">
        <f>'Climate Metrics'!P62</f>
        <v>0</v>
      </c>
      <c r="P46" s="82">
        <f>'Climate Metrics'!Q62</f>
        <v>0</v>
      </c>
      <c r="Q46" s="82">
        <f>'Climate Metrics'!R62</f>
        <v>0</v>
      </c>
      <c r="R46" s="82">
        <f>'Climate Metrics'!S62</f>
        <v>0</v>
      </c>
      <c r="S46" s="82">
        <f>'Climate Metrics'!T62</f>
        <v>0</v>
      </c>
      <c r="T46" s="135"/>
      <c r="U46" s="136"/>
      <c r="V46" s="135"/>
      <c r="W46" s="135"/>
      <c r="X46" s="135"/>
      <c r="Y46" s="135"/>
      <c r="Z46" s="135"/>
    </row>
    <row r="47" spans="2:26" x14ac:dyDescent="0.3">
      <c r="B47" s="135"/>
      <c r="D47" s="135"/>
      <c r="E47" s="135"/>
      <c r="F47" s="135"/>
      <c r="G47" s="135"/>
      <c r="H47" s="135"/>
      <c r="I47" s="135"/>
      <c r="J47" s="135"/>
      <c r="K47" s="135"/>
      <c r="L47" s="135"/>
      <c r="M47" s="135"/>
      <c r="N47" s="135"/>
      <c r="O47" s="135"/>
      <c r="P47" s="135"/>
      <c r="Q47" s="135"/>
      <c r="R47" s="135"/>
      <c r="S47" s="135"/>
      <c r="T47" s="135"/>
      <c r="U47" s="136"/>
      <c r="V47" s="135"/>
      <c r="W47" s="135"/>
      <c r="X47" s="135"/>
      <c r="Y47" s="135"/>
      <c r="Z47" s="135"/>
    </row>
    <row r="48" spans="2:26" ht="14.25" x14ac:dyDescent="0.2">
      <c r="B48" s="135"/>
      <c r="C48" s="45" t="s">
        <v>509</v>
      </c>
      <c r="D48" s="82">
        <f>'Climate Metrics'!E63</f>
        <v>0</v>
      </c>
      <c r="E48" s="82">
        <f>'Climate Metrics'!F63</f>
        <v>0</v>
      </c>
      <c r="F48" s="82">
        <f>'Climate Metrics'!G63</f>
        <v>0</v>
      </c>
      <c r="G48" s="82">
        <f>'Climate Metrics'!H63</f>
        <v>0</v>
      </c>
      <c r="H48" s="82">
        <f>'Climate Metrics'!I63</f>
        <v>0</v>
      </c>
      <c r="I48" s="82">
        <f>'Climate Metrics'!J63</f>
        <v>0</v>
      </c>
      <c r="J48" s="82">
        <f>'Climate Metrics'!K63</f>
        <v>0</v>
      </c>
      <c r="K48" s="82">
        <f>'Climate Metrics'!L63</f>
        <v>0</v>
      </c>
      <c r="L48" s="82">
        <f>'Climate Metrics'!M63</f>
        <v>0</v>
      </c>
      <c r="M48" s="82">
        <f>'Climate Metrics'!N63</f>
        <v>0</v>
      </c>
      <c r="N48" s="82">
        <f>'Climate Metrics'!O63</f>
        <v>0</v>
      </c>
      <c r="O48" s="82">
        <f>'Climate Metrics'!P63</f>
        <v>0</v>
      </c>
      <c r="P48" s="82">
        <f>'Climate Metrics'!Q63</f>
        <v>0</v>
      </c>
      <c r="Q48" s="82">
        <f>'Climate Metrics'!R63</f>
        <v>0</v>
      </c>
      <c r="R48" s="82">
        <f>'Climate Metrics'!S63</f>
        <v>0</v>
      </c>
      <c r="S48" s="82">
        <f>'Climate Metrics'!T63</f>
        <v>0</v>
      </c>
      <c r="T48" s="135"/>
      <c r="U48" s="136"/>
      <c r="V48" s="135"/>
      <c r="W48" s="135"/>
      <c r="X48" s="135"/>
      <c r="Y48" s="135"/>
      <c r="Z48" s="135"/>
    </row>
    <row r="49" spans="2:21" ht="14.25" x14ac:dyDescent="0.2">
      <c r="B49" s="135"/>
      <c r="C49" s="45" t="s">
        <v>510</v>
      </c>
      <c r="D49" s="82">
        <f>'Climate Metrics'!E64</f>
        <v>0</v>
      </c>
      <c r="E49" s="82">
        <f>'Climate Metrics'!F64</f>
        <v>0</v>
      </c>
      <c r="F49" s="82">
        <f>'Climate Metrics'!G64</f>
        <v>0</v>
      </c>
      <c r="G49" s="82">
        <f>'Climate Metrics'!H64</f>
        <v>0</v>
      </c>
      <c r="H49" s="82">
        <f>'Climate Metrics'!I64</f>
        <v>0</v>
      </c>
      <c r="I49" s="82">
        <f>'Climate Metrics'!J64</f>
        <v>0</v>
      </c>
      <c r="J49" s="82">
        <f>'Climate Metrics'!K64</f>
        <v>0</v>
      </c>
      <c r="K49" s="82">
        <f>'Climate Metrics'!L64</f>
        <v>0</v>
      </c>
      <c r="L49" s="82">
        <f>'Climate Metrics'!M64</f>
        <v>0</v>
      </c>
      <c r="M49" s="82">
        <f>'Climate Metrics'!N64</f>
        <v>0</v>
      </c>
      <c r="N49" s="82">
        <f>'Climate Metrics'!O64</f>
        <v>0</v>
      </c>
      <c r="O49" s="82">
        <f>'Climate Metrics'!P64</f>
        <v>0</v>
      </c>
      <c r="P49" s="82">
        <f>'Climate Metrics'!Q64</f>
        <v>0</v>
      </c>
      <c r="Q49" s="82">
        <f>'Climate Metrics'!R64</f>
        <v>0</v>
      </c>
      <c r="R49" s="82">
        <f>'Climate Metrics'!S64</f>
        <v>0</v>
      </c>
      <c r="S49" s="82">
        <f>'Climate Metrics'!T64</f>
        <v>0</v>
      </c>
      <c r="T49" s="135"/>
      <c r="U49" s="136"/>
    </row>
    <row r="50" spans="2:21" ht="14.25" x14ac:dyDescent="0.2">
      <c r="B50" s="135"/>
      <c r="C50" s="45" t="s">
        <v>511</v>
      </c>
      <c r="D50" s="82">
        <f>'Climate Metrics'!E65</f>
        <v>0</v>
      </c>
      <c r="E50" s="82">
        <f>'Climate Metrics'!F65</f>
        <v>0</v>
      </c>
      <c r="F50" s="82">
        <f>'Climate Metrics'!G65</f>
        <v>0</v>
      </c>
      <c r="G50" s="82">
        <f>'Climate Metrics'!H65</f>
        <v>0</v>
      </c>
      <c r="H50" s="82">
        <f>'Climate Metrics'!I65</f>
        <v>0</v>
      </c>
      <c r="I50" s="82">
        <f>'Climate Metrics'!J65</f>
        <v>0</v>
      </c>
      <c r="J50" s="82">
        <f>'Climate Metrics'!K65</f>
        <v>0</v>
      </c>
      <c r="K50" s="82">
        <f>'Climate Metrics'!L65</f>
        <v>0</v>
      </c>
      <c r="L50" s="82">
        <f>'Climate Metrics'!M65</f>
        <v>0</v>
      </c>
      <c r="M50" s="82">
        <f>'Climate Metrics'!N65</f>
        <v>0</v>
      </c>
      <c r="N50" s="82">
        <f>'Climate Metrics'!O65</f>
        <v>0</v>
      </c>
      <c r="O50" s="82">
        <f>'Climate Metrics'!P65</f>
        <v>0</v>
      </c>
      <c r="P50" s="82">
        <f>'Climate Metrics'!Q65</f>
        <v>0</v>
      </c>
      <c r="Q50" s="82">
        <f>'Climate Metrics'!R65</f>
        <v>0</v>
      </c>
      <c r="R50" s="82">
        <f>'Climate Metrics'!S65</f>
        <v>0</v>
      </c>
      <c r="S50" s="82">
        <f>'Climate Metrics'!T65</f>
        <v>0</v>
      </c>
      <c r="T50" s="135"/>
      <c r="U50" s="136"/>
    </row>
    <row r="51" spans="2:21" ht="42.75" x14ac:dyDescent="0.2">
      <c r="B51" s="135"/>
      <c r="C51" s="211" t="s">
        <v>512</v>
      </c>
      <c r="D51" s="82">
        <f>'Climate Metrics'!E58</f>
        <v>0</v>
      </c>
      <c r="E51" s="82">
        <f>'Climate Metrics'!F58</f>
        <v>0</v>
      </c>
      <c r="F51" s="82">
        <f>'Climate Metrics'!G58</f>
        <v>0</v>
      </c>
      <c r="G51" s="82">
        <f>'Climate Metrics'!H58</f>
        <v>0</v>
      </c>
      <c r="H51" s="82">
        <f>'Climate Metrics'!I58</f>
        <v>0</v>
      </c>
      <c r="I51" s="82">
        <f>'Climate Metrics'!J58</f>
        <v>0</v>
      </c>
      <c r="J51" s="82">
        <f>'Climate Metrics'!K58</f>
        <v>0</v>
      </c>
      <c r="K51" s="82">
        <f>'Climate Metrics'!L58</f>
        <v>0</v>
      </c>
      <c r="L51" s="82">
        <f>'Climate Metrics'!M58</f>
        <v>0</v>
      </c>
      <c r="M51" s="82">
        <f>'Climate Metrics'!N58</f>
        <v>0</v>
      </c>
      <c r="N51" s="82">
        <f>'Climate Metrics'!O58</f>
        <v>0</v>
      </c>
      <c r="O51" s="82">
        <f>'Climate Metrics'!P58</f>
        <v>0</v>
      </c>
      <c r="P51" s="82">
        <f>'Climate Metrics'!Q58</f>
        <v>0</v>
      </c>
      <c r="Q51" s="82">
        <f>'Climate Metrics'!R58</f>
        <v>0</v>
      </c>
      <c r="R51" s="82">
        <f>'Climate Metrics'!S58</f>
        <v>0</v>
      </c>
      <c r="S51" s="82">
        <f>'Climate Metrics'!T58</f>
        <v>0</v>
      </c>
      <c r="T51" s="135"/>
      <c r="U51" s="136"/>
    </row>
    <row r="52" spans="2:21" x14ac:dyDescent="0.3">
      <c r="B52" s="135"/>
      <c r="D52" s="135"/>
      <c r="E52" s="135"/>
      <c r="F52" s="135"/>
      <c r="G52" s="135"/>
      <c r="H52" s="135"/>
      <c r="I52" s="135"/>
      <c r="J52" s="135"/>
      <c r="K52" s="135"/>
      <c r="L52" s="135"/>
      <c r="M52" s="135"/>
      <c r="N52" s="135"/>
      <c r="O52" s="135"/>
      <c r="P52" s="135"/>
      <c r="Q52" s="135"/>
      <c r="R52" s="135"/>
      <c r="S52" s="135"/>
      <c r="T52" s="135"/>
      <c r="U52" s="136"/>
    </row>
    <row r="53" spans="2:21" x14ac:dyDescent="0.3">
      <c r="B53" s="135"/>
      <c r="D53" s="135"/>
      <c r="E53" s="135"/>
      <c r="F53" s="135"/>
      <c r="G53" s="135"/>
      <c r="H53" s="135"/>
      <c r="I53" s="135"/>
      <c r="J53" s="135"/>
      <c r="K53" s="135"/>
      <c r="L53" s="135"/>
      <c r="M53" s="135"/>
      <c r="N53" s="135"/>
      <c r="O53" s="135"/>
      <c r="P53" s="135"/>
      <c r="Q53" s="135"/>
      <c r="R53" s="135"/>
      <c r="S53" s="135"/>
      <c r="T53" s="135"/>
      <c r="U53" s="136"/>
    </row>
    <row r="54" spans="2:21" x14ac:dyDescent="0.3">
      <c r="B54" s="135"/>
      <c r="D54" s="135"/>
      <c r="E54" s="135"/>
      <c r="F54" s="135"/>
      <c r="G54" s="135"/>
      <c r="H54" s="135"/>
      <c r="I54" s="135"/>
      <c r="J54" s="135"/>
      <c r="K54" s="135"/>
      <c r="L54" s="135"/>
      <c r="M54" s="135"/>
      <c r="N54" s="135"/>
      <c r="O54" s="135"/>
      <c r="P54" s="135"/>
      <c r="Q54" s="135"/>
      <c r="R54" s="135"/>
      <c r="S54" s="135"/>
      <c r="T54" s="135"/>
      <c r="U54" s="134"/>
    </row>
    <row r="55" spans="2:21" x14ac:dyDescent="0.3">
      <c r="B55" s="135"/>
      <c r="D55" s="135"/>
      <c r="E55" s="135"/>
      <c r="F55" s="135"/>
      <c r="G55" s="135"/>
      <c r="H55" s="135"/>
      <c r="I55" s="135"/>
      <c r="J55" s="135"/>
      <c r="K55" s="135"/>
      <c r="L55" s="135"/>
      <c r="M55" s="135"/>
      <c r="N55" s="135"/>
      <c r="O55" s="135"/>
      <c r="P55" s="135"/>
      <c r="Q55" s="135"/>
      <c r="R55" s="135"/>
      <c r="S55" s="135"/>
      <c r="T55" s="135"/>
      <c r="U55" s="212"/>
    </row>
    <row r="56" spans="2:21" x14ac:dyDescent="0.3">
      <c r="B56" s="135"/>
      <c r="D56" s="135"/>
      <c r="E56" s="135"/>
      <c r="F56" s="135"/>
      <c r="G56" s="135"/>
      <c r="H56" s="135"/>
      <c r="I56" s="135"/>
      <c r="J56" s="135"/>
      <c r="K56" s="135"/>
      <c r="L56" s="135"/>
      <c r="M56" s="135"/>
      <c r="N56" s="135"/>
      <c r="O56" s="135"/>
      <c r="P56" s="135"/>
      <c r="Q56" s="135"/>
      <c r="R56" s="135"/>
      <c r="S56" s="135"/>
      <c r="T56" s="135"/>
      <c r="U56" s="212"/>
    </row>
    <row r="57" spans="2:21" ht="14.25" x14ac:dyDescent="0.2">
      <c r="B57" s="134"/>
      <c r="C57" s="135"/>
      <c r="D57" s="135" t="s">
        <v>490</v>
      </c>
      <c r="E57" s="135">
        <v>2016</v>
      </c>
      <c r="F57" s="135">
        <f>E57+1</f>
        <v>2017</v>
      </c>
      <c r="G57" s="135">
        <f t="shared" ref="G57:S57" si="3">F57+1</f>
        <v>2018</v>
      </c>
      <c r="H57" s="135">
        <f t="shared" si="3"/>
        <v>2019</v>
      </c>
      <c r="I57" s="135">
        <f t="shared" si="3"/>
        <v>2020</v>
      </c>
      <c r="J57" s="135">
        <f t="shared" si="3"/>
        <v>2021</v>
      </c>
      <c r="K57" s="135">
        <f t="shared" si="3"/>
        <v>2022</v>
      </c>
      <c r="L57" s="135">
        <f t="shared" si="3"/>
        <v>2023</v>
      </c>
      <c r="M57" s="135">
        <f t="shared" si="3"/>
        <v>2024</v>
      </c>
      <c r="N57" s="135">
        <f t="shared" si="3"/>
        <v>2025</v>
      </c>
      <c r="O57" s="135">
        <f t="shared" si="3"/>
        <v>2026</v>
      </c>
      <c r="P57" s="135">
        <f t="shared" si="3"/>
        <v>2027</v>
      </c>
      <c r="Q57" s="135">
        <f t="shared" si="3"/>
        <v>2028</v>
      </c>
      <c r="R57" s="135">
        <f t="shared" si="3"/>
        <v>2029</v>
      </c>
      <c r="S57" s="135">
        <f t="shared" si="3"/>
        <v>2030</v>
      </c>
      <c r="T57" s="135"/>
      <c r="U57" s="135"/>
    </row>
    <row r="58" spans="2:21" ht="14.25" x14ac:dyDescent="0.2">
      <c r="B58" s="134"/>
      <c r="C58" s="135" t="str">
        <f>CONCATENATE(TEXT('Climate Metrics'!D15,"0%")," Energy Consumption Reduction Goal"," by ",'Climate Metrics'!F14)</f>
        <v>30% Energy Consumption Reduction Goal by 2030</v>
      </c>
      <c r="D58" s="210">
        <f>'Climate Metrics'!$T$54</f>
        <v>0</v>
      </c>
      <c r="E58" s="210">
        <f>'Climate Metrics'!$T$54</f>
        <v>0</v>
      </c>
      <c r="F58" s="210">
        <f>'Climate Metrics'!$T$54</f>
        <v>0</v>
      </c>
      <c r="G58" s="210">
        <f>'Climate Metrics'!$T$54</f>
        <v>0</v>
      </c>
      <c r="H58" s="210">
        <f>'Climate Metrics'!$T$54</f>
        <v>0</v>
      </c>
      <c r="I58" s="210">
        <f>'Climate Metrics'!$T$54</f>
        <v>0</v>
      </c>
      <c r="J58" s="210">
        <f>'Climate Metrics'!$T$54</f>
        <v>0</v>
      </c>
      <c r="K58" s="210">
        <f>'Climate Metrics'!$T$54</f>
        <v>0</v>
      </c>
      <c r="L58" s="210">
        <f>'Climate Metrics'!$T$54</f>
        <v>0</v>
      </c>
      <c r="M58" s="210">
        <f>'Climate Metrics'!$T$54</f>
        <v>0</v>
      </c>
      <c r="N58" s="210">
        <f>'Climate Metrics'!$T$54</f>
        <v>0</v>
      </c>
      <c r="O58" s="210">
        <f>'Climate Metrics'!$T$54</f>
        <v>0</v>
      </c>
      <c r="P58" s="210">
        <f>'Climate Metrics'!$T$54</f>
        <v>0</v>
      </c>
      <c r="Q58" s="210">
        <f>'Climate Metrics'!$T$54</f>
        <v>0</v>
      </c>
      <c r="R58" s="210">
        <f>'Climate Metrics'!$T$54</f>
        <v>0</v>
      </c>
      <c r="S58" s="210">
        <f>'Climate Metrics'!$T$54</f>
        <v>0</v>
      </c>
      <c r="T58" s="135"/>
      <c r="U58" s="135"/>
    </row>
    <row r="59" spans="2:21" ht="14.25" x14ac:dyDescent="0.2">
      <c r="B59" s="134"/>
      <c r="C59" s="135" t="s">
        <v>513</v>
      </c>
      <c r="D59" s="210">
        <f>'Climate Metrics'!E45</f>
        <v>0</v>
      </c>
      <c r="E59" s="210">
        <f>'Climate Metrics'!F45</f>
        <v>0</v>
      </c>
      <c r="F59" s="210">
        <f>'Climate Metrics'!G45</f>
        <v>0</v>
      </c>
      <c r="G59" s="210">
        <f>'Climate Metrics'!H45</f>
        <v>0</v>
      </c>
      <c r="H59" s="210">
        <f>'Climate Metrics'!I45</f>
        <v>0</v>
      </c>
      <c r="I59" s="210">
        <f>'Climate Metrics'!J45</f>
        <v>0</v>
      </c>
      <c r="J59" s="210">
        <f>'Climate Metrics'!K45</f>
        <v>0</v>
      </c>
      <c r="K59" s="210">
        <f>'Climate Metrics'!L45</f>
        <v>0</v>
      </c>
      <c r="L59" s="210">
        <f>'Climate Metrics'!M45</f>
        <v>0</v>
      </c>
      <c r="M59" s="210">
        <f>'Climate Metrics'!N45</f>
        <v>0</v>
      </c>
      <c r="N59" s="210">
        <f>'Climate Metrics'!O45</f>
        <v>0</v>
      </c>
      <c r="O59" s="210">
        <f>'Climate Metrics'!P45</f>
        <v>0</v>
      </c>
      <c r="P59" s="210">
        <f>'Climate Metrics'!Q45</f>
        <v>0</v>
      </c>
      <c r="Q59" s="210">
        <f>'Climate Metrics'!R45</f>
        <v>0</v>
      </c>
      <c r="R59" s="210">
        <f>'Climate Metrics'!S45</f>
        <v>0</v>
      </c>
      <c r="S59" s="210">
        <f>'Climate Metrics'!T45</f>
        <v>0</v>
      </c>
      <c r="T59" s="135"/>
      <c r="U59" s="135"/>
    </row>
    <row r="60" spans="2:21" ht="14.25" x14ac:dyDescent="0.2">
      <c r="B60" s="134"/>
      <c r="C60" s="135" t="s">
        <v>514</v>
      </c>
      <c r="D60" s="210">
        <f>'Climate Metrics'!E49</f>
        <v>0</v>
      </c>
      <c r="E60" s="210">
        <f>'Climate Metrics'!F49</f>
        <v>0</v>
      </c>
      <c r="F60" s="210">
        <f>'Climate Metrics'!G49</f>
        <v>0</v>
      </c>
      <c r="G60" s="210">
        <f>'Climate Metrics'!H49</f>
        <v>0</v>
      </c>
      <c r="H60" s="210">
        <f>'Climate Metrics'!I49</f>
        <v>0</v>
      </c>
      <c r="I60" s="210">
        <f>'Climate Metrics'!J49</f>
        <v>0</v>
      </c>
      <c r="J60" s="210">
        <f>'Climate Metrics'!K49</f>
        <v>0</v>
      </c>
      <c r="K60" s="210">
        <f>'Climate Metrics'!L49</f>
        <v>0</v>
      </c>
      <c r="L60" s="210">
        <f>'Climate Metrics'!M49</f>
        <v>0</v>
      </c>
      <c r="M60" s="210">
        <f>'Climate Metrics'!N49</f>
        <v>0</v>
      </c>
      <c r="N60" s="210">
        <f>'Climate Metrics'!O49</f>
        <v>0</v>
      </c>
      <c r="O60" s="210">
        <f>'Climate Metrics'!P49</f>
        <v>0</v>
      </c>
      <c r="P60" s="210">
        <f>'Climate Metrics'!Q49</f>
        <v>0</v>
      </c>
      <c r="Q60" s="210">
        <f>'Climate Metrics'!R49</f>
        <v>0</v>
      </c>
      <c r="R60" s="210">
        <f>'Climate Metrics'!S49</f>
        <v>0</v>
      </c>
      <c r="S60" s="210">
        <f>'Climate Metrics'!T49</f>
        <v>0</v>
      </c>
      <c r="T60" s="135"/>
      <c r="U60" s="135"/>
    </row>
    <row r="61" spans="2:21" ht="14.25" x14ac:dyDescent="0.2">
      <c r="B61" s="134"/>
      <c r="C61" s="135"/>
      <c r="D61" s="210"/>
      <c r="E61" s="210"/>
      <c r="F61" s="210"/>
      <c r="G61" s="210"/>
      <c r="H61" s="210"/>
      <c r="I61" s="210"/>
      <c r="J61" s="210"/>
      <c r="K61" s="210"/>
      <c r="L61" s="210"/>
      <c r="M61" s="210"/>
      <c r="N61" s="210"/>
      <c r="O61" s="210"/>
      <c r="P61" s="210"/>
      <c r="Q61" s="210"/>
      <c r="R61" s="210"/>
      <c r="S61" s="210"/>
      <c r="T61" s="135"/>
      <c r="U61" s="135"/>
    </row>
    <row r="62" spans="2:21" ht="14.25" x14ac:dyDescent="0.2">
      <c r="B62" s="134"/>
      <c r="C62" s="135"/>
      <c r="D62" s="210"/>
      <c r="E62" s="210"/>
      <c r="F62" s="210"/>
      <c r="G62" s="210"/>
      <c r="H62" s="210"/>
      <c r="I62" s="210"/>
      <c r="J62" s="210"/>
      <c r="K62" s="210"/>
      <c r="L62" s="210"/>
      <c r="M62" s="210"/>
      <c r="N62" s="210"/>
      <c r="O62" s="210"/>
      <c r="P62" s="210"/>
      <c r="Q62" s="210"/>
      <c r="R62" s="210"/>
      <c r="S62" s="210"/>
      <c r="T62" s="135"/>
      <c r="U62" s="135"/>
    </row>
    <row r="63" spans="2:21" ht="14.25" x14ac:dyDescent="0.2">
      <c r="B63" s="134"/>
      <c r="C63" s="135"/>
      <c r="D63" s="210"/>
      <c r="E63" s="210"/>
      <c r="F63" s="210"/>
      <c r="G63" s="210"/>
      <c r="H63" s="210"/>
      <c r="I63" s="210"/>
      <c r="J63" s="210"/>
      <c r="K63" s="210"/>
      <c r="L63" s="210"/>
      <c r="M63" s="210"/>
      <c r="N63" s="210"/>
      <c r="O63" s="210"/>
      <c r="P63" s="210"/>
      <c r="Q63" s="210"/>
      <c r="R63" s="210"/>
      <c r="S63" s="210"/>
      <c r="T63" s="135"/>
      <c r="U63" s="135"/>
    </row>
    <row r="64" spans="2:21" ht="14.25" x14ac:dyDescent="0.2">
      <c r="B64" s="134"/>
      <c r="C64" s="135"/>
      <c r="D64" s="210"/>
      <c r="E64" s="210"/>
      <c r="F64" s="210"/>
      <c r="G64" s="210"/>
      <c r="H64" s="210"/>
      <c r="I64" s="210"/>
      <c r="J64" s="210"/>
      <c r="K64" s="210"/>
      <c r="L64" s="210"/>
      <c r="M64" s="210"/>
      <c r="N64" s="210"/>
      <c r="O64" s="210"/>
      <c r="P64" s="210"/>
      <c r="Q64" s="210"/>
      <c r="R64" s="210"/>
      <c r="S64" s="210"/>
      <c r="T64" s="135"/>
      <c r="U64" s="135"/>
    </row>
    <row r="65" spans="2:22" ht="14.25" x14ac:dyDescent="0.2">
      <c r="B65" s="134"/>
      <c r="C65" s="135"/>
      <c r="D65" s="135"/>
      <c r="E65" s="135"/>
      <c r="F65" s="135"/>
      <c r="G65" s="135"/>
      <c r="H65" s="135"/>
      <c r="I65" s="135"/>
      <c r="J65" s="135"/>
      <c r="K65" s="135"/>
      <c r="L65" s="135"/>
      <c r="M65" s="135"/>
      <c r="N65" s="135"/>
      <c r="O65" s="135"/>
      <c r="P65" s="135"/>
      <c r="Q65" s="135"/>
      <c r="R65" s="135"/>
      <c r="S65" s="135"/>
      <c r="T65" s="135"/>
      <c r="U65" s="135"/>
      <c r="V65" s="135"/>
    </row>
    <row r="66" spans="2:22" ht="14.25" x14ac:dyDescent="0.2">
      <c r="B66" s="134"/>
      <c r="C66" s="135"/>
      <c r="D66" s="135"/>
      <c r="E66" s="135"/>
      <c r="F66" s="135"/>
      <c r="G66" s="135"/>
      <c r="H66" s="135"/>
      <c r="I66" s="135"/>
      <c r="J66" s="135"/>
      <c r="K66" s="135"/>
      <c r="L66" s="135"/>
      <c r="M66" s="135"/>
      <c r="N66" s="135"/>
      <c r="O66" s="135"/>
      <c r="P66" s="135"/>
      <c r="Q66" s="135"/>
      <c r="R66" s="135"/>
      <c r="S66" s="135"/>
      <c r="T66" s="135"/>
      <c r="U66" s="135"/>
      <c r="V66" s="135"/>
    </row>
    <row r="67" spans="2:22" ht="14.25" x14ac:dyDescent="0.2">
      <c r="B67" s="134"/>
      <c r="C67" s="135"/>
      <c r="D67" s="135"/>
      <c r="E67" s="135"/>
      <c r="F67" s="135"/>
      <c r="G67" s="135"/>
      <c r="H67" s="135"/>
      <c r="I67" s="135"/>
      <c r="J67" s="135"/>
      <c r="K67" s="135"/>
      <c r="L67" s="135"/>
      <c r="M67" s="135"/>
      <c r="N67" s="135"/>
      <c r="O67" s="135"/>
      <c r="P67" s="135"/>
      <c r="Q67" s="135"/>
      <c r="R67" s="135"/>
      <c r="S67" s="135"/>
      <c r="T67" s="135"/>
      <c r="U67" s="135"/>
      <c r="V67" s="135"/>
    </row>
    <row r="68" spans="2:22" ht="18" x14ac:dyDescent="0.25">
      <c r="B68" s="134"/>
      <c r="C68" s="533" t="s">
        <v>340</v>
      </c>
      <c r="D68" s="534"/>
      <c r="E68" s="534"/>
      <c r="F68" s="534"/>
      <c r="G68" s="534"/>
      <c r="H68" s="534"/>
      <c r="I68" s="534"/>
      <c r="J68" s="534"/>
      <c r="K68" s="534"/>
      <c r="L68" s="534"/>
      <c r="M68" s="534"/>
      <c r="N68" s="534"/>
      <c r="O68" s="534"/>
      <c r="P68" s="534"/>
      <c r="Q68" s="534"/>
      <c r="R68" s="534"/>
      <c r="S68" s="534"/>
      <c r="T68" s="534"/>
      <c r="U68" s="135"/>
      <c r="V68" s="135"/>
    </row>
    <row r="70" spans="2:22" ht="14.25" x14ac:dyDescent="0.2">
      <c r="B70" s="135"/>
      <c r="C70" s="135" t="s">
        <v>274</v>
      </c>
      <c r="D70" s="45">
        <f>'Climate Metrics'!$D$7</f>
        <v>2015</v>
      </c>
      <c r="E70" s="45">
        <v>2016</v>
      </c>
      <c r="F70" s="45">
        <f t="shared" ref="F70:S70" si="4">E70+1</f>
        <v>2017</v>
      </c>
      <c r="G70" s="45">
        <f t="shared" si="4"/>
        <v>2018</v>
      </c>
      <c r="H70" s="45">
        <f t="shared" si="4"/>
        <v>2019</v>
      </c>
      <c r="I70" s="45">
        <f t="shared" si="4"/>
        <v>2020</v>
      </c>
      <c r="J70" s="45">
        <f t="shared" si="4"/>
        <v>2021</v>
      </c>
      <c r="K70" s="45">
        <f t="shared" si="4"/>
        <v>2022</v>
      </c>
      <c r="L70" s="45">
        <f t="shared" si="4"/>
        <v>2023</v>
      </c>
      <c r="M70" s="45">
        <f t="shared" si="4"/>
        <v>2024</v>
      </c>
      <c r="N70" s="45">
        <f t="shared" si="4"/>
        <v>2025</v>
      </c>
      <c r="O70" s="45">
        <f t="shared" si="4"/>
        <v>2026</v>
      </c>
      <c r="P70" s="45">
        <f t="shared" si="4"/>
        <v>2027</v>
      </c>
      <c r="Q70" s="45">
        <f t="shared" si="4"/>
        <v>2028</v>
      </c>
      <c r="R70" s="45">
        <f t="shared" si="4"/>
        <v>2029</v>
      </c>
      <c r="S70" s="45">
        <f t="shared" si="4"/>
        <v>2030</v>
      </c>
      <c r="T70" s="135"/>
      <c r="U70" s="135"/>
      <c r="V70" s="135"/>
    </row>
    <row r="71" spans="2:22" ht="14.25" x14ac:dyDescent="0.2">
      <c r="B71" s="135"/>
      <c r="C71" s="135" t="s">
        <v>508</v>
      </c>
      <c r="D71" s="82">
        <f>'Climate Metrics'!E72</f>
        <v>0</v>
      </c>
      <c r="E71" s="82">
        <f>'Climate Metrics'!F72</f>
        <v>0</v>
      </c>
      <c r="F71" s="82">
        <f>'Climate Metrics'!G72</f>
        <v>0</v>
      </c>
      <c r="G71" s="82">
        <f>'Climate Metrics'!H72</f>
        <v>0</v>
      </c>
      <c r="H71" s="82">
        <f>'Climate Metrics'!I72</f>
        <v>0</v>
      </c>
      <c r="I71" s="82">
        <f>'Climate Metrics'!J72</f>
        <v>0</v>
      </c>
      <c r="J71" s="82">
        <f>'Climate Metrics'!K72</f>
        <v>0</v>
      </c>
      <c r="K71" s="82">
        <f>'Climate Metrics'!L72</f>
        <v>0</v>
      </c>
      <c r="L71" s="82">
        <f>'Climate Metrics'!M72</f>
        <v>0</v>
      </c>
      <c r="M71" s="82">
        <f>'Climate Metrics'!N72</f>
        <v>0</v>
      </c>
      <c r="N71" s="82">
        <f>'Climate Metrics'!O72</f>
        <v>0</v>
      </c>
      <c r="O71" s="82">
        <f>'Climate Metrics'!P72</f>
        <v>0</v>
      </c>
      <c r="P71" s="82">
        <f>'Climate Metrics'!Q72</f>
        <v>0</v>
      </c>
      <c r="Q71" s="82">
        <f>'Climate Metrics'!R72</f>
        <v>0</v>
      </c>
      <c r="R71" s="82">
        <f>'Climate Metrics'!S72</f>
        <v>0</v>
      </c>
      <c r="S71" s="82">
        <f>'Climate Metrics'!T72</f>
        <v>0</v>
      </c>
      <c r="T71" s="135"/>
      <c r="U71" s="135"/>
      <c r="V71" s="135"/>
    </row>
    <row r="72" spans="2:22" ht="14.25" x14ac:dyDescent="0.2">
      <c r="B72" s="135"/>
      <c r="C72" s="45" t="s">
        <v>333</v>
      </c>
      <c r="D72" s="82">
        <f>'Climate Metrics'!E95</f>
        <v>0</v>
      </c>
      <c r="E72" s="82">
        <f>'Climate Metrics'!F95</f>
        <v>0</v>
      </c>
      <c r="F72" s="82">
        <f>'Climate Metrics'!G95</f>
        <v>0</v>
      </c>
      <c r="G72" s="82">
        <f>'Climate Metrics'!H95</f>
        <v>0</v>
      </c>
      <c r="H72" s="82">
        <f>'Climate Metrics'!I95</f>
        <v>0</v>
      </c>
      <c r="I72" s="82">
        <f>'Climate Metrics'!J95</f>
        <v>0</v>
      </c>
      <c r="J72" s="82">
        <f>'Climate Metrics'!K95</f>
        <v>0</v>
      </c>
      <c r="K72" s="82">
        <f>'Climate Metrics'!L95</f>
        <v>0</v>
      </c>
      <c r="L72" s="82">
        <f>'Climate Metrics'!M95</f>
        <v>0</v>
      </c>
      <c r="M72" s="82">
        <f>'Climate Metrics'!N95</f>
        <v>0</v>
      </c>
      <c r="N72" s="82">
        <f>'Climate Metrics'!O95</f>
        <v>0</v>
      </c>
      <c r="O72" s="82">
        <f>'Climate Metrics'!P95</f>
        <v>0</v>
      </c>
      <c r="P72" s="82">
        <f>'Climate Metrics'!Q95</f>
        <v>0</v>
      </c>
      <c r="Q72" s="82">
        <f>'Climate Metrics'!R95</f>
        <v>0</v>
      </c>
      <c r="R72" s="82">
        <f>'Climate Metrics'!S95</f>
        <v>0</v>
      </c>
      <c r="S72" s="82">
        <f>'Climate Metrics'!T95</f>
        <v>0</v>
      </c>
      <c r="T72" s="135"/>
      <c r="U72" s="135"/>
      <c r="V72" s="135"/>
    </row>
    <row r="74" spans="2:22" ht="14.25" x14ac:dyDescent="0.2">
      <c r="B74" s="135"/>
      <c r="C74" s="45" t="s">
        <v>509</v>
      </c>
      <c r="D74" s="82">
        <f>'Climate Metrics'!E96</f>
        <v>0</v>
      </c>
      <c r="E74" s="82">
        <f>'Climate Metrics'!F96</f>
        <v>0</v>
      </c>
      <c r="F74" s="82">
        <f>'Climate Metrics'!G96</f>
        <v>0</v>
      </c>
      <c r="G74" s="82">
        <f>'Climate Metrics'!H96</f>
        <v>0</v>
      </c>
      <c r="H74" s="82">
        <f>'Climate Metrics'!I96</f>
        <v>0</v>
      </c>
      <c r="I74" s="82">
        <f>'Climate Metrics'!J96</f>
        <v>0</v>
      </c>
      <c r="J74" s="82">
        <f>'Climate Metrics'!K96</f>
        <v>0</v>
      </c>
      <c r="K74" s="82">
        <f>'Climate Metrics'!L96</f>
        <v>0</v>
      </c>
      <c r="L74" s="82">
        <f>'Climate Metrics'!M96</f>
        <v>0</v>
      </c>
      <c r="M74" s="82">
        <f>'Climate Metrics'!N96</f>
        <v>0</v>
      </c>
      <c r="N74" s="82">
        <f>'Climate Metrics'!O96</f>
        <v>0</v>
      </c>
      <c r="O74" s="82">
        <f>'Climate Metrics'!P96</f>
        <v>0</v>
      </c>
      <c r="P74" s="82">
        <f>'Climate Metrics'!Q96</f>
        <v>0</v>
      </c>
      <c r="Q74" s="82">
        <f>'Climate Metrics'!R96</f>
        <v>0</v>
      </c>
      <c r="R74" s="82">
        <f>'Climate Metrics'!S96</f>
        <v>0</v>
      </c>
      <c r="S74" s="82">
        <f>'Climate Metrics'!T96</f>
        <v>0</v>
      </c>
      <c r="T74" s="135"/>
      <c r="U74" s="135"/>
      <c r="V74" s="135"/>
    </row>
    <row r="75" spans="2:22" ht="14.25" x14ac:dyDescent="0.2">
      <c r="B75" s="135"/>
      <c r="C75" s="45" t="s">
        <v>515</v>
      </c>
      <c r="D75" s="82">
        <f>'Climate Metrics'!E107</f>
        <v>0</v>
      </c>
      <c r="E75" s="82">
        <f>'Climate Metrics'!F107</f>
        <v>0</v>
      </c>
      <c r="F75" s="82">
        <f>'Climate Metrics'!G107</f>
        <v>0</v>
      </c>
      <c r="G75" s="82">
        <f>'Climate Metrics'!H107</f>
        <v>0</v>
      </c>
      <c r="H75" s="82">
        <f>'Climate Metrics'!I107</f>
        <v>0</v>
      </c>
      <c r="I75" s="82">
        <f>'Climate Metrics'!J107</f>
        <v>0</v>
      </c>
      <c r="J75" s="82">
        <f>'Climate Metrics'!K107</f>
        <v>0</v>
      </c>
      <c r="K75" s="82">
        <f>'Climate Metrics'!L107</f>
        <v>0</v>
      </c>
      <c r="L75" s="82">
        <f>'Climate Metrics'!M107</f>
        <v>0</v>
      </c>
      <c r="M75" s="82">
        <f>'Climate Metrics'!N107</f>
        <v>0</v>
      </c>
      <c r="N75" s="82">
        <f>'Climate Metrics'!O107</f>
        <v>0</v>
      </c>
      <c r="O75" s="82">
        <f>'Climate Metrics'!P107</f>
        <v>0</v>
      </c>
      <c r="P75" s="82">
        <f>'Climate Metrics'!Q107</f>
        <v>0</v>
      </c>
      <c r="Q75" s="82">
        <f>'Climate Metrics'!R107</f>
        <v>0</v>
      </c>
      <c r="R75" s="82">
        <f>'Climate Metrics'!S107</f>
        <v>0</v>
      </c>
      <c r="S75" s="82">
        <f>'Climate Metrics'!T107</f>
        <v>0</v>
      </c>
      <c r="T75" s="135"/>
      <c r="U75" s="135"/>
      <c r="V75" s="135"/>
    </row>
    <row r="76" spans="2:22" ht="14.25" x14ac:dyDescent="0.2">
      <c r="B76" s="135"/>
      <c r="C76" s="45" t="s">
        <v>511</v>
      </c>
      <c r="D76" s="82">
        <f>'Climate Metrics'!E100</f>
        <v>0</v>
      </c>
      <c r="E76" s="82">
        <f>'Climate Metrics'!F100</f>
        <v>0</v>
      </c>
      <c r="F76" s="82">
        <f>'Climate Metrics'!G100</f>
        <v>0</v>
      </c>
      <c r="G76" s="82">
        <f>'Climate Metrics'!H100</f>
        <v>0</v>
      </c>
      <c r="H76" s="82">
        <f>'Climate Metrics'!I100</f>
        <v>0</v>
      </c>
      <c r="I76" s="82">
        <f>'Climate Metrics'!J100</f>
        <v>0</v>
      </c>
      <c r="J76" s="82">
        <f>'Climate Metrics'!K100</f>
        <v>0</v>
      </c>
      <c r="K76" s="82">
        <f>'Climate Metrics'!L100</f>
        <v>0</v>
      </c>
      <c r="L76" s="82">
        <f>'Climate Metrics'!M100</f>
        <v>0</v>
      </c>
      <c r="M76" s="82">
        <f>'Climate Metrics'!N100</f>
        <v>0</v>
      </c>
      <c r="N76" s="82">
        <f>'Climate Metrics'!O100</f>
        <v>0</v>
      </c>
      <c r="O76" s="82">
        <f>'Climate Metrics'!P100</f>
        <v>0</v>
      </c>
      <c r="P76" s="82">
        <f>'Climate Metrics'!Q100</f>
        <v>0</v>
      </c>
      <c r="Q76" s="82">
        <f>'Climate Metrics'!R100</f>
        <v>0</v>
      </c>
      <c r="R76" s="82">
        <f>'Climate Metrics'!S100</f>
        <v>0</v>
      </c>
      <c r="S76" s="82">
        <f>'Climate Metrics'!T100</f>
        <v>0</v>
      </c>
      <c r="T76" s="135"/>
      <c r="U76" s="135"/>
      <c r="V76" s="135"/>
    </row>
    <row r="77" spans="2:22" ht="28.5" x14ac:dyDescent="0.2">
      <c r="B77" s="135"/>
      <c r="C77" s="211" t="s">
        <v>516</v>
      </c>
      <c r="D77" s="210">
        <f>'Climate Metrics'!E91</f>
        <v>0</v>
      </c>
      <c r="E77" s="210">
        <f>'Climate Metrics'!F91</f>
        <v>0</v>
      </c>
      <c r="F77" s="210">
        <f>'Climate Metrics'!G91</f>
        <v>0</v>
      </c>
      <c r="G77" s="210">
        <f>'Climate Metrics'!H91</f>
        <v>0</v>
      </c>
      <c r="H77" s="210">
        <f>'Climate Metrics'!I91</f>
        <v>0</v>
      </c>
      <c r="I77" s="210">
        <f>'Climate Metrics'!J91</f>
        <v>0</v>
      </c>
      <c r="J77" s="210">
        <f>'Climate Metrics'!K91</f>
        <v>0</v>
      </c>
      <c r="K77" s="210">
        <f>'Climate Metrics'!L91</f>
        <v>0</v>
      </c>
      <c r="L77" s="210">
        <f>'Climate Metrics'!M91</f>
        <v>0</v>
      </c>
      <c r="M77" s="210">
        <f>'Climate Metrics'!N91</f>
        <v>0</v>
      </c>
      <c r="N77" s="210">
        <f>'Climate Metrics'!O91</f>
        <v>0</v>
      </c>
      <c r="O77" s="210">
        <f>'Climate Metrics'!P91</f>
        <v>0</v>
      </c>
      <c r="P77" s="210">
        <f>'Climate Metrics'!Q91</f>
        <v>0</v>
      </c>
      <c r="Q77" s="210">
        <f>'Climate Metrics'!R91</f>
        <v>0</v>
      </c>
      <c r="R77" s="210">
        <f>'Climate Metrics'!S91</f>
        <v>0</v>
      </c>
      <c r="S77" s="210">
        <f>'Climate Metrics'!T91</f>
        <v>0</v>
      </c>
      <c r="T77" s="135"/>
      <c r="U77" s="135"/>
      <c r="V77" s="135"/>
    </row>
    <row r="80" spans="2:22" x14ac:dyDescent="0.3">
      <c r="B80" s="135"/>
      <c r="D80" s="135"/>
      <c r="E80" s="135"/>
      <c r="F80" s="135"/>
      <c r="G80" s="135"/>
      <c r="H80" s="135"/>
      <c r="I80" s="135"/>
      <c r="J80" s="135"/>
      <c r="K80" s="135"/>
      <c r="L80" s="135"/>
      <c r="M80" s="135"/>
      <c r="N80" s="135"/>
      <c r="O80" s="135"/>
      <c r="P80" s="135"/>
      <c r="Q80" s="135"/>
      <c r="R80" s="135"/>
      <c r="S80" s="135"/>
      <c r="T80" s="135"/>
      <c r="U80" s="135"/>
      <c r="V80" s="16"/>
    </row>
    <row r="84" spans="3:19" x14ac:dyDescent="0.3">
      <c r="D84" s="135" t="s">
        <v>490</v>
      </c>
      <c r="E84" s="135">
        <v>2016</v>
      </c>
      <c r="F84" s="135">
        <f>E84+1</f>
        <v>2017</v>
      </c>
      <c r="G84" s="135">
        <f t="shared" ref="G84:S84" si="5">F84+1</f>
        <v>2018</v>
      </c>
      <c r="H84" s="135">
        <f t="shared" si="5"/>
        <v>2019</v>
      </c>
      <c r="I84" s="135">
        <f t="shared" si="5"/>
        <v>2020</v>
      </c>
      <c r="J84" s="135">
        <f t="shared" si="5"/>
        <v>2021</v>
      </c>
      <c r="K84" s="135">
        <f t="shared" si="5"/>
        <v>2022</v>
      </c>
      <c r="L84" s="135">
        <f t="shared" si="5"/>
        <v>2023</v>
      </c>
      <c r="M84" s="135">
        <f t="shared" si="5"/>
        <v>2024</v>
      </c>
      <c r="N84" s="135">
        <f t="shared" si="5"/>
        <v>2025</v>
      </c>
      <c r="O84" s="135">
        <f t="shared" si="5"/>
        <v>2026</v>
      </c>
      <c r="P84" s="135">
        <f t="shared" si="5"/>
        <v>2027</v>
      </c>
      <c r="Q84" s="135">
        <f t="shared" si="5"/>
        <v>2028</v>
      </c>
      <c r="R84" s="135">
        <f t="shared" si="5"/>
        <v>2029</v>
      </c>
      <c r="S84" s="135">
        <f t="shared" si="5"/>
        <v>2030</v>
      </c>
    </row>
    <row r="85" spans="3:19" ht="14.25" x14ac:dyDescent="0.2">
      <c r="C85" s="135" t="s">
        <v>517</v>
      </c>
      <c r="D85" s="210">
        <f>'Climate Metrics'!E103</f>
        <v>0</v>
      </c>
      <c r="E85" s="210">
        <f>'Climate Metrics'!F103</f>
        <v>0</v>
      </c>
      <c r="F85" s="210">
        <f>'Climate Metrics'!G103</f>
        <v>0</v>
      </c>
      <c r="G85" s="210">
        <f>'Climate Metrics'!H103</f>
        <v>0</v>
      </c>
      <c r="H85" s="210">
        <f>'Climate Metrics'!I103</f>
        <v>0</v>
      </c>
      <c r="I85" s="210">
        <f>'Climate Metrics'!J103</f>
        <v>0</v>
      </c>
      <c r="J85" s="210">
        <f>'Climate Metrics'!K103</f>
        <v>0</v>
      </c>
      <c r="K85" s="210">
        <f>'Climate Metrics'!L103</f>
        <v>0</v>
      </c>
      <c r="L85" s="210">
        <f>'Climate Metrics'!M103</f>
        <v>0</v>
      </c>
      <c r="M85" s="210">
        <f>'Climate Metrics'!N103</f>
        <v>0</v>
      </c>
      <c r="N85" s="210">
        <f>'Climate Metrics'!O103</f>
        <v>0</v>
      </c>
      <c r="O85" s="210">
        <f>'Climate Metrics'!P103</f>
        <v>0</v>
      </c>
      <c r="P85" s="210">
        <f>'Climate Metrics'!Q103</f>
        <v>0</v>
      </c>
      <c r="Q85" s="210">
        <f>'Climate Metrics'!R103</f>
        <v>0</v>
      </c>
      <c r="R85" s="210">
        <f>'Climate Metrics'!S103</f>
        <v>0</v>
      </c>
      <c r="S85" s="210">
        <f>'Climate Metrics'!T103</f>
        <v>0</v>
      </c>
    </row>
    <row r="86" spans="3:19" ht="14.25" x14ac:dyDescent="0.2">
      <c r="C86" s="135" t="s">
        <v>518</v>
      </c>
      <c r="D86" s="210">
        <f>'Climate Metrics'!E106</f>
        <v>0</v>
      </c>
      <c r="E86" s="210">
        <f>'Climate Metrics'!F106</f>
        <v>0</v>
      </c>
      <c r="F86" s="210">
        <f>'Climate Metrics'!G106</f>
        <v>0</v>
      </c>
      <c r="G86" s="210">
        <f>'Climate Metrics'!H106</f>
        <v>0</v>
      </c>
      <c r="H86" s="210">
        <f>'Climate Metrics'!I106</f>
        <v>0</v>
      </c>
      <c r="I86" s="210">
        <f>'Climate Metrics'!J106</f>
        <v>0</v>
      </c>
      <c r="J86" s="210">
        <f>'Climate Metrics'!K106</f>
        <v>0</v>
      </c>
      <c r="K86" s="210">
        <f>'Climate Metrics'!L106</f>
        <v>0</v>
      </c>
      <c r="L86" s="210">
        <f>'Climate Metrics'!M106</f>
        <v>0</v>
      </c>
      <c r="M86" s="210">
        <f>'Climate Metrics'!N106</f>
        <v>0</v>
      </c>
      <c r="N86" s="210">
        <f>'Climate Metrics'!O106</f>
        <v>0</v>
      </c>
      <c r="O86" s="210">
        <f>'Climate Metrics'!P106</f>
        <v>0</v>
      </c>
      <c r="P86" s="210">
        <f>'Climate Metrics'!Q106</f>
        <v>0</v>
      </c>
      <c r="Q86" s="210">
        <f>'Climate Metrics'!R106</f>
        <v>0</v>
      </c>
      <c r="R86" s="210">
        <f>'Climate Metrics'!S106</f>
        <v>0</v>
      </c>
      <c r="S86" s="210">
        <f>'Climate Metrics'!T106</f>
        <v>0</v>
      </c>
    </row>
    <row r="90" spans="3:19" x14ac:dyDescent="0.3">
      <c r="D90" s="135" t="s">
        <v>490</v>
      </c>
      <c r="E90" s="135">
        <v>2016</v>
      </c>
      <c r="F90" s="135">
        <f>E90+1</f>
        <v>2017</v>
      </c>
      <c r="G90" s="135">
        <f t="shared" ref="G90:S90" si="6">F90+1</f>
        <v>2018</v>
      </c>
      <c r="H90" s="135">
        <f t="shared" si="6"/>
        <v>2019</v>
      </c>
      <c r="I90" s="135">
        <f t="shared" si="6"/>
        <v>2020</v>
      </c>
      <c r="J90" s="135">
        <f t="shared" si="6"/>
        <v>2021</v>
      </c>
      <c r="K90" s="135">
        <f t="shared" si="6"/>
        <v>2022</v>
      </c>
      <c r="L90" s="135">
        <f t="shared" si="6"/>
        <v>2023</v>
      </c>
      <c r="M90" s="135">
        <f t="shared" si="6"/>
        <v>2024</v>
      </c>
      <c r="N90" s="135">
        <f t="shared" si="6"/>
        <v>2025</v>
      </c>
      <c r="O90" s="135">
        <f t="shared" si="6"/>
        <v>2026</v>
      </c>
      <c r="P90" s="135">
        <f t="shared" si="6"/>
        <v>2027</v>
      </c>
      <c r="Q90" s="135">
        <f t="shared" si="6"/>
        <v>2028</v>
      </c>
      <c r="R90" s="135">
        <f t="shared" si="6"/>
        <v>2029</v>
      </c>
      <c r="S90" s="135">
        <f t="shared" si="6"/>
        <v>2030</v>
      </c>
    </row>
    <row r="91" spans="3:19" ht="14.25" x14ac:dyDescent="0.2">
      <c r="C91" s="135" t="str">
        <f>CONCATENATE(TEXT('Climate Metrics'!D15,"0%")," Energy Consumption Reduction Goal"," by ",'Climate Metrics'!F14)</f>
        <v>30% Energy Consumption Reduction Goal by 2030</v>
      </c>
      <c r="D91" s="210">
        <f>'Climate Metrics'!E90</f>
        <v>0</v>
      </c>
      <c r="E91" s="210">
        <f>'Climate Metrics'!F90</f>
        <v>0</v>
      </c>
      <c r="F91" s="210">
        <f>'Climate Metrics'!G90</f>
        <v>0</v>
      </c>
      <c r="G91" s="210">
        <f>'Climate Metrics'!H90</f>
        <v>0</v>
      </c>
      <c r="H91" s="210">
        <f>'Climate Metrics'!I90</f>
        <v>0</v>
      </c>
      <c r="I91" s="210">
        <f>'Climate Metrics'!J90</f>
        <v>0</v>
      </c>
      <c r="J91" s="210">
        <f>'Climate Metrics'!K90</f>
        <v>0</v>
      </c>
      <c r="K91" s="210">
        <f>'Climate Metrics'!L90</f>
        <v>0</v>
      </c>
      <c r="L91" s="210">
        <f>'Climate Metrics'!M90</f>
        <v>0</v>
      </c>
      <c r="M91" s="210">
        <f>'Climate Metrics'!N90</f>
        <v>0</v>
      </c>
      <c r="N91" s="210">
        <f>'Climate Metrics'!O90</f>
        <v>0</v>
      </c>
      <c r="O91" s="210">
        <f>'Climate Metrics'!P90</f>
        <v>0</v>
      </c>
      <c r="P91" s="210">
        <f>'Climate Metrics'!Q90</f>
        <v>0</v>
      </c>
      <c r="Q91" s="210">
        <f>'Climate Metrics'!R90</f>
        <v>0</v>
      </c>
      <c r="R91" s="210">
        <f>'Climate Metrics'!S90</f>
        <v>0</v>
      </c>
      <c r="S91" s="210">
        <f>'Climate Metrics'!T90</f>
        <v>0</v>
      </c>
    </row>
    <row r="92" spans="3:19" ht="14.25" x14ac:dyDescent="0.2">
      <c r="C92" s="135" t="s">
        <v>519</v>
      </c>
      <c r="D92" s="210">
        <f>'Climate Metrics'!E75</f>
        <v>0</v>
      </c>
      <c r="E92" s="210">
        <f>'Climate Metrics'!F75</f>
        <v>0</v>
      </c>
      <c r="F92" s="210">
        <f>'Climate Metrics'!G75</f>
        <v>0</v>
      </c>
      <c r="G92" s="210">
        <f>'Climate Metrics'!H75</f>
        <v>0</v>
      </c>
      <c r="H92" s="210">
        <f>'Climate Metrics'!I75</f>
        <v>0</v>
      </c>
      <c r="I92" s="210">
        <f>'Climate Metrics'!J75</f>
        <v>0</v>
      </c>
      <c r="J92" s="210">
        <f>'Climate Metrics'!K75</f>
        <v>0</v>
      </c>
      <c r="K92" s="210">
        <f>'Climate Metrics'!L75</f>
        <v>0</v>
      </c>
      <c r="L92" s="210">
        <f>'Climate Metrics'!M75</f>
        <v>0</v>
      </c>
      <c r="M92" s="210">
        <f>'Climate Metrics'!N75</f>
        <v>0</v>
      </c>
      <c r="N92" s="210">
        <f>'Climate Metrics'!O75</f>
        <v>0</v>
      </c>
      <c r="O92" s="210">
        <f>'Climate Metrics'!P75</f>
        <v>0</v>
      </c>
      <c r="P92" s="210">
        <f>'Climate Metrics'!Q75</f>
        <v>0</v>
      </c>
      <c r="Q92" s="210">
        <f>'Climate Metrics'!R75</f>
        <v>0</v>
      </c>
      <c r="R92" s="210">
        <f>'Climate Metrics'!S75</f>
        <v>0</v>
      </c>
      <c r="S92" s="210">
        <f>'Climate Metrics'!T75</f>
        <v>0</v>
      </c>
    </row>
    <row r="93" spans="3:19" ht="14.25" x14ac:dyDescent="0.2">
      <c r="C93" s="135" t="s">
        <v>520</v>
      </c>
      <c r="D93" s="210">
        <f>'Climate Metrics'!E79</f>
        <v>0</v>
      </c>
      <c r="E93" s="210">
        <f>'Climate Metrics'!F79</f>
        <v>0</v>
      </c>
      <c r="F93" s="210">
        <f>'Climate Metrics'!G79</f>
        <v>0</v>
      </c>
      <c r="G93" s="210">
        <f>'Climate Metrics'!H79</f>
        <v>0</v>
      </c>
      <c r="H93" s="210">
        <f>'Climate Metrics'!I79</f>
        <v>0</v>
      </c>
      <c r="I93" s="210">
        <f>'Climate Metrics'!J79</f>
        <v>0</v>
      </c>
      <c r="J93" s="210">
        <f>'Climate Metrics'!K79</f>
        <v>0</v>
      </c>
      <c r="K93" s="210">
        <f>'Climate Metrics'!L79</f>
        <v>0</v>
      </c>
      <c r="L93" s="210">
        <f>'Climate Metrics'!M79</f>
        <v>0</v>
      </c>
      <c r="M93" s="210">
        <f>'Climate Metrics'!N79</f>
        <v>0</v>
      </c>
      <c r="N93" s="210">
        <f>'Climate Metrics'!O79</f>
        <v>0</v>
      </c>
      <c r="O93" s="210">
        <f>'Climate Metrics'!P79</f>
        <v>0</v>
      </c>
      <c r="P93" s="210">
        <f>'Climate Metrics'!Q79</f>
        <v>0</v>
      </c>
      <c r="Q93" s="210">
        <f>'Climate Metrics'!R79</f>
        <v>0</v>
      </c>
      <c r="R93" s="210">
        <f>'Climate Metrics'!S79</f>
        <v>0</v>
      </c>
      <c r="S93" s="210">
        <f>'Climate Metrics'!T79</f>
        <v>0</v>
      </c>
    </row>
    <row r="94" spans="3:19" ht="14.25" x14ac:dyDescent="0.2">
      <c r="C94" s="135"/>
      <c r="D94" s="210"/>
      <c r="E94" s="210"/>
      <c r="F94" s="210"/>
      <c r="G94" s="210"/>
      <c r="H94" s="210"/>
      <c r="I94" s="210"/>
      <c r="J94" s="210"/>
      <c r="K94" s="210"/>
      <c r="L94" s="210"/>
      <c r="M94" s="210"/>
      <c r="N94" s="210"/>
      <c r="O94" s="210"/>
      <c r="P94" s="210"/>
      <c r="Q94" s="210"/>
      <c r="R94" s="210"/>
      <c r="S94" s="210"/>
    </row>
    <row r="95" spans="3:19" ht="14.25" x14ac:dyDescent="0.2">
      <c r="C95" s="135"/>
      <c r="D95" s="210"/>
      <c r="E95" s="210"/>
      <c r="F95" s="210"/>
      <c r="G95" s="210"/>
      <c r="H95" s="210"/>
      <c r="I95" s="210"/>
      <c r="J95" s="210"/>
      <c r="K95" s="210"/>
      <c r="L95" s="210"/>
      <c r="M95" s="210"/>
      <c r="N95" s="210"/>
      <c r="O95" s="210"/>
      <c r="P95" s="210"/>
      <c r="Q95" s="210"/>
      <c r="R95" s="210"/>
      <c r="S95" s="210"/>
    </row>
    <row r="96" spans="3:19" ht="14.25" x14ac:dyDescent="0.2">
      <c r="C96" s="135"/>
      <c r="D96" s="210"/>
      <c r="E96" s="210"/>
      <c r="F96" s="210"/>
      <c r="G96" s="210"/>
      <c r="H96" s="210"/>
      <c r="I96" s="210"/>
      <c r="J96" s="210"/>
      <c r="K96" s="210"/>
      <c r="L96" s="210"/>
      <c r="M96" s="210"/>
      <c r="N96" s="210"/>
      <c r="O96" s="210"/>
      <c r="P96" s="210"/>
      <c r="Q96" s="210"/>
      <c r="R96" s="210"/>
      <c r="S96" s="210"/>
    </row>
    <row r="97" spans="2:20" ht="14.25" x14ac:dyDescent="0.2">
      <c r="B97" s="135"/>
      <c r="C97" s="135"/>
      <c r="D97" s="210"/>
      <c r="E97" s="210"/>
      <c r="F97" s="210"/>
      <c r="G97" s="210"/>
      <c r="H97" s="210"/>
      <c r="I97" s="210"/>
      <c r="J97" s="210"/>
      <c r="K97" s="210"/>
      <c r="L97" s="210"/>
      <c r="M97" s="210"/>
      <c r="N97" s="210"/>
      <c r="O97" s="210"/>
      <c r="P97" s="210"/>
      <c r="Q97" s="210"/>
      <c r="R97" s="210"/>
      <c r="S97" s="210"/>
      <c r="T97" s="135"/>
    </row>
    <row r="99" spans="2:20" ht="14.25" x14ac:dyDescent="0.2">
      <c r="B99" s="134"/>
      <c r="C99" s="135"/>
      <c r="D99" s="135"/>
      <c r="E99" s="135"/>
      <c r="F99" s="135"/>
      <c r="G99" s="135"/>
      <c r="H99" s="135"/>
      <c r="I99" s="135"/>
      <c r="J99" s="135"/>
      <c r="K99" s="135"/>
      <c r="L99" s="135"/>
      <c r="M99" s="135"/>
      <c r="N99" s="135"/>
      <c r="O99" s="135"/>
      <c r="P99" s="135"/>
      <c r="Q99" s="135"/>
      <c r="R99" s="135"/>
      <c r="S99" s="135"/>
      <c r="T99" s="135"/>
    </row>
    <row r="100" spans="2:20" ht="18" x14ac:dyDescent="0.25">
      <c r="B100" s="134"/>
      <c r="C100" s="505" t="s">
        <v>295</v>
      </c>
      <c r="D100" s="506"/>
      <c r="E100" s="506"/>
      <c r="F100" s="506"/>
      <c r="G100" s="506"/>
      <c r="H100" s="506"/>
      <c r="I100" s="506"/>
      <c r="J100" s="506"/>
      <c r="K100" s="506"/>
      <c r="L100" s="506"/>
      <c r="M100" s="506"/>
      <c r="N100" s="506"/>
      <c r="O100" s="506"/>
      <c r="P100" s="506"/>
      <c r="Q100" s="506"/>
      <c r="R100" s="506"/>
      <c r="S100" s="506"/>
      <c r="T100" s="506"/>
    </row>
    <row r="102" spans="2:20" x14ac:dyDescent="0.3">
      <c r="B102" s="135"/>
      <c r="D102" s="135" t="s">
        <v>490</v>
      </c>
      <c r="E102" s="135">
        <v>2016</v>
      </c>
      <c r="F102" s="135">
        <f>E102+1</f>
        <v>2017</v>
      </c>
      <c r="G102" s="135">
        <f t="shared" ref="G102:S102" si="7">F102+1</f>
        <v>2018</v>
      </c>
      <c r="H102" s="135">
        <f t="shared" si="7"/>
        <v>2019</v>
      </c>
      <c r="I102" s="135">
        <f t="shared" si="7"/>
        <v>2020</v>
      </c>
      <c r="J102" s="135">
        <f t="shared" si="7"/>
        <v>2021</v>
      </c>
      <c r="K102" s="135">
        <f t="shared" si="7"/>
        <v>2022</v>
      </c>
      <c r="L102" s="135">
        <f t="shared" si="7"/>
        <v>2023</v>
      </c>
      <c r="M102" s="135">
        <f t="shared" si="7"/>
        <v>2024</v>
      </c>
      <c r="N102" s="135">
        <f t="shared" si="7"/>
        <v>2025</v>
      </c>
      <c r="O102" s="135">
        <f t="shared" si="7"/>
        <v>2026</v>
      </c>
      <c r="P102" s="135">
        <f t="shared" si="7"/>
        <v>2027</v>
      </c>
      <c r="Q102" s="135">
        <f t="shared" si="7"/>
        <v>2028</v>
      </c>
      <c r="R102" s="135">
        <f t="shared" si="7"/>
        <v>2029</v>
      </c>
      <c r="S102" s="135">
        <f t="shared" si="7"/>
        <v>2030</v>
      </c>
      <c r="T102" s="135"/>
    </row>
    <row r="103" spans="2:20" ht="14.25" x14ac:dyDescent="0.2">
      <c r="B103" s="135"/>
      <c r="C103" s="135" t="s">
        <v>521</v>
      </c>
      <c r="D103" s="210">
        <f>'Climate Metrics'!E114</f>
        <v>0</v>
      </c>
      <c r="E103" s="210">
        <f>'Climate Metrics'!F114</f>
        <v>0</v>
      </c>
      <c r="F103" s="210">
        <f>'Climate Metrics'!G114</f>
        <v>0</v>
      </c>
      <c r="G103" s="210">
        <f>'Climate Metrics'!H114</f>
        <v>0</v>
      </c>
      <c r="H103" s="210">
        <f>'Climate Metrics'!I114</f>
        <v>0</v>
      </c>
      <c r="I103" s="210">
        <f>'Climate Metrics'!J114</f>
        <v>0</v>
      </c>
      <c r="J103" s="210">
        <f>'Climate Metrics'!K114</f>
        <v>0</v>
      </c>
      <c r="K103" s="210">
        <f>'Climate Metrics'!L114</f>
        <v>0</v>
      </c>
      <c r="L103" s="210">
        <f>'Climate Metrics'!M114</f>
        <v>0</v>
      </c>
      <c r="M103" s="210">
        <f>'Climate Metrics'!N114</f>
        <v>0</v>
      </c>
      <c r="N103" s="210">
        <f>'Climate Metrics'!O114</f>
        <v>0</v>
      </c>
      <c r="O103" s="210">
        <f>'Climate Metrics'!P114</f>
        <v>0</v>
      </c>
      <c r="P103" s="210">
        <f>'Climate Metrics'!Q114</f>
        <v>0</v>
      </c>
      <c r="Q103" s="210">
        <f>'Climate Metrics'!R114</f>
        <v>0</v>
      </c>
      <c r="R103" s="210">
        <f>'Climate Metrics'!S114</f>
        <v>0</v>
      </c>
      <c r="S103" s="210">
        <f>'Climate Metrics'!T114</f>
        <v>0</v>
      </c>
      <c r="T103" s="135"/>
    </row>
    <row r="104" spans="2:20" ht="14.25" x14ac:dyDescent="0.2">
      <c r="B104" s="135"/>
      <c r="C104" s="135" t="s">
        <v>395</v>
      </c>
      <c r="D104" s="210">
        <f>'Climate Metrics'!E131</f>
        <v>0</v>
      </c>
      <c r="E104" s="210">
        <f>'Climate Metrics'!F131</f>
        <v>0</v>
      </c>
      <c r="F104" s="210">
        <f>'Climate Metrics'!G131</f>
        <v>0</v>
      </c>
      <c r="G104" s="210">
        <f>'Climate Metrics'!H131</f>
        <v>0</v>
      </c>
      <c r="H104" s="210">
        <f>'Climate Metrics'!I131</f>
        <v>0</v>
      </c>
      <c r="I104" s="210">
        <f>'Climate Metrics'!J131</f>
        <v>0</v>
      </c>
      <c r="J104" s="210">
        <f>'Climate Metrics'!K131</f>
        <v>0</v>
      </c>
      <c r="K104" s="210">
        <f>'Climate Metrics'!L131</f>
        <v>0</v>
      </c>
      <c r="L104" s="210">
        <f>'Climate Metrics'!M131</f>
        <v>0</v>
      </c>
      <c r="M104" s="210">
        <f>'Climate Metrics'!N131</f>
        <v>0</v>
      </c>
      <c r="N104" s="210">
        <f>'Climate Metrics'!O131</f>
        <v>0</v>
      </c>
      <c r="O104" s="210">
        <f>'Climate Metrics'!P131</f>
        <v>0</v>
      </c>
      <c r="P104" s="210">
        <f>'Climate Metrics'!Q131</f>
        <v>0</v>
      </c>
      <c r="Q104" s="210">
        <f>'Climate Metrics'!R131</f>
        <v>0</v>
      </c>
      <c r="R104" s="210">
        <f>'Climate Metrics'!S131</f>
        <v>0</v>
      </c>
      <c r="S104" s="210">
        <f>'Climate Metrics'!T131</f>
        <v>0</v>
      </c>
      <c r="T104" s="135"/>
    </row>
    <row r="105" spans="2:20" ht="14.25" x14ac:dyDescent="0.2">
      <c r="B105" s="135"/>
      <c r="C105" s="135" t="s">
        <v>522</v>
      </c>
      <c r="D105" s="210">
        <f>'Climate Metrics'!E116</f>
        <v>0</v>
      </c>
      <c r="E105" s="210">
        <f>'Climate Metrics'!F116</f>
        <v>0</v>
      </c>
      <c r="F105" s="210">
        <f>'Climate Metrics'!G116</f>
        <v>0</v>
      </c>
      <c r="G105" s="210">
        <f>'Climate Metrics'!H116</f>
        <v>0</v>
      </c>
      <c r="H105" s="210">
        <f>'Climate Metrics'!I116</f>
        <v>0</v>
      </c>
      <c r="I105" s="210">
        <f>'Climate Metrics'!J116</f>
        <v>0</v>
      </c>
      <c r="J105" s="210">
        <f>'Climate Metrics'!K116</f>
        <v>0</v>
      </c>
      <c r="K105" s="210">
        <f>'Climate Metrics'!L116</f>
        <v>0</v>
      </c>
      <c r="L105" s="210">
        <f>'Climate Metrics'!M116</f>
        <v>0</v>
      </c>
      <c r="M105" s="210">
        <f>'Climate Metrics'!N116</f>
        <v>0</v>
      </c>
      <c r="N105" s="210">
        <f>'Climate Metrics'!O116</f>
        <v>0</v>
      </c>
      <c r="O105" s="210">
        <f>'Climate Metrics'!P116</f>
        <v>0</v>
      </c>
      <c r="P105" s="210">
        <f>'Climate Metrics'!Q116</f>
        <v>0</v>
      </c>
      <c r="Q105" s="210">
        <f>'Climate Metrics'!R116</f>
        <v>0</v>
      </c>
      <c r="R105" s="210">
        <f>'Climate Metrics'!S116</f>
        <v>0</v>
      </c>
      <c r="S105" s="210">
        <f>'Climate Metrics'!T116</f>
        <v>0</v>
      </c>
      <c r="T105" s="135"/>
    </row>
    <row r="106" spans="2:20" ht="14.25" x14ac:dyDescent="0.2">
      <c r="B106" s="135"/>
      <c r="C106" s="135"/>
      <c r="D106" s="210"/>
      <c r="E106" s="210"/>
      <c r="F106" s="210"/>
      <c r="G106" s="210"/>
      <c r="H106" s="210"/>
      <c r="I106" s="210"/>
      <c r="J106" s="210"/>
      <c r="K106" s="210"/>
      <c r="L106" s="210"/>
      <c r="M106" s="210"/>
      <c r="N106" s="210"/>
      <c r="O106" s="210"/>
      <c r="P106" s="210"/>
      <c r="Q106" s="210"/>
      <c r="R106" s="210"/>
      <c r="S106" s="210"/>
      <c r="T106" s="135"/>
    </row>
    <row r="107" spans="2:20" ht="14.25" x14ac:dyDescent="0.2">
      <c r="B107" s="135"/>
      <c r="C107" s="135"/>
      <c r="D107" s="135" t="s">
        <v>490</v>
      </c>
      <c r="E107" s="135">
        <v>2016</v>
      </c>
      <c r="F107" s="135">
        <f>E107+1</f>
        <v>2017</v>
      </c>
      <c r="G107" s="135">
        <f t="shared" ref="G107:S107" si="8">F107+1</f>
        <v>2018</v>
      </c>
      <c r="H107" s="135">
        <f t="shared" si="8"/>
        <v>2019</v>
      </c>
      <c r="I107" s="135">
        <f t="shared" si="8"/>
        <v>2020</v>
      </c>
      <c r="J107" s="135">
        <f t="shared" si="8"/>
        <v>2021</v>
      </c>
      <c r="K107" s="135">
        <f t="shared" si="8"/>
        <v>2022</v>
      </c>
      <c r="L107" s="135">
        <f t="shared" si="8"/>
        <v>2023</v>
      </c>
      <c r="M107" s="135">
        <f t="shared" si="8"/>
        <v>2024</v>
      </c>
      <c r="N107" s="135">
        <f t="shared" si="8"/>
        <v>2025</v>
      </c>
      <c r="O107" s="135">
        <f t="shared" si="8"/>
        <v>2026</v>
      </c>
      <c r="P107" s="135">
        <f t="shared" si="8"/>
        <v>2027</v>
      </c>
      <c r="Q107" s="135">
        <f t="shared" si="8"/>
        <v>2028</v>
      </c>
      <c r="R107" s="135">
        <f t="shared" si="8"/>
        <v>2029</v>
      </c>
      <c r="S107" s="135">
        <f t="shared" si="8"/>
        <v>2030</v>
      </c>
      <c r="T107" s="135"/>
    </row>
    <row r="108" spans="2:20" ht="14.25" x14ac:dyDescent="0.2">
      <c r="B108" s="135"/>
      <c r="C108" s="135" t="s">
        <v>376</v>
      </c>
      <c r="D108" s="210">
        <f>'Climate Metrics'!E117</f>
        <v>0</v>
      </c>
      <c r="E108" s="210">
        <f>'Climate Metrics'!F117</f>
        <v>0</v>
      </c>
      <c r="F108" s="210">
        <f>'Climate Metrics'!G117</f>
        <v>0</v>
      </c>
      <c r="G108" s="210">
        <f>'Climate Metrics'!H117</f>
        <v>0</v>
      </c>
      <c r="H108" s="210">
        <f>'Climate Metrics'!I117</f>
        <v>0</v>
      </c>
      <c r="I108" s="210">
        <f>'Climate Metrics'!J117</f>
        <v>0</v>
      </c>
      <c r="J108" s="210">
        <f>'Climate Metrics'!K117</f>
        <v>0</v>
      </c>
      <c r="K108" s="210">
        <f>'Climate Metrics'!L117</f>
        <v>0</v>
      </c>
      <c r="L108" s="210">
        <f>'Climate Metrics'!M117</f>
        <v>0</v>
      </c>
      <c r="M108" s="210">
        <f>'Climate Metrics'!N117</f>
        <v>0</v>
      </c>
      <c r="N108" s="210">
        <f>'Climate Metrics'!O117</f>
        <v>0</v>
      </c>
      <c r="O108" s="210">
        <f>'Climate Metrics'!P117</f>
        <v>0</v>
      </c>
      <c r="P108" s="210">
        <f>'Climate Metrics'!Q117</f>
        <v>0</v>
      </c>
      <c r="Q108" s="210">
        <f>'Climate Metrics'!R117</f>
        <v>0</v>
      </c>
      <c r="R108" s="210">
        <f>'Climate Metrics'!S117</f>
        <v>0</v>
      </c>
      <c r="S108" s="210">
        <f>'Climate Metrics'!T117</f>
        <v>0</v>
      </c>
      <c r="T108" s="135"/>
    </row>
    <row r="109" spans="2:20" ht="14.25" x14ac:dyDescent="0.2">
      <c r="B109" s="135"/>
      <c r="C109" s="135" t="s">
        <v>523</v>
      </c>
      <c r="D109" s="210">
        <f>'Climate Metrics'!E115</f>
        <v>0</v>
      </c>
      <c r="E109" s="210">
        <f>'Climate Metrics'!F115</f>
        <v>0</v>
      </c>
      <c r="F109" s="210">
        <f>'Climate Metrics'!G115</f>
        <v>0</v>
      </c>
      <c r="G109" s="210">
        <f>'Climate Metrics'!H115</f>
        <v>0</v>
      </c>
      <c r="H109" s="210">
        <f>'Climate Metrics'!I115</f>
        <v>0</v>
      </c>
      <c r="I109" s="210">
        <f>'Climate Metrics'!J115</f>
        <v>0</v>
      </c>
      <c r="J109" s="210">
        <f>'Climate Metrics'!K115</f>
        <v>0</v>
      </c>
      <c r="K109" s="210">
        <f>'Climate Metrics'!L115</f>
        <v>0</v>
      </c>
      <c r="L109" s="210">
        <f>'Climate Metrics'!M115</f>
        <v>0</v>
      </c>
      <c r="M109" s="210">
        <f>'Climate Metrics'!N115</f>
        <v>0</v>
      </c>
      <c r="N109" s="210">
        <f>'Climate Metrics'!O115</f>
        <v>0</v>
      </c>
      <c r="O109" s="210">
        <f>'Climate Metrics'!P115</f>
        <v>0</v>
      </c>
      <c r="P109" s="210">
        <f>'Climate Metrics'!Q115</f>
        <v>0</v>
      </c>
      <c r="Q109" s="210">
        <f>'Climate Metrics'!R115</f>
        <v>0</v>
      </c>
      <c r="R109" s="210">
        <f>'Climate Metrics'!S115</f>
        <v>0</v>
      </c>
      <c r="S109" s="210">
        <f>'Climate Metrics'!T115</f>
        <v>0</v>
      </c>
      <c r="T109" s="135"/>
    </row>
    <row r="115" spans="2:35" x14ac:dyDescent="0.3">
      <c r="B115" s="135"/>
      <c r="C115" s="99"/>
      <c r="D115" s="100" t="s">
        <v>490</v>
      </c>
      <c r="E115" s="100"/>
      <c r="F115" s="100">
        <v>2016</v>
      </c>
      <c r="G115" s="100"/>
      <c r="H115" s="100">
        <v>2017</v>
      </c>
      <c r="I115" s="100"/>
      <c r="J115" s="100">
        <f>H115+1</f>
        <v>2018</v>
      </c>
      <c r="K115" s="100"/>
      <c r="L115" s="100">
        <f>J115+1</f>
        <v>2019</v>
      </c>
      <c r="M115" s="100"/>
      <c r="N115" s="100">
        <f>L115+1</f>
        <v>2020</v>
      </c>
      <c r="O115" s="100"/>
      <c r="P115" s="100">
        <f>N115+1</f>
        <v>2021</v>
      </c>
      <c r="Q115" s="100"/>
      <c r="R115" s="100">
        <f>P115+1</f>
        <v>2022</v>
      </c>
      <c r="S115" s="100"/>
      <c r="T115" s="100">
        <v>2023</v>
      </c>
      <c r="U115" s="100"/>
      <c r="V115" s="100">
        <v>2024</v>
      </c>
      <c r="W115" s="100"/>
      <c r="X115" s="100">
        <f>V115+1</f>
        <v>2025</v>
      </c>
      <c r="Y115" s="100"/>
      <c r="Z115" s="100">
        <f>X115+1</f>
        <v>2026</v>
      </c>
      <c r="AA115" s="100"/>
      <c r="AB115" s="100">
        <f>Z115+1</f>
        <v>2027</v>
      </c>
      <c r="AC115" s="100"/>
      <c r="AD115" s="100">
        <f>AB115+1</f>
        <v>2028</v>
      </c>
      <c r="AE115" s="100"/>
      <c r="AF115" s="100">
        <f>AD115+1</f>
        <v>2029</v>
      </c>
      <c r="AG115" s="100"/>
      <c r="AH115" s="100">
        <f>AF115+1</f>
        <v>2030</v>
      </c>
      <c r="AI115" s="100"/>
    </row>
    <row r="116" spans="2:35" ht="15" x14ac:dyDescent="0.2">
      <c r="B116" s="135"/>
      <c r="C116" s="101" t="s">
        <v>387</v>
      </c>
      <c r="D116" s="102">
        <f>'Climate Metrics'!E125</f>
        <v>0</v>
      </c>
      <c r="E116" s="102"/>
      <c r="F116" s="102">
        <f>'Climate Metrics'!F125</f>
        <v>0</v>
      </c>
      <c r="G116" s="102"/>
      <c r="H116" s="102">
        <f>'Climate Metrics'!G125</f>
        <v>0</v>
      </c>
      <c r="I116" s="102"/>
      <c r="J116" s="102">
        <f>'Climate Metrics'!H125</f>
        <v>0</v>
      </c>
      <c r="K116" s="102"/>
      <c r="L116" s="102">
        <f>'Climate Metrics'!I125</f>
        <v>0</v>
      </c>
      <c r="M116" s="102"/>
      <c r="N116" s="102">
        <f>'Climate Metrics'!J125</f>
        <v>0</v>
      </c>
      <c r="O116" s="102"/>
      <c r="P116" s="102">
        <f>'Climate Metrics'!K125</f>
        <v>0</v>
      </c>
      <c r="Q116" s="102"/>
      <c r="R116" s="102">
        <f>'Climate Metrics'!L125</f>
        <v>0</v>
      </c>
      <c r="S116" s="102"/>
      <c r="T116" s="102">
        <f>'Climate Metrics'!M125</f>
        <v>0</v>
      </c>
      <c r="U116" s="102"/>
      <c r="V116" s="102">
        <f>'Climate Metrics'!N125</f>
        <v>0</v>
      </c>
      <c r="W116" s="102"/>
      <c r="X116" s="102">
        <f>'Climate Metrics'!O125</f>
        <v>0</v>
      </c>
      <c r="Y116" s="102"/>
      <c r="Z116" s="102">
        <f>'Climate Metrics'!P125</f>
        <v>0</v>
      </c>
      <c r="AA116" s="102"/>
      <c r="AB116" s="102">
        <f>'Climate Metrics'!Q125</f>
        <v>0</v>
      </c>
      <c r="AC116" s="102"/>
      <c r="AD116" s="102">
        <f>'Climate Metrics'!R125</f>
        <v>0</v>
      </c>
      <c r="AE116" s="102"/>
      <c r="AF116" s="102">
        <f>'Climate Metrics'!S125</f>
        <v>0</v>
      </c>
      <c r="AG116" s="100"/>
      <c r="AH116" s="102">
        <f>'Climate Metrics'!T125</f>
        <v>0</v>
      </c>
      <c r="AI116" s="100"/>
    </row>
    <row r="117" spans="2:35" ht="15" x14ac:dyDescent="0.2">
      <c r="B117" s="30"/>
      <c r="C117" s="101" t="s">
        <v>524</v>
      </c>
      <c r="D117" s="102"/>
      <c r="E117" s="102">
        <f>'Climate Metrics'!E122</f>
        <v>0</v>
      </c>
      <c r="F117" s="102"/>
      <c r="G117" s="102">
        <f>'Climate Metrics'!F122</f>
        <v>0</v>
      </c>
      <c r="H117" s="102"/>
      <c r="I117" s="102">
        <f>'Climate Metrics'!G122</f>
        <v>0</v>
      </c>
      <c r="J117" s="102"/>
      <c r="K117" s="102">
        <f>'Climate Metrics'!H122</f>
        <v>0</v>
      </c>
      <c r="L117" s="102"/>
      <c r="M117" s="102">
        <f>'Climate Metrics'!I122</f>
        <v>0</v>
      </c>
      <c r="N117" s="102"/>
      <c r="O117" s="102">
        <f>'Climate Metrics'!J122</f>
        <v>0</v>
      </c>
      <c r="P117" s="102"/>
      <c r="Q117" s="102">
        <f>'Climate Metrics'!K122</f>
        <v>0</v>
      </c>
      <c r="R117" s="102"/>
      <c r="S117" s="102">
        <f>'Climate Metrics'!L122</f>
        <v>0</v>
      </c>
      <c r="T117" s="102"/>
      <c r="U117" s="102">
        <f>'Climate Metrics'!M122</f>
        <v>0</v>
      </c>
      <c r="V117" s="102"/>
      <c r="W117" s="102">
        <f>'Climate Metrics'!N122</f>
        <v>0</v>
      </c>
      <c r="X117" s="102"/>
      <c r="Y117" s="102">
        <f>'Climate Metrics'!O122</f>
        <v>0</v>
      </c>
      <c r="Z117" s="102"/>
      <c r="AA117" s="102">
        <f>'Climate Metrics'!P122</f>
        <v>0</v>
      </c>
      <c r="AB117" s="102"/>
      <c r="AC117" s="102">
        <f>'Climate Metrics'!Q122</f>
        <v>0</v>
      </c>
      <c r="AD117" s="102"/>
      <c r="AE117" s="102">
        <f>'Climate Metrics'!R122</f>
        <v>0</v>
      </c>
      <c r="AF117" s="102"/>
      <c r="AG117" s="102">
        <f>'Climate Metrics'!S122</f>
        <v>0</v>
      </c>
      <c r="AH117" s="102"/>
      <c r="AI117" s="102">
        <f>'Climate Metrics'!T122</f>
        <v>0</v>
      </c>
    </row>
    <row r="118" spans="2:35" ht="15" x14ac:dyDescent="0.2">
      <c r="B118" s="135"/>
      <c r="C118" s="101" t="s">
        <v>525</v>
      </c>
      <c r="D118" s="102"/>
      <c r="E118" s="102">
        <f>'Climate Metrics'!E123</f>
        <v>0</v>
      </c>
      <c r="F118" s="102"/>
      <c r="G118" s="102">
        <f>'Climate Metrics'!F123</f>
        <v>0</v>
      </c>
      <c r="H118" s="102"/>
      <c r="I118" s="102">
        <f>'Climate Metrics'!G123</f>
        <v>0</v>
      </c>
      <c r="J118" s="102"/>
      <c r="K118" s="102">
        <f>'Climate Metrics'!H123</f>
        <v>0</v>
      </c>
      <c r="L118" s="102"/>
      <c r="M118" s="102">
        <f>'Climate Metrics'!I123</f>
        <v>0</v>
      </c>
      <c r="N118" s="102"/>
      <c r="O118" s="102">
        <f>'Climate Metrics'!J123</f>
        <v>0</v>
      </c>
      <c r="P118" s="102"/>
      <c r="Q118" s="102">
        <f>'Climate Metrics'!K123</f>
        <v>0</v>
      </c>
      <c r="R118" s="102"/>
      <c r="S118" s="102">
        <f>'Climate Metrics'!L123</f>
        <v>0</v>
      </c>
      <c r="T118" s="102"/>
      <c r="U118" s="102">
        <f>'Climate Metrics'!M123</f>
        <v>0</v>
      </c>
      <c r="V118" s="102"/>
      <c r="W118" s="102">
        <f>'Climate Metrics'!N123</f>
        <v>0</v>
      </c>
      <c r="X118" s="102"/>
      <c r="Y118" s="102">
        <f>'Climate Metrics'!O123</f>
        <v>0</v>
      </c>
      <c r="Z118" s="102"/>
      <c r="AA118" s="102">
        <f>'Climate Metrics'!P123</f>
        <v>0</v>
      </c>
      <c r="AB118" s="102"/>
      <c r="AC118" s="102">
        <f>'Climate Metrics'!Q123</f>
        <v>0</v>
      </c>
      <c r="AD118" s="102"/>
      <c r="AE118" s="102">
        <f>'Climate Metrics'!R123</f>
        <v>0</v>
      </c>
      <c r="AF118" s="102"/>
      <c r="AG118" s="102">
        <f>'Climate Metrics'!S123</f>
        <v>0</v>
      </c>
      <c r="AH118" s="102"/>
      <c r="AI118" s="102">
        <f>'Climate Metrics'!T123</f>
        <v>0</v>
      </c>
    </row>
    <row r="119" spans="2:35" ht="15" x14ac:dyDescent="0.2">
      <c r="B119" s="135"/>
      <c r="C119" s="101" t="s">
        <v>526</v>
      </c>
      <c r="D119" s="102"/>
      <c r="E119" s="102">
        <f>'Climate Metrics'!E124</f>
        <v>0</v>
      </c>
      <c r="F119" s="102"/>
      <c r="G119" s="102">
        <f>'Climate Metrics'!F124</f>
        <v>0</v>
      </c>
      <c r="H119" s="102"/>
      <c r="I119" s="102">
        <f>'Climate Metrics'!G124</f>
        <v>0</v>
      </c>
      <c r="J119" s="102"/>
      <c r="K119" s="102">
        <f>'Climate Metrics'!H124</f>
        <v>0</v>
      </c>
      <c r="L119" s="102"/>
      <c r="M119" s="102">
        <f>'Climate Metrics'!I124</f>
        <v>0</v>
      </c>
      <c r="N119" s="102"/>
      <c r="O119" s="102">
        <f>'Climate Metrics'!J124</f>
        <v>0</v>
      </c>
      <c r="P119" s="102"/>
      <c r="Q119" s="102">
        <f>'Climate Metrics'!K124</f>
        <v>0</v>
      </c>
      <c r="R119" s="102"/>
      <c r="S119" s="102">
        <f>'Climate Metrics'!L124</f>
        <v>0</v>
      </c>
      <c r="T119" s="102"/>
      <c r="U119" s="102">
        <f>'Climate Metrics'!M124</f>
        <v>0</v>
      </c>
      <c r="V119" s="102"/>
      <c r="W119" s="102">
        <f>'Climate Metrics'!N124</f>
        <v>0</v>
      </c>
      <c r="X119" s="102"/>
      <c r="Y119" s="102">
        <f>'Climate Metrics'!O124</f>
        <v>0</v>
      </c>
      <c r="Z119" s="102"/>
      <c r="AA119" s="102">
        <f>'Climate Metrics'!P124</f>
        <v>0</v>
      </c>
      <c r="AB119" s="102"/>
      <c r="AC119" s="102">
        <f>'Climate Metrics'!Q124</f>
        <v>0</v>
      </c>
      <c r="AD119" s="102"/>
      <c r="AE119" s="102">
        <f>'Climate Metrics'!R124</f>
        <v>0</v>
      </c>
      <c r="AF119" s="102"/>
      <c r="AG119" s="102">
        <f>'Climate Metrics'!S124</f>
        <v>0</v>
      </c>
      <c r="AH119" s="102"/>
      <c r="AI119" s="102">
        <f>'Climate Metrics'!T124</f>
        <v>0</v>
      </c>
    </row>
    <row r="120" spans="2:35" x14ac:dyDescent="0.3">
      <c r="B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row>
    <row r="123" spans="2:35" ht="14.25" x14ac:dyDescent="0.2">
      <c r="B123" s="134"/>
      <c r="C123" s="135"/>
      <c r="D123" s="135" t="s">
        <v>490</v>
      </c>
      <c r="E123" s="135">
        <v>2016</v>
      </c>
      <c r="F123" s="135">
        <f>E123+1</f>
        <v>2017</v>
      </c>
      <c r="G123" s="135">
        <f t="shared" ref="G123:S123" si="9">F123+1</f>
        <v>2018</v>
      </c>
      <c r="H123" s="135">
        <f t="shared" si="9"/>
        <v>2019</v>
      </c>
      <c r="I123" s="135">
        <f t="shared" si="9"/>
        <v>2020</v>
      </c>
      <c r="J123" s="135">
        <f t="shared" si="9"/>
        <v>2021</v>
      </c>
      <c r="K123" s="135">
        <f t="shared" si="9"/>
        <v>2022</v>
      </c>
      <c r="L123" s="135">
        <f t="shared" si="9"/>
        <v>2023</v>
      </c>
      <c r="M123" s="135">
        <f t="shared" si="9"/>
        <v>2024</v>
      </c>
      <c r="N123" s="135">
        <f t="shared" si="9"/>
        <v>2025</v>
      </c>
      <c r="O123" s="135">
        <f t="shared" si="9"/>
        <v>2026</v>
      </c>
      <c r="P123" s="135">
        <f t="shared" si="9"/>
        <v>2027</v>
      </c>
      <c r="Q123" s="135">
        <f t="shared" si="9"/>
        <v>2028</v>
      </c>
      <c r="R123" s="135">
        <f t="shared" si="9"/>
        <v>2029</v>
      </c>
      <c r="S123" s="135">
        <f t="shared" si="9"/>
        <v>2030</v>
      </c>
      <c r="T123" s="135"/>
      <c r="U123" s="135"/>
      <c r="V123" s="135"/>
      <c r="W123" s="135"/>
      <c r="X123" s="135"/>
      <c r="Y123" s="135"/>
      <c r="Z123" s="135"/>
      <c r="AA123" s="135"/>
      <c r="AB123" s="135"/>
      <c r="AC123" s="135"/>
      <c r="AD123" s="135"/>
      <c r="AE123" s="135"/>
      <c r="AF123" s="135"/>
      <c r="AG123" s="135"/>
      <c r="AH123" s="135"/>
      <c r="AI123" s="135"/>
    </row>
    <row r="124" spans="2:35" ht="14.25" x14ac:dyDescent="0.2">
      <c r="B124" s="134"/>
      <c r="C124" s="17" t="s">
        <v>399</v>
      </c>
      <c r="D124" s="210">
        <f>'Climate Metrics'!E137</f>
        <v>0</v>
      </c>
      <c r="E124" s="210">
        <f>'Climate Metrics'!F137</f>
        <v>0</v>
      </c>
      <c r="F124" s="210">
        <f>'Climate Metrics'!G137</f>
        <v>0</v>
      </c>
      <c r="G124" s="210">
        <f>'Climate Metrics'!H137</f>
        <v>0</v>
      </c>
      <c r="H124" s="210">
        <f>'Climate Metrics'!I137</f>
        <v>0</v>
      </c>
      <c r="I124" s="210">
        <f>'Climate Metrics'!J137</f>
        <v>0</v>
      </c>
      <c r="J124" s="210">
        <f>'Climate Metrics'!K137</f>
        <v>0</v>
      </c>
      <c r="K124" s="210">
        <f>'Climate Metrics'!L137</f>
        <v>0</v>
      </c>
      <c r="L124" s="210">
        <f>'Climate Metrics'!M137</f>
        <v>0</v>
      </c>
      <c r="M124" s="210">
        <f>'Climate Metrics'!N137</f>
        <v>0</v>
      </c>
      <c r="N124" s="210">
        <f>'Climate Metrics'!O137</f>
        <v>0</v>
      </c>
      <c r="O124" s="210">
        <f>'Climate Metrics'!P137</f>
        <v>0</v>
      </c>
      <c r="P124" s="210">
        <f>'Climate Metrics'!Q137</f>
        <v>0</v>
      </c>
      <c r="Q124" s="210">
        <f>'Climate Metrics'!R137</f>
        <v>0</v>
      </c>
      <c r="R124" s="210">
        <f>'Climate Metrics'!S137</f>
        <v>0</v>
      </c>
      <c r="S124" s="210">
        <f>'Climate Metrics'!T137</f>
        <v>0</v>
      </c>
      <c r="T124" s="135"/>
      <c r="U124" s="135"/>
      <c r="V124" s="135"/>
      <c r="W124" s="135"/>
      <c r="X124" s="135"/>
      <c r="Y124" s="135"/>
      <c r="Z124" s="135"/>
      <c r="AA124" s="135"/>
      <c r="AB124" s="135"/>
      <c r="AC124" s="135"/>
      <c r="AD124" s="135"/>
      <c r="AE124" s="135"/>
      <c r="AF124" s="135"/>
      <c r="AG124" s="135"/>
      <c r="AH124" s="135"/>
      <c r="AI124" s="135"/>
    </row>
    <row r="125" spans="2:35" ht="14.25" x14ac:dyDescent="0.2">
      <c r="B125" s="134"/>
      <c r="C125" s="17" t="s">
        <v>402</v>
      </c>
      <c r="D125" s="210">
        <f>'Climate Metrics'!E138</f>
        <v>0</v>
      </c>
      <c r="E125" s="210">
        <f>'Climate Metrics'!F138</f>
        <v>0</v>
      </c>
      <c r="F125" s="210">
        <f>'Climate Metrics'!G138</f>
        <v>0</v>
      </c>
      <c r="G125" s="210">
        <f>'Climate Metrics'!H138</f>
        <v>0</v>
      </c>
      <c r="H125" s="210">
        <f>'Climate Metrics'!I138</f>
        <v>0</v>
      </c>
      <c r="I125" s="210">
        <f>'Climate Metrics'!J138</f>
        <v>0</v>
      </c>
      <c r="J125" s="210">
        <f>'Climate Metrics'!K138</f>
        <v>0</v>
      </c>
      <c r="K125" s="210">
        <f>'Climate Metrics'!L138</f>
        <v>0</v>
      </c>
      <c r="L125" s="210">
        <f>'Climate Metrics'!M138</f>
        <v>0</v>
      </c>
      <c r="M125" s="210">
        <f>'Climate Metrics'!N138</f>
        <v>0</v>
      </c>
      <c r="N125" s="210">
        <f>'Climate Metrics'!O138</f>
        <v>0</v>
      </c>
      <c r="O125" s="210">
        <f>'Climate Metrics'!P138</f>
        <v>0</v>
      </c>
      <c r="P125" s="210">
        <f>'Climate Metrics'!Q138</f>
        <v>0</v>
      </c>
      <c r="Q125" s="210">
        <f>'Climate Metrics'!R138</f>
        <v>0</v>
      </c>
      <c r="R125" s="210">
        <f>'Climate Metrics'!S138</f>
        <v>0</v>
      </c>
      <c r="S125" s="210">
        <f>'Climate Metrics'!T138</f>
        <v>0</v>
      </c>
      <c r="T125" s="135"/>
      <c r="U125" s="135"/>
      <c r="V125" s="135"/>
      <c r="W125" s="135"/>
      <c r="X125" s="135"/>
      <c r="Y125" s="135"/>
      <c r="Z125" s="135"/>
      <c r="AA125" s="135"/>
      <c r="AB125" s="135"/>
      <c r="AC125" s="135"/>
      <c r="AD125" s="135"/>
      <c r="AE125" s="135"/>
      <c r="AF125" s="135"/>
      <c r="AG125" s="135"/>
      <c r="AH125" s="135"/>
      <c r="AI125" s="135"/>
    </row>
    <row r="126" spans="2:35" ht="14.25" x14ac:dyDescent="0.2">
      <c r="B126" s="134"/>
      <c r="C126" s="17" t="s">
        <v>403</v>
      </c>
      <c r="D126" s="210">
        <f>'Climate Metrics'!E139</f>
        <v>0</v>
      </c>
      <c r="E126" s="210">
        <f>'Climate Metrics'!F139</f>
        <v>0</v>
      </c>
      <c r="F126" s="210">
        <f>'Climate Metrics'!G139</f>
        <v>0</v>
      </c>
      <c r="G126" s="210">
        <f>'Climate Metrics'!H139</f>
        <v>0</v>
      </c>
      <c r="H126" s="210">
        <f>'Climate Metrics'!I139</f>
        <v>0</v>
      </c>
      <c r="I126" s="210">
        <f>'Climate Metrics'!J139</f>
        <v>0</v>
      </c>
      <c r="J126" s="210">
        <f>'Climate Metrics'!K139</f>
        <v>0</v>
      </c>
      <c r="K126" s="210">
        <f>'Climate Metrics'!L139</f>
        <v>0</v>
      </c>
      <c r="L126" s="210">
        <f>'Climate Metrics'!M139</f>
        <v>0</v>
      </c>
      <c r="M126" s="210">
        <f>'Climate Metrics'!N139</f>
        <v>0</v>
      </c>
      <c r="N126" s="210">
        <f>'Climate Metrics'!O139</f>
        <v>0</v>
      </c>
      <c r="O126" s="210">
        <f>'Climate Metrics'!P139</f>
        <v>0</v>
      </c>
      <c r="P126" s="210">
        <f>'Climate Metrics'!Q139</f>
        <v>0</v>
      </c>
      <c r="Q126" s="210">
        <f>'Climate Metrics'!R139</f>
        <v>0</v>
      </c>
      <c r="R126" s="210">
        <f>'Climate Metrics'!S139</f>
        <v>0</v>
      </c>
      <c r="S126" s="210">
        <f>'Climate Metrics'!T139</f>
        <v>0</v>
      </c>
      <c r="T126" s="135"/>
      <c r="U126" s="135"/>
      <c r="V126" s="135"/>
      <c r="W126" s="135"/>
      <c r="X126" s="135"/>
      <c r="Y126" s="135"/>
      <c r="Z126" s="135"/>
      <c r="AA126" s="135"/>
      <c r="AB126" s="135"/>
      <c r="AC126" s="135"/>
      <c r="AD126" s="135"/>
      <c r="AE126" s="135"/>
      <c r="AF126" s="135"/>
      <c r="AG126" s="135"/>
      <c r="AH126" s="135"/>
      <c r="AI126" s="135"/>
    </row>
    <row r="127" spans="2:35" ht="14.25" x14ac:dyDescent="0.2">
      <c r="B127" s="134"/>
      <c r="C127" s="17" t="s">
        <v>387</v>
      </c>
      <c r="D127" s="210">
        <f>'Climate Metrics'!E140</f>
        <v>0</v>
      </c>
      <c r="E127" s="210">
        <f>'Climate Metrics'!F140</f>
        <v>0</v>
      </c>
      <c r="F127" s="210">
        <f>'Climate Metrics'!G140</f>
        <v>0</v>
      </c>
      <c r="G127" s="210">
        <f>'Climate Metrics'!H140</f>
        <v>0</v>
      </c>
      <c r="H127" s="210">
        <f>'Climate Metrics'!I140</f>
        <v>0</v>
      </c>
      <c r="I127" s="210">
        <f>'Climate Metrics'!J140</f>
        <v>0</v>
      </c>
      <c r="J127" s="210">
        <f>'Climate Metrics'!K140</f>
        <v>0</v>
      </c>
      <c r="K127" s="210">
        <f>'Climate Metrics'!L140</f>
        <v>0</v>
      </c>
      <c r="L127" s="210">
        <f>'Climate Metrics'!M140</f>
        <v>0</v>
      </c>
      <c r="M127" s="210">
        <f>'Climate Metrics'!N140</f>
        <v>0</v>
      </c>
      <c r="N127" s="210">
        <f>'Climate Metrics'!O140</f>
        <v>0</v>
      </c>
      <c r="O127" s="210">
        <f>'Climate Metrics'!P140</f>
        <v>0</v>
      </c>
      <c r="P127" s="210">
        <f>'Climate Metrics'!Q140</f>
        <v>0</v>
      </c>
      <c r="Q127" s="210">
        <f>'Climate Metrics'!R140</f>
        <v>0</v>
      </c>
      <c r="R127" s="210">
        <f>'Climate Metrics'!S140</f>
        <v>0</v>
      </c>
      <c r="S127" s="210">
        <f>'Climate Metrics'!T140</f>
        <v>0</v>
      </c>
      <c r="T127" s="135"/>
      <c r="U127" s="135"/>
      <c r="V127" s="135"/>
      <c r="W127" s="135"/>
      <c r="X127" s="135"/>
      <c r="Y127" s="135"/>
      <c r="Z127" s="135"/>
      <c r="AA127" s="135"/>
      <c r="AB127" s="135"/>
      <c r="AC127" s="135"/>
      <c r="AD127" s="135"/>
      <c r="AE127" s="135"/>
      <c r="AF127" s="135"/>
      <c r="AG127" s="135"/>
      <c r="AH127" s="135"/>
      <c r="AI127" s="135"/>
    </row>
    <row r="128" spans="2:35" ht="14.25" x14ac:dyDescent="0.2">
      <c r="B128" s="134"/>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row>
    <row r="129" spans="2:20" ht="14.25" x14ac:dyDescent="0.2">
      <c r="B129" s="134"/>
      <c r="C129" s="15" t="s">
        <v>406</v>
      </c>
      <c r="D129" s="298">
        <f>'Climate Metrics'!E143</f>
        <v>0</v>
      </c>
      <c r="E129" s="298">
        <f>'Climate Metrics'!F143</f>
        <v>0</v>
      </c>
      <c r="F129" s="298">
        <f>'Climate Metrics'!G143</f>
        <v>0</v>
      </c>
      <c r="G129" s="298">
        <f>'Climate Metrics'!H143</f>
        <v>0</v>
      </c>
      <c r="H129" s="298">
        <f>'Climate Metrics'!I143</f>
        <v>0</v>
      </c>
      <c r="I129" s="298">
        <f>'Climate Metrics'!J143</f>
        <v>0</v>
      </c>
      <c r="J129" s="298">
        <f>'Climate Metrics'!K143</f>
        <v>0</v>
      </c>
      <c r="K129" s="298">
        <f>'Climate Metrics'!L143</f>
        <v>0</v>
      </c>
      <c r="L129" s="298">
        <f>'Climate Metrics'!M143</f>
        <v>0</v>
      </c>
      <c r="M129" s="298">
        <f>'Climate Metrics'!N143</f>
        <v>0</v>
      </c>
      <c r="N129" s="298">
        <f>'Climate Metrics'!O143</f>
        <v>0</v>
      </c>
      <c r="O129" s="298">
        <f>'Climate Metrics'!P143</f>
        <v>0</v>
      </c>
      <c r="P129" s="298">
        <f>'Climate Metrics'!Q143</f>
        <v>0</v>
      </c>
      <c r="Q129" s="298">
        <f>'Climate Metrics'!R143</f>
        <v>0</v>
      </c>
      <c r="R129" s="298">
        <f>'Climate Metrics'!S143</f>
        <v>0</v>
      </c>
      <c r="S129" s="298">
        <f>'Climate Metrics'!T143</f>
        <v>0</v>
      </c>
      <c r="T129" s="135"/>
    </row>
    <row r="130" spans="2:20" ht="14.25" x14ac:dyDescent="0.2">
      <c r="B130" s="134"/>
      <c r="C130" s="15" t="s">
        <v>408</v>
      </c>
      <c r="D130" s="298">
        <f>'Climate Metrics'!E144</f>
        <v>0</v>
      </c>
      <c r="E130" s="298">
        <f>'Climate Metrics'!F144</f>
        <v>0</v>
      </c>
      <c r="F130" s="298">
        <f>'Climate Metrics'!G144</f>
        <v>0</v>
      </c>
      <c r="G130" s="298">
        <f>'Climate Metrics'!H144</f>
        <v>0</v>
      </c>
      <c r="H130" s="298">
        <f>'Climate Metrics'!I144</f>
        <v>0</v>
      </c>
      <c r="I130" s="298">
        <f>'Climate Metrics'!J144</f>
        <v>0</v>
      </c>
      <c r="J130" s="298">
        <f>'Climate Metrics'!K144</f>
        <v>0</v>
      </c>
      <c r="K130" s="298">
        <f>'Climate Metrics'!L144</f>
        <v>0</v>
      </c>
      <c r="L130" s="298">
        <f>'Climate Metrics'!M144</f>
        <v>0</v>
      </c>
      <c r="M130" s="298">
        <f>'Climate Metrics'!N144</f>
        <v>0</v>
      </c>
      <c r="N130" s="298">
        <f>'Climate Metrics'!O144</f>
        <v>0</v>
      </c>
      <c r="O130" s="298">
        <f>'Climate Metrics'!P144</f>
        <v>0</v>
      </c>
      <c r="P130" s="298">
        <f>'Climate Metrics'!Q144</f>
        <v>0</v>
      </c>
      <c r="Q130" s="298">
        <f>'Climate Metrics'!R144</f>
        <v>0</v>
      </c>
      <c r="R130" s="298">
        <f>'Climate Metrics'!S144</f>
        <v>0</v>
      </c>
      <c r="S130" s="298">
        <f>'Climate Metrics'!T144</f>
        <v>0</v>
      </c>
      <c r="T130" s="135"/>
    </row>
    <row r="131" spans="2:20" ht="14.25" x14ac:dyDescent="0.2">
      <c r="B131" s="134"/>
      <c r="C131" s="15" t="s">
        <v>409</v>
      </c>
      <c r="D131" s="298">
        <f>'Climate Metrics'!E145</f>
        <v>0</v>
      </c>
      <c r="E131" s="298">
        <f>'Climate Metrics'!F145</f>
        <v>0</v>
      </c>
      <c r="F131" s="298">
        <f>'Climate Metrics'!G145</f>
        <v>0</v>
      </c>
      <c r="G131" s="298">
        <f>'Climate Metrics'!H145</f>
        <v>0</v>
      </c>
      <c r="H131" s="298">
        <f>'Climate Metrics'!I145</f>
        <v>0</v>
      </c>
      <c r="I131" s="298">
        <f>'Climate Metrics'!J145</f>
        <v>0</v>
      </c>
      <c r="J131" s="298">
        <f>'Climate Metrics'!K145</f>
        <v>0</v>
      </c>
      <c r="K131" s="298">
        <f>'Climate Metrics'!L145</f>
        <v>0</v>
      </c>
      <c r="L131" s="298">
        <f>'Climate Metrics'!M145</f>
        <v>0</v>
      </c>
      <c r="M131" s="298">
        <f>'Climate Metrics'!N145</f>
        <v>0</v>
      </c>
      <c r="N131" s="298">
        <f>'Climate Metrics'!O145</f>
        <v>0</v>
      </c>
      <c r="O131" s="298">
        <f>'Climate Metrics'!P145</f>
        <v>0</v>
      </c>
      <c r="P131" s="298">
        <f>'Climate Metrics'!Q145</f>
        <v>0</v>
      </c>
      <c r="Q131" s="298">
        <f>'Climate Metrics'!R145</f>
        <v>0</v>
      </c>
      <c r="R131" s="298">
        <f>'Climate Metrics'!S145</f>
        <v>0</v>
      </c>
      <c r="S131" s="298">
        <f>'Climate Metrics'!T145</f>
        <v>0</v>
      </c>
      <c r="T131" s="135"/>
    </row>
    <row r="132" spans="2:20" ht="14.25" x14ac:dyDescent="0.2">
      <c r="B132" s="134"/>
      <c r="C132" s="15" t="s">
        <v>410</v>
      </c>
      <c r="D132" s="298">
        <f>'Climate Metrics'!E146</f>
        <v>0</v>
      </c>
      <c r="E132" s="298">
        <f>'Climate Metrics'!F146</f>
        <v>0</v>
      </c>
      <c r="F132" s="298">
        <f>'Climate Metrics'!G146</f>
        <v>0</v>
      </c>
      <c r="G132" s="298">
        <f>'Climate Metrics'!H146</f>
        <v>0</v>
      </c>
      <c r="H132" s="298">
        <f>'Climate Metrics'!I146</f>
        <v>0</v>
      </c>
      <c r="I132" s="298">
        <f>'Climate Metrics'!J146</f>
        <v>0</v>
      </c>
      <c r="J132" s="298">
        <f>'Climate Metrics'!K146</f>
        <v>0</v>
      </c>
      <c r="K132" s="298">
        <f>'Climate Metrics'!L146</f>
        <v>0</v>
      </c>
      <c r="L132" s="298">
        <f>'Climate Metrics'!M146</f>
        <v>0</v>
      </c>
      <c r="M132" s="298">
        <f>'Climate Metrics'!N146</f>
        <v>0</v>
      </c>
      <c r="N132" s="298">
        <f>'Climate Metrics'!O146</f>
        <v>0</v>
      </c>
      <c r="O132" s="298">
        <f>'Climate Metrics'!P146</f>
        <v>0</v>
      </c>
      <c r="P132" s="298">
        <f>'Climate Metrics'!Q146</f>
        <v>0</v>
      </c>
      <c r="Q132" s="298">
        <f>'Climate Metrics'!R146</f>
        <v>0</v>
      </c>
      <c r="R132" s="298">
        <f>'Climate Metrics'!S146</f>
        <v>0</v>
      </c>
      <c r="S132" s="298">
        <f>'Climate Metrics'!T146</f>
        <v>0</v>
      </c>
      <c r="T132" s="135"/>
    </row>
    <row r="133" spans="2:20" ht="14.25" x14ac:dyDescent="0.2">
      <c r="B133" s="134"/>
      <c r="C133" s="135"/>
      <c r="D133" s="135"/>
      <c r="E133" s="135"/>
      <c r="F133" s="135"/>
      <c r="G133" s="135"/>
      <c r="H133" s="135"/>
      <c r="I133" s="135"/>
      <c r="J133" s="135"/>
      <c r="K133" s="135"/>
      <c r="L133" s="135"/>
      <c r="M133" s="135"/>
      <c r="N133" s="135"/>
      <c r="O133" s="135"/>
      <c r="P133" s="135"/>
      <c r="Q133" s="135"/>
      <c r="R133" s="135"/>
      <c r="S133" s="135"/>
      <c r="T133" s="135"/>
    </row>
    <row r="134" spans="2:20" ht="14.25" x14ac:dyDescent="0.2">
      <c r="B134" s="134"/>
      <c r="C134" s="135"/>
      <c r="D134" s="135"/>
      <c r="E134" s="135"/>
      <c r="F134" s="135"/>
      <c r="G134" s="135"/>
      <c r="H134" s="135"/>
      <c r="I134" s="135"/>
      <c r="J134" s="135"/>
      <c r="K134" s="135"/>
      <c r="L134" s="135"/>
      <c r="M134" s="135"/>
      <c r="N134" s="135"/>
      <c r="O134" s="135"/>
      <c r="P134" s="135"/>
      <c r="Q134" s="135"/>
      <c r="R134" s="135"/>
      <c r="S134" s="135"/>
      <c r="T134" s="135"/>
    </row>
    <row r="135" spans="2:20" ht="14.25" x14ac:dyDescent="0.2">
      <c r="B135" s="134"/>
      <c r="C135" s="135"/>
      <c r="D135" s="135"/>
      <c r="E135" s="135"/>
      <c r="F135" s="135"/>
      <c r="G135" s="135"/>
      <c r="H135" s="135"/>
      <c r="I135" s="135"/>
      <c r="J135" s="135"/>
      <c r="K135" s="135"/>
      <c r="L135" s="135"/>
      <c r="M135" s="135"/>
      <c r="N135" s="135"/>
      <c r="O135" s="135"/>
      <c r="P135" s="135"/>
      <c r="Q135" s="135"/>
      <c r="R135" s="135"/>
      <c r="S135" s="135"/>
      <c r="T135" s="135"/>
    </row>
    <row r="136" spans="2:20" ht="14.25" x14ac:dyDescent="0.2">
      <c r="B136" s="134"/>
      <c r="C136" s="135"/>
      <c r="D136" s="135"/>
      <c r="E136" s="135"/>
      <c r="F136" s="135"/>
      <c r="G136" s="135"/>
      <c r="H136" s="135"/>
      <c r="I136" s="135"/>
      <c r="J136" s="135"/>
      <c r="K136" s="135"/>
      <c r="L136" s="135"/>
      <c r="M136" s="135"/>
      <c r="N136" s="135"/>
      <c r="O136" s="135"/>
      <c r="P136" s="135"/>
      <c r="Q136" s="135"/>
      <c r="R136" s="135"/>
      <c r="S136" s="135"/>
      <c r="T136" s="135"/>
    </row>
    <row r="137" spans="2:20" ht="14.25" x14ac:dyDescent="0.2">
      <c r="B137" s="134"/>
      <c r="C137" s="135"/>
      <c r="D137" s="135"/>
      <c r="E137" s="135"/>
      <c r="F137" s="135"/>
      <c r="G137" s="135"/>
      <c r="H137" s="135"/>
      <c r="I137" s="135"/>
      <c r="J137" s="135"/>
      <c r="K137" s="135"/>
      <c r="L137" s="135"/>
      <c r="M137" s="135"/>
      <c r="N137" s="135"/>
      <c r="O137" s="135"/>
      <c r="P137" s="135"/>
      <c r="Q137" s="135"/>
      <c r="R137" s="135"/>
      <c r="S137" s="135"/>
      <c r="T137" s="135"/>
    </row>
    <row r="138" spans="2:20" ht="14.25" x14ac:dyDescent="0.2">
      <c r="B138" s="134"/>
      <c r="C138" s="135"/>
      <c r="D138" s="135"/>
      <c r="E138" s="135"/>
      <c r="F138" s="135"/>
      <c r="G138" s="135"/>
      <c r="H138" s="135"/>
      <c r="I138" s="135"/>
      <c r="J138" s="135"/>
      <c r="K138" s="135"/>
      <c r="L138" s="135"/>
      <c r="M138" s="135"/>
      <c r="N138" s="135"/>
      <c r="O138" s="135"/>
      <c r="P138" s="135"/>
      <c r="Q138" s="135"/>
      <c r="R138" s="135"/>
      <c r="S138" s="135"/>
      <c r="T138" s="135"/>
    </row>
    <row r="139" spans="2:20" ht="18" x14ac:dyDescent="0.25">
      <c r="B139" s="134"/>
      <c r="C139" s="512" t="s">
        <v>296</v>
      </c>
      <c r="D139" s="513"/>
      <c r="E139" s="513"/>
      <c r="F139" s="513"/>
      <c r="G139" s="513"/>
      <c r="H139" s="513"/>
      <c r="I139" s="513"/>
      <c r="J139" s="513"/>
      <c r="K139" s="513"/>
      <c r="L139" s="513"/>
      <c r="M139" s="513"/>
      <c r="N139" s="513"/>
      <c r="O139" s="513"/>
      <c r="P139" s="513"/>
      <c r="Q139" s="513"/>
      <c r="R139" s="513"/>
      <c r="S139" s="513"/>
      <c r="T139" s="513"/>
    </row>
    <row r="141" spans="2:20" x14ac:dyDescent="0.3">
      <c r="B141" s="135"/>
      <c r="D141" s="135"/>
      <c r="E141" s="135" t="s">
        <v>490</v>
      </c>
      <c r="F141" s="135">
        <v>2016</v>
      </c>
      <c r="G141" s="135">
        <f>F141+1</f>
        <v>2017</v>
      </c>
      <c r="H141" s="135">
        <f t="shared" ref="H141:T141" si="10">G141+1</f>
        <v>2018</v>
      </c>
      <c r="I141" s="135">
        <f t="shared" si="10"/>
        <v>2019</v>
      </c>
      <c r="J141" s="135">
        <f t="shared" si="10"/>
        <v>2020</v>
      </c>
      <c r="K141" s="135">
        <f t="shared" si="10"/>
        <v>2021</v>
      </c>
      <c r="L141" s="135">
        <f t="shared" si="10"/>
        <v>2022</v>
      </c>
      <c r="M141" s="135">
        <f t="shared" si="10"/>
        <v>2023</v>
      </c>
      <c r="N141" s="135">
        <f t="shared" si="10"/>
        <v>2024</v>
      </c>
      <c r="O141" s="135">
        <f t="shared" si="10"/>
        <v>2025</v>
      </c>
      <c r="P141" s="135">
        <f t="shared" si="10"/>
        <v>2026</v>
      </c>
      <c r="Q141" s="135">
        <f t="shared" si="10"/>
        <v>2027</v>
      </c>
      <c r="R141" s="135">
        <f t="shared" si="10"/>
        <v>2028</v>
      </c>
      <c r="S141" s="135">
        <f t="shared" si="10"/>
        <v>2029</v>
      </c>
      <c r="T141" s="135">
        <f t="shared" si="10"/>
        <v>2030</v>
      </c>
    </row>
    <row r="142" spans="2:20" x14ac:dyDescent="0.3">
      <c r="B142" s="135"/>
      <c r="D142" s="135" t="s">
        <v>527</v>
      </c>
      <c r="E142" s="210">
        <f>'Climate Metrics'!E153</f>
        <v>0</v>
      </c>
      <c r="F142" s="210">
        <f>'Climate Metrics'!F153</f>
        <v>0</v>
      </c>
      <c r="G142" s="210">
        <f>'Climate Metrics'!G153</f>
        <v>0</v>
      </c>
      <c r="H142" s="210">
        <f>'Climate Metrics'!H153</f>
        <v>0</v>
      </c>
      <c r="I142" s="210">
        <f>'Climate Metrics'!I153</f>
        <v>0</v>
      </c>
      <c r="J142" s="210">
        <f>'Climate Metrics'!J153</f>
        <v>0</v>
      </c>
      <c r="K142" s="210">
        <f>'Climate Metrics'!K153</f>
        <v>0</v>
      </c>
      <c r="L142" s="210">
        <f>'Climate Metrics'!L153</f>
        <v>0</v>
      </c>
      <c r="M142" s="210">
        <f>'Climate Metrics'!M153</f>
        <v>0</v>
      </c>
      <c r="N142" s="210">
        <f>'Climate Metrics'!N153</f>
        <v>0</v>
      </c>
      <c r="O142" s="210">
        <f>'Climate Metrics'!O153</f>
        <v>0</v>
      </c>
      <c r="P142" s="210">
        <f>'Climate Metrics'!P153</f>
        <v>0</v>
      </c>
      <c r="Q142" s="210">
        <f>'Climate Metrics'!Q153</f>
        <v>0</v>
      </c>
      <c r="R142" s="210">
        <f>'Climate Metrics'!R153</f>
        <v>0</v>
      </c>
      <c r="S142" s="210">
        <f>'Climate Metrics'!S153</f>
        <v>0</v>
      </c>
      <c r="T142" s="210">
        <f>'Climate Metrics'!T153</f>
        <v>0</v>
      </c>
    </row>
    <row r="143" spans="2:20" x14ac:dyDescent="0.3">
      <c r="B143" s="135"/>
      <c r="D143" s="135" t="s">
        <v>528</v>
      </c>
      <c r="E143" s="210">
        <f>'Climate Metrics'!E159</f>
        <v>0</v>
      </c>
      <c r="F143" s="210">
        <f>'Climate Metrics'!F159</f>
        <v>0</v>
      </c>
      <c r="G143" s="210">
        <f>'Climate Metrics'!G159</f>
        <v>0</v>
      </c>
      <c r="H143" s="210">
        <f>'Climate Metrics'!H159</f>
        <v>0</v>
      </c>
      <c r="I143" s="210">
        <f>'Climate Metrics'!I159</f>
        <v>0</v>
      </c>
      <c r="J143" s="210">
        <f>'Climate Metrics'!J159</f>
        <v>0</v>
      </c>
      <c r="K143" s="210">
        <f>'Climate Metrics'!K159</f>
        <v>0</v>
      </c>
      <c r="L143" s="210">
        <f>'Climate Metrics'!L159</f>
        <v>0</v>
      </c>
      <c r="M143" s="210">
        <f>'Climate Metrics'!M159</f>
        <v>0</v>
      </c>
      <c r="N143" s="210">
        <f>'Climate Metrics'!N159</f>
        <v>0</v>
      </c>
      <c r="O143" s="210">
        <f>'Climate Metrics'!O159</f>
        <v>0</v>
      </c>
      <c r="P143" s="210">
        <f>'Climate Metrics'!P159</f>
        <v>0</v>
      </c>
      <c r="Q143" s="210">
        <f>'Climate Metrics'!Q159</f>
        <v>0</v>
      </c>
      <c r="R143" s="210">
        <f>'Climate Metrics'!R159</f>
        <v>0</v>
      </c>
      <c r="S143" s="210">
        <f>'Climate Metrics'!S159</f>
        <v>0</v>
      </c>
      <c r="T143" s="210">
        <f>'Climate Metrics'!T159</f>
        <v>0</v>
      </c>
    </row>
    <row r="144" spans="2:20" x14ac:dyDescent="0.3">
      <c r="B144" s="135"/>
      <c r="D144" s="135" t="s">
        <v>529</v>
      </c>
      <c r="E144" s="210">
        <f>'Climate Metrics'!E162</f>
        <v>0</v>
      </c>
      <c r="F144" s="210">
        <f>'Climate Metrics'!F162</f>
        <v>0</v>
      </c>
      <c r="G144" s="210">
        <f>'Climate Metrics'!G162</f>
        <v>0</v>
      </c>
      <c r="H144" s="210">
        <f>'Climate Metrics'!H162</f>
        <v>0</v>
      </c>
      <c r="I144" s="210">
        <f>'Climate Metrics'!I162</f>
        <v>0</v>
      </c>
      <c r="J144" s="210">
        <f>'Climate Metrics'!J162</f>
        <v>0</v>
      </c>
      <c r="K144" s="210">
        <f>'Climate Metrics'!K162</f>
        <v>0</v>
      </c>
      <c r="L144" s="210">
        <f>'Climate Metrics'!L162</f>
        <v>0</v>
      </c>
      <c r="M144" s="210">
        <f>'Climate Metrics'!M162</f>
        <v>0</v>
      </c>
      <c r="N144" s="210">
        <f>'Climate Metrics'!N162</f>
        <v>0</v>
      </c>
      <c r="O144" s="210">
        <f>'Climate Metrics'!O162</f>
        <v>0</v>
      </c>
      <c r="P144" s="210">
        <f>'Climate Metrics'!P162</f>
        <v>0</v>
      </c>
      <c r="Q144" s="210">
        <f>'Climate Metrics'!Q162</f>
        <v>0</v>
      </c>
      <c r="R144" s="210">
        <f>'Climate Metrics'!R162</f>
        <v>0</v>
      </c>
      <c r="S144" s="210">
        <f>'Climate Metrics'!S162</f>
        <v>0</v>
      </c>
      <c r="T144" s="210">
        <f>'Climate Metrics'!T162</f>
        <v>0</v>
      </c>
    </row>
    <row r="145" spans="2:20" x14ac:dyDescent="0.3">
      <c r="B145" s="135"/>
      <c r="D145" s="135" t="s">
        <v>530</v>
      </c>
      <c r="E145" s="210">
        <f>'Climate Metrics'!E156</f>
        <v>0</v>
      </c>
      <c r="F145" s="210">
        <f>'Climate Metrics'!F156</f>
        <v>0</v>
      </c>
      <c r="G145" s="210">
        <f>'Climate Metrics'!G156</f>
        <v>0</v>
      </c>
      <c r="H145" s="210">
        <f>'Climate Metrics'!H156</f>
        <v>0</v>
      </c>
      <c r="I145" s="210">
        <f>'Climate Metrics'!I156</f>
        <v>0</v>
      </c>
      <c r="J145" s="210">
        <f>'Climate Metrics'!J156</f>
        <v>0</v>
      </c>
      <c r="K145" s="210">
        <f>'Climate Metrics'!K156</f>
        <v>0</v>
      </c>
      <c r="L145" s="210">
        <f>'Climate Metrics'!L156</f>
        <v>0</v>
      </c>
      <c r="M145" s="210">
        <f>'Climate Metrics'!M156</f>
        <v>0</v>
      </c>
      <c r="N145" s="210">
        <f>'Climate Metrics'!N156</f>
        <v>0</v>
      </c>
      <c r="O145" s="210">
        <f>'Climate Metrics'!O156</f>
        <v>0</v>
      </c>
      <c r="P145" s="210">
        <f>'Climate Metrics'!P156</f>
        <v>0</v>
      </c>
      <c r="Q145" s="210">
        <f>'Climate Metrics'!Q156</f>
        <v>0</v>
      </c>
      <c r="R145" s="210">
        <f>'Climate Metrics'!R156</f>
        <v>0</v>
      </c>
      <c r="S145" s="210">
        <f>'Climate Metrics'!S156</f>
        <v>0</v>
      </c>
      <c r="T145" s="210">
        <f>'Climate Metrics'!T156</f>
        <v>0</v>
      </c>
    </row>
    <row r="147" spans="2:20" x14ac:dyDescent="0.3">
      <c r="B147" s="135"/>
      <c r="D147" s="135"/>
      <c r="E147" s="135" t="s">
        <v>490</v>
      </c>
      <c r="F147" s="135">
        <v>2016</v>
      </c>
      <c r="G147" s="135">
        <f>F147+1</f>
        <v>2017</v>
      </c>
      <c r="H147" s="135">
        <f t="shared" ref="H147:T147" si="11">G147+1</f>
        <v>2018</v>
      </c>
      <c r="I147" s="135">
        <f t="shared" si="11"/>
        <v>2019</v>
      </c>
      <c r="J147" s="135">
        <f t="shared" si="11"/>
        <v>2020</v>
      </c>
      <c r="K147" s="135">
        <f t="shared" si="11"/>
        <v>2021</v>
      </c>
      <c r="L147" s="135">
        <f t="shared" si="11"/>
        <v>2022</v>
      </c>
      <c r="M147" s="135">
        <f t="shared" si="11"/>
        <v>2023</v>
      </c>
      <c r="N147" s="135">
        <f t="shared" si="11"/>
        <v>2024</v>
      </c>
      <c r="O147" s="135">
        <f t="shared" si="11"/>
        <v>2025</v>
      </c>
      <c r="P147" s="135">
        <f t="shared" si="11"/>
        <v>2026</v>
      </c>
      <c r="Q147" s="135">
        <f t="shared" si="11"/>
        <v>2027</v>
      </c>
      <c r="R147" s="135">
        <f t="shared" si="11"/>
        <v>2028</v>
      </c>
      <c r="S147" s="135">
        <f t="shared" si="11"/>
        <v>2029</v>
      </c>
      <c r="T147" s="135">
        <f t="shared" si="11"/>
        <v>2030</v>
      </c>
    </row>
    <row r="148" spans="2:20" x14ac:dyDescent="0.3">
      <c r="B148" s="135"/>
      <c r="D148" s="135" t="s">
        <v>531</v>
      </c>
      <c r="E148" s="210">
        <f>'Climate Metrics'!E151</f>
        <v>0</v>
      </c>
      <c r="F148" s="210">
        <f>'Climate Metrics'!F151</f>
        <v>0</v>
      </c>
      <c r="G148" s="210">
        <f>'Climate Metrics'!G151</f>
        <v>0</v>
      </c>
      <c r="H148" s="210">
        <f>'Climate Metrics'!H151</f>
        <v>0</v>
      </c>
      <c r="I148" s="210">
        <f>'Climate Metrics'!I151</f>
        <v>0</v>
      </c>
      <c r="J148" s="210">
        <f>'Climate Metrics'!J151</f>
        <v>0</v>
      </c>
      <c r="K148" s="210">
        <f>'Climate Metrics'!K151</f>
        <v>0</v>
      </c>
      <c r="L148" s="210">
        <f>'Climate Metrics'!L151</f>
        <v>0</v>
      </c>
      <c r="M148" s="210">
        <f>'Climate Metrics'!M151</f>
        <v>0</v>
      </c>
      <c r="N148" s="210">
        <f>'Climate Metrics'!N151</f>
        <v>0</v>
      </c>
      <c r="O148" s="210">
        <f>'Climate Metrics'!O151</f>
        <v>0</v>
      </c>
      <c r="P148" s="210">
        <f>'Climate Metrics'!P151</f>
        <v>0</v>
      </c>
      <c r="Q148" s="210">
        <f>'Climate Metrics'!Q151</f>
        <v>0</v>
      </c>
      <c r="R148" s="210">
        <f>'Climate Metrics'!R151</f>
        <v>0</v>
      </c>
      <c r="S148" s="210">
        <f>'Climate Metrics'!S151</f>
        <v>0</v>
      </c>
      <c r="T148" s="210">
        <f>'Climate Metrics'!T151</f>
        <v>0</v>
      </c>
    </row>
    <row r="149" spans="2:20" x14ac:dyDescent="0.3">
      <c r="B149" s="135"/>
      <c r="D149" s="135" t="s">
        <v>532</v>
      </c>
      <c r="E149" s="210">
        <f>'Climate Metrics'!E165</f>
        <v>0</v>
      </c>
      <c r="F149" s="210">
        <f>'Climate Metrics'!F165</f>
        <v>0</v>
      </c>
      <c r="G149" s="210">
        <f>'Climate Metrics'!G165</f>
        <v>0</v>
      </c>
      <c r="H149" s="210">
        <f>'Climate Metrics'!H165</f>
        <v>0</v>
      </c>
      <c r="I149" s="210">
        <f>'Climate Metrics'!I165</f>
        <v>0</v>
      </c>
      <c r="J149" s="210">
        <f>'Climate Metrics'!J165</f>
        <v>0</v>
      </c>
      <c r="K149" s="210">
        <f>'Climate Metrics'!K165</f>
        <v>0</v>
      </c>
      <c r="L149" s="210">
        <f>'Climate Metrics'!L165</f>
        <v>0</v>
      </c>
      <c r="M149" s="210">
        <f>'Climate Metrics'!M165</f>
        <v>0</v>
      </c>
      <c r="N149" s="210">
        <f>'Climate Metrics'!N165</f>
        <v>0</v>
      </c>
      <c r="O149" s="210">
        <f>'Climate Metrics'!O165</f>
        <v>0</v>
      </c>
      <c r="P149" s="210">
        <f>'Climate Metrics'!P165</f>
        <v>0</v>
      </c>
      <c r="Q149" s="210">
        <f>'Climate Metrics'!Q165</f>
        <v>0</v>
      </c>
      <c r="R149" s="210">
        <f>'Climate Metrics'!R165</f>
        <v>0</v>
      </c>
      <c r="S149" s="210">
        <f>'Climate Metrics'!S165</f>
        <v>0</v>
      </c>
      <c r="T149" s="210">
        <f>'Climate Metrics'!T165</f>
        <v>0</v>
      </c>
    </row>
    <row r="150" spans="2:20" x14ac:dyDescent="0.3">
      <c r="B150" s="135"/>
      <c r="D150" s="135"/>
      <c r="E150" s="135"/>
      <c r="F150" s="135"/>
      <c r="G150" s="135"/>
      <c r="H150" s="135"/>
      <c r="I150" s="135"/>
      <c r="J150" s="135"/>
      <c r="K150" s="135"/>
      <c r="L150" s="135"/>
      <c r="M150" s="135"/>
      <c r="N150" s="135"/>
      <c r="O150" s="135"/>
      <c r="P150" s="135"/>
      <c r="Q150" s="135"/>
      <c r="R150" s="135"/>
      <c r="S150" s="135"/>
      <c r="T150" s="135"/>
    </row>
    <row r="154" spans="2:20" x14ac:dyDescent="0.3">
      <c r="B154" s="135"/>
      <c r="D154" s="135"/>
      <c r="E154" s="203"/>
      <c r="F154" s="203"/>
      <c r="G154" s="203"/>
      <c r="H154" s="203"/>
      <c r="I154" s="203"/>
      <c r="J154" s="203"/>
      <c r="K154" s="135"/>
      <c r="L154" s="135"/>
      <c r="M154" s="135"/>
      <c r="N154" s="135"/>
      <c r="O154" s="135"/>
      <c r="P154" s="135"/>
      <c r="Q154" s="135"/>
      <c r="R154" s="135"/>
      <c r="S154" s="135"/>
      <c r="T154" s="135"/>
    </row>
    <row r="155" spans="2:20" ht="18" x14ac:dyDescent="0.25">
      <c r="B155" s="134"/>
      <c r="C155" s="514" t="s">
        <v>431</v>
      </c>
      <c r="D155" s="515"/>
      <c r="E155" s="515"/>
      <c r="F155" s="515"/>
      <c r="G155" s="515"/>
      <c r="H155" s="515"/>
      <c r="I155" s="515"/>
      <c r="J155" s="515"/>
      <c r="K155" s="515"/>
      <c r="L155" s="515"/>
      <c r="M155" s="515"/>
      <c r="N155" s="515"/>
      <c r="O155" s="515"/>
      <c r="P155" s="515"/>
      <c r="Q155" s="515"/>
      <c r="R155" s="515"/>
      <c r="S155" s="515"/>
      <c r="T155" s="515"/>
    </row>
    <row r="157" spans="2:20" x14ac:dyDescent="0.3">
      <c r="B157" s="135"/>
      <c r="D157" s="135" t="s">
        <v>490</v>
      </c>
      <c r="E157" s="135">
        <v>2016</v>
      </c>
      <c r="F157" s="135">
        <f>E157+1</f>
        <v>2017</v>
      </c>
      <c r="G157" s="135">
        <f t="shared" ref="G157:S157" si="12">F157+1</f>
        <v>2018</v>
      </c>
      <c r="H157" s="135">
        <f t="shared" si="12"/>
        <v>2019</v>
      </c>
      <c r="I157" s="135">
        <f t="shared" si="12"/>
        <v>2020</v>
      </c>
      <c r="J157" s="135">
        <f t="shared" si="12"/>
        <v>2021</v>
      </c>
      <c r="K157" s="135">
        <f t="shared" si="12"/>
        <v>2022</v>
      </c>
      <c r="L157" s="135">
        <f t="shared" si="12"/>
        <v>2023</v>
      </c>
      <c r="M157" s="135">
        <f t="shared" si="12"/>
        <v>2024</v>
      </c>
      <c r="N157" s="135">
        <f t="shared" si="12"/>
        <v>2025</v>
      </c>
      <c r="O157" s="135">
        <f t="shared" si="12"/>
        <v>2026</v>
      </c>
      <c r="P157" s="135">
        <f t="shared" si="12"/>
        <v>2027</v>
      </c>
      <c r="Q157" s="135">
        <f t="shared" si="12"/>
        <v>2028</v>
      </c>
      <c r="R157" s="135">
        <f t="shared" si="12"/>
        <v>2029</v>
      </c>
      <c r="S157" s="135">
        <f t="shared" si="12"/>
        <v>2030</v>
      </c>
      <c r="T157" s="135"/>
    </row>
    <row r="158" spans="2:20" ht="14.25" x14ac:dyDescent="0.2">
      <c r="B158" s="135"/>
      <c r="C158" s="135" t="s">
        <v>533</v>
      </c>
      <c r="D158" s="210">
        <f>'Climate Metrics'!E172</f>
        <v>0</v>
      </c>
      <c r="E158" s="210">
        <f>'Climate Metrics'!F172</f>
        <v>0</v>
      </c>
      <c r="F158" s="210">
        <f>'Climate Metrics'!G172</f>
        <v>0</v>
      </c>
      <c r="G158" s="210">
        <f>'Climate Metrics'!H172</f>
        <v>0</v>
      </c>
      <c r="H158" s="210">
        <f>'Climate Metrics'!I172</f>
        <v>0</v>
      </c>
      <c r="I158" s="210">
        <f>'Climate Metrics'!J172</f>
        <v>0</v>
      </c>
      <c r="J158" s="210">
        <f>'Climate Metrics'!K172</f>
        <v>0</v>
      </c>
      <c r="K158" s="210">
        <f>'Climate Metrics'!L172</f>
        <v>0</v>
      </c>
      <c r="L158" s="210">
        <f>'Climate Metrics'!M172</f>
        <v>0</v>
      </c>
      <c r="M158" s="210">
        <f>'Climate Metrics'!N172</f>
        <v>0</v>
      </c>
      <c r="N158" s="210">
        <f>'Climate Metrics'!O172</f>
        <v>0</v>
      </c>
      <c r="O158" s="210">
        <f>'Climate Metrics'!P172</f>
        <v>0</v>
      </c>
      <c r="P158" s="210">
        <f>'Climate Metrics'!Q172</f>
        <v>0</v>
      </c>
      <c r="Q158" s="210">
        <f>'Climate Metrics'!R172</f>
        <v>0</v>
      </c>
      <c r="R158" s="210">
        <f>'Climate Metrics'!S172</f>
        <v>0</v>
      </c>
      <c r="S158" s="210">
        <f>'Climate Metrics'!T172</f>
        <v>0</v>
      </c>
      <c r="T158" s="135"/>
    </row>
    <row r="159" spans="2:20" ht="14.25" x14ac:dyDescent="0.2">
      <c r="B159" s="135"/>
      <c r="C159" s="135" t="s">
        <v>534</v>
      </c>
      <c r="D159" s="210">
        <f>'Climate Metrics'!E173</f>
        <v>0</v>
      </c>
      <c r="E159" s="210">
        <f>'Climate Metrics'!F173</f>
        <v>0</v>
      </c>
      <c r="F159" s="210">
        <f>'Climate Metrics'!G173</f>
        <v>0</v>
      </c>
      <c r="G159" s="210">
        <f>'Climate Metrics'!H173</f>
        <v>0</v>
      </c>
      <c r="H159" s="210">
        <f>'Climate Metrics'!I173</f>
        <v>0</v>
      </c>
      <c r="I159" s="210">
        <f>'Climate Metrics'!J173</f>
        <v>0</v>
      </c>
      <c r="J159" s="210">
        <f>'Climate Metrics'!K173</f>
        <v>0</v>
      </c>
      <c r="K159" s="210">
        <f>'Climate Metrics'!L173</f>
        <v>0</v>
      </c>
      <c r="L159" s="210">
        <f>'Climate Metrics'!M173</f>
        <v>0</v>
      </c>
      <c r="M159" s="210">
        <f>'Climate Metrics'!N173</f>
        <v>0</v>
      </c>
      <c r="N159" s="210">
        <f>'Climate Metrics'!O173</f>
        <v>0</v>
      </c>
      <c r="O159" s="210">
        <f>'Climate Metrics'!P173</f>
        <v>0</v>
      </c>
      <c r="P159" s="210">
        <f>'Climate Metrics'!Q173</f>
        <v>0</v>
      </c>
      <c r="Q159" s="210">
        <f>'Climate Metrics'!R173</f>
        <v>0</v>
      </c>
      <c r="R159" s="210">
        <f>'Climate Metrics'!S173</f>
        <v>0</v>
      </c>
      <c r="S159" s="210">
        <f>'Climate Metrics'!T173</f>
        <v>0</v>
      </c>
      <c r="T159" s="135"/>
    </row>
    <row r="160" spans="2:20" ht="14.25" x14ac:dyDescent="0.2">
      <c r="B160" s="135"/>
      <c r="C160" s="135" t="s">
        <v>535</v>
      </c>
      <c r="D160" s="210">
        <f>'Climate Metrics'!E178</f>
        <v>0</v>
      </c>
      <c r="E160" s="210">
        <f>'Climate Metrics'!F178</f>
        <v>0.13333333333333333</v>
      </c>
      <c r="F160" s="210">
        <f>'Climate Metrics'!G178</f>
        <v>0.26666666666666666</v>
      </c>
      <c r="G160" s="210">
        <f>'Climate Metrics'!H178</f>
        <v>0.4</v>
      </c>
      <c r="H160" s="210">
        <f>'Climate Metrics'!I178</f>
        <v>0.53333333333333333</v>
      </c>
      <c r="I160" s="210">
        <f>'Climate Metrics'!J178</f>
        <v>0.66666666666666663</v>
      </c>
      <c r="J160" s="210">
        <f>'Climate Metrics'!K178</f>
        <v>0.8</v>
      </c>
      <c r="K160" s="210">
        <f>'Climate Metrics'!L178</f>
        <v>0.93333333333333335</v>
      </c>
      <c r="L160" s="210">
        <f>'Climate Metrics'!M178</f>
        <v>1.0666666666666667</v>
      </c>
      <c r="M160" s="210">
        <f>'Climate Metrics'!N178</f>
        <v>1.2</v>
      </c>
      <c r="N160" s="210">
        <f>'Climate Metrics'!O178</f>
        <v>1.3333333333333333</v>
      </c>
      <c r="O160" s="210">
        <f>'Climate Metrics'!P178</f>
        <v>1.4666666666666666</v>
      </c>
      <c r="P160" s="210">
        <f>'Climate Metrics'!Q178</f>
        <v>1.6</v>
      </c>
      <c r="Q160" s="210">
        <f>'Climate Metrics'!R178</f>
        <v>1.7333333333333334</v>
      </c>
      <c r="R160" s="210">
        <f>'Climate Metrics'!S178</f>
        <v>1.8666666666666667</v>
      </c>
      <c r="S160" s="210">
        <f>'Climate Metrics'!T178</f>
        <v>2</v>
      </c>
      <c r="T160" s="135"/>
    </row>
    <row r="172" spans="2:19" ht="14.25" x14ac:dyDescent="0.2">
      <c r="B172" s="135"/>
      <c r="C172" s="97"/>
      <c r="D172" s="97" t="s">
        <v>490</v>
      </c>
      <c r="E172" s="97">
        <v>2016</v>
      </c>
      <c r="F172" s="97">
        <f>E172+1</f>
        <v>2017</v>
      </c>
      <c r="G172" s="97">
        <f t="shared" ref="G172:S172" si="13">F172+1</f>
        <v>2018</v>
      </c>
      <c r="H172" s="97">
        <f t="shared" si="13"/>
        <v>2019</v>
      </c>
      <c r="I172" s="97">
        <f t="shared" si="13"/>
        <v>2020</v>
      </c>
      <c r="J172" s="97">
        <f t="shared" si="13"/>
        <v>2021</v>
      </c>
      <c r="K172" s="97">
        <f t="shared" si="13"/>
        <v>2022</v>
      </c>
      <c r="L172" s="97">
        <f t="shared" si="13"/>
        <v>2023</v>
      </c>
      <c r="M172" s="97">
        <f t="shared" si="13"/>
        <v>2024</v>
      </c>
      <c r="N172" s="97">
        <f t="shared" si="13"/>
        <v>2025</v>
      </c>
      <c r="O172" s="97">
        <f t="shared" si="13"/>
        <v>2026</v>
      </c>
      <c r="P172" s="97">
        <f t="shared" si="13"/>
        <v>2027</v>
      </c>
      <c r="Q172" s="97">
        <f t="shared" si="13"/>
        <v>2028</v>
      </c>
      <c r="R172" s="97">
        <f t="shared" si="13"/>
        <v>2029</v>
      </c>
      <c r="S172" s="97">
        <f t="shared" si="13"/>
        <v>2030</v>
      </c>
    </row>
    <row r="173" spans="2:19" ht="14.25" x14ac:dyDescent="0.2">
      <c r="B173" s="134"/>
      <c r="C173" s="97" t="s">
        <v>536</v>
      </c>
      <c r="D173" s="98">
        <f>'Climate Metrics'!E197</f>
        <v>0</v>
      </c>
      <c r="E173" s="98">
        <f>'Climate Metrics'!F197</f>
        <v>0</v>
      </c>
      <c r="F173" s="98">
        <f>'Climate Metrics'!G197</f>
        <v>0</v>
      </c>
      <c r="G173" s="98">
        <f>'Climate Metrics'!H197</f>
        <v>0</v>
      </c>
      <c r="H173" s="98">
        <f>'Climate Metrics'!I197</f>
        <v>0</v>
      </c>
      <c r="I173" s="98">
        <f>'Climate Metrics'!J197</f>
        <v>0</v>
      </c>
      <c r="J173" s="98">
        <f>'Climate Metrics'!K197</f>
        <v>0</v>
      </c>
      <c r="K173" s="98">
        <f>'Climate Metrics'!L197</f>
        <v>0</v>
      </c>
      <c r="L173" s="98">
        <f>'Climate Metrics'!M197</f>
        <v>0</v>
      </c>
      <c r="M173" s="98">
        <f>'Climate Metrics'!N197</f>
        <v>0</v>
      </c>
      <c r="N173" s="98">
        <f>'Climate Metrics'!O197</f>
        <v>0</v>
      </c>
      <c r="O173" s="98">
        <f>'Climate Metrics'!P197</f>
        <v>0</v>
      </c>
      <c r="P173" s="98">
        <f>'Climate Metrics'!Q197</f>
        <v>0</v>
      </c>
      <c r="Q173" s="98">
        <f>'Climate Metrics'!R197</f>
        <v>0</v>
      </c>
      <c r="R173" s="98">
        <f>'Climate Metrics'!S197</f>
        <v>0</v>
      </c>
      <c r="S173" s="98">
        <f>'Climate Metrics'!T197</f>
        <v>0</v>
      </c>
    </row>
    <row r="174" spans="2:19" ht="14.25" x14ac:dyDescent="0.2">
      <c r="B174" s="134"/>
      <c r="C174" s="97" t="s">
        <v>537</v>
      </c>
      <c r="D174" s="98">
        <f>'Climate Metrics'!E201</f>
        <v>0</v>
      </c>
      <c r="E174" s="98">
        <f>'Climate Metrics'!F201</f>
        <v>0</v>
      </c>
      <c r="F174" s="98">
        <f>'Climate Metrics'!G201</f>
        <v>0</v>
      </c>
      <c r="G174" s="98">
        <f>'Climate Metrics'!H201</f>
        <v>0</v>
      </c>
      <c r="H174" s="98">
        <f>'Climate Metrics'!I201</f>
        <v>0</v>
      </c>
      <c r="I174" s="98">
        <f>'Climate Metrics'!J201</f>
        <v>0</v>
      </c>
      <c r="J174" s="98">
        <f>'Climate Metrics'!K201</f>
        <v>0</v>
      </c>
      <c r="K174" s="98">
        <f>'Climate Metrics'!L201</f>
        <v>0</v>
      </c>
      <c r="L174" s="98">
        <f>'Climate Metrics'!M201</f>
        <v>0</v>
      </c>
      <c r="M174" s="98">
        <f>'Climate Metrics'!N201</f>
        <v>0</v>
      </c>
      <c r="N174" s="98">
        <f>'Climate Metrics'!O201</f>
        <v>0</v>
      </c>
      <c r="O174" s="98">
        <f>'Climate Metrics'!P201</f>
        <v>0</v>
      </c>
      <c r="P174" s="98">
        <f>'Climate Metrics'!Q201</f>
        <v>0</v>
      </c>
      <c r="Q174" s="98">
        <f>'Climate Metrics'!R201</f>
        <v>0</v>
      </c>
      <c r="R174" s="98">
        <f>'Climate Metrics'!S201</f>
        <v>0</v>
      </c>
      <c r="S174" s="98">
        <f>'Climate Metrics'!T201</f>
        <v>0</v>
      </c>
    </row>
    <row r="175" spans="2:19" ht="14.25" x14ac:dyDescent="0.2">
      <c r="B175" s="134"/>
      <c r="C175" s="97" t="s">
        <v>538</v>
      </c>
      <c r="D175" s="98">
        <f>'Climate Metrics'!E187</f>
        <v>0</v>
      </c>
      <c r="E175" s="98">
        <f>'Climate Metrics'!F187</f>
        <v>0</v>
      </c>
      <c r="F175" s="98">
        <f>'Climate Metrics'!G187</f>
        <v>0</v>
      </c>
      <c r="G175" s="98">
        <f>'Climate Metrics'!H187</f>
        <v>0</v>
      </c>
      <c r="H175" s="98">
        <f>'Climate Metrics'!I187</f>
        <v>0</v>
      </c>
      <c r="I175" s="98">
        <f>'Climate Metrics'!J187</f>
        <v>0</v>
      </c>
      <c r="J175" s="98">
        <f>'Climate Metrics'!K187</f>
        <v>0</v>
      </c>
      <c r="K175" s="98">
        <f>'Climate Metrics'!L187</f>
        <v>0</v>
      </c>
      <c r="L175" s="98">
        <f>'Climate Metrics'!M187</f>
        <v>0</v>
      </c>
      <c r="M175" s="98">
        <f>'Climate Metrics'!N187</f>
        <v>0</v>
      </c>
      <c r="N175" s="98">
        <f>'Climate Metrics'!O187</f>
        <v>0</v>
      </c>
      <c r="O175" s="98">
        <f>'Climate Metrics'!P187</f>
        <v>0</v>
      </c>
      <c r="P175" s="98">
        <f>'Climate Metrics'!Q187</f>
        <v>0</v>
      </c>
      <c r="Q175" s="98">
        <f>'Climate Metrics'!R187</f>
        <v>0</v>
      </c>
      <c r="R175" s="98">
        <f>'Climate Metrics'!S187</f>
        <v>0</v>
      </c>
      <c r="S175" s="98">
        <f>'Climate Metrics'!T187</f>
        <v>0</v>
      </c>
    </row>
    <row r="176" spans="2:19" ht="14.25" x14ac:dyDescent="0.2">
      <c r="B176" s="134"/>
      <c r="C176" s="97"/>
      <c r="D176" s="98"/>
      <c r="E176" s="98"/>
      <c r="F176" s="98"/>
      <c r="G176" s="98"/>
      <c r="H176" s="98"/>
      <c r="I176" s="98"/>
      <c r="J176" s="98"/>
      <c r="K176" s="98"/>
      <c r="L176" s="98"/>
      <c r="M176" s="98"/>
      <c r="N176" s="98"/>
      <c r="O176" s="98"/>
      <c r="P176" s="98"/>
      <c r="Q176" s="98"/>
      <c r="R176" s="98"/>
      <c r="S176" s="98"/>
    </row>
    <row r="177" spans="2:20" ht="14.25" x14ac:dyDescent="0.2">
      <c r="B177" s="134"/>
      <c r="C177" s="97"/>
      <c r="D177" s="98"/>
      <c r="E177" s="98"/>
      <c r="F177" s="98"/>
      <c r="G177" s="98"/>
      <c r="H177" s="98"/>
      <c r="I177" s="98"/>
      <c r="J177" s="98"/>
      <c r="K177" s="98"/>
      <c r="L177" s="98"/>
      <c r="M177" s="98"/>
      <c r="N177" s="98"/>
      <c r="O177" s="98"/>
      <c r="P177" s="98"/>
      <c r="Q177" s="98"/>
      <c r="R177" s="98"/>
      <c r="S177" s="98"/>
      <c r="T177" s="135"/>
    </row>
    <row r="178" spans="2:20" ht="14.25" x14ac:dyDescent="0.2">
      <c r="B178" s="134"/>
      <c r="C178" s="97"/>
      <c r="D178" s="97" t="s">
        <v>490</v>
      </c>
      <c r="E178" s="97">
        <v>2016</v>
      </c>
      <c r="F178" s="97">
        <f>E178+1</f>
        <v>2017</v>
      </c>
      <c r="G178" s="97">
        <f t="shared" ref="G178:S178" si="14">F178+1</f>
        <v>2018</v>
      </c>
      <c r="H178" s="97">
        <f t="shared" si="14"/>
        <v>2019</v>
      </c>
      <c r="I178" s="97">
        <f t="shared" si="14"/>
        <v>2020</v>
      </c>
      <c r="J178" s="97">
        <f t="shared" si="14"/>
        <v>2021</v>
      </c>
      <c r="K178" s="97">
        <f t="shared" si="14"/>
        <v>2022</v>
      </c>
      <c r="L178" s="97">
        <f t="shared" si="14"/>
        <v>2023</v>
      </c>
      <c r="M178" s="97">
        <f t="shared" si="14"/>
        <v>2024</v>
      </c>
      <c r="N178" s="97">
        <f t="shared" si="14"/>
        <v>2025</v>
      </c>
      <c r="O178" s="97">
        <f t="shared" si="14"/>
        <v>2026</v>
      </c>
      <c r="P178" s="97">
        <f t="shared" si="14"/>
        <v>2027</v>
      </c>
      <c r="Q178" s="97">
        <f t="shared" si="14"/>
        <v>2028</v>
      </c>
      <c r="R178" s="97">
        <f t="shared" si="14"/>
        <v>2029</v>
      </c>
      <c r="S178" s="97">
        <f t="shared" si="14"/>
        <v>2030</v>
      </c>
      <c r="T178" s="135"/>
    </row>
    <row r="179" spans="2:20" ht="14.25" x14ac:dyDescent="0.2">
      <c r="B179" s="134"/>
      <c r="C179" s="97" t="s">
        <v>539</v>
      </c>
      <c r="D179" s="98">
        <f>'Climate Metrics'!E196</f>
        <v>0</v>
      </c>
      <c r="E179" s="98">
        <f>'Climate Metrics'!F196</f>
        <v>0</v>
      </c>
      <c r="F179" s="98">
        <f>'Climate Metrics'!G196</f>
        <v>0</v>
      </c>
      <c r="G179" s="98">
        <f>'Climate Metrics'!H196</f>
        <v>0</v>
      </c>
      <c r="H179" s="98">
        <f>'Climate Metrics'!I196</f>
        <v>0</v>
      </c>
      <c r="I179" s="98">
        <f>'Climate Metrics'!J196</f>
        <v>0</v>
      </c>
      <c r="J179" s="98">
        <f>'Climate Metrics'!K196</f>
        <v>0</v>
      </c>
      <c r="K179" s="98">
        <f>'Climate Metrics'!L196</f>
        <v>0</v>
      </c>
      <c r="L179" s="98">
        <f>'Climate Metrics'!M196</f>
        <v>0</v>
      </c>
      <c r="M179" s="98">
        <f>'Climate Metrics'!N196</f>
        <v>0</v>
      </c>
      <c r="N179" s="98">
        <f>'Climate Metrics'!O196</f>
        <v>0</v>
      </c>
      <c r="O179" s="98">
        <f>'Climate Metrics'!P196</f>
        <v>0</v>
      </c>
      <c r="P179" s="98">
        <f>'Climate Metrics'!Q196</f>
        <v>0</v>
      </c>
      <c r="Q179" s="98">
        <f>'Climate Metrics'!R196</f>
        <v>0</v>
      </c>
      <c r="R179" s="98">
        <f>'Climate Metrics'!S196</f>
        <v>0</v>
      </c>
      <c r="S179" s="98">
        <f>'Climate Metrics'!T196</f>
        <v>0</v>
      </c>
      <c r="T179" s="135"/>
    </row>
    <row r="180" spans="2:20" ht="14.25" x14ac:dyDescent="0.2">
      <c r="B180" s="134"/>
      <c r="C180" s="97" t="s">
        <v>540</v>
      </c>
      <c r="D180" s="98">
        <f>'Climate Metrics'!E203</f>
        <v>0</v>
      </c>
      <c r="E180" s="98">
        <f>'Climate Metrics'!F203</f>
        <v>0</v>
      </c>
      <c r="F180" s="98">
        <f>'Climate Metrics'!G203</f>
        <v>0</v>
      </c>
      <c r="G180" s="98">
        <f>'Climate Metrics'!H203</f>
        <v>0</v>
      </c>
      <c r="H180" s="98">
        <f>'Climate Metrics'!I203</f>
        <v>0</v>
      </c>
      <c r="I180" s="98">
        <f>'Climate Metrics'!J203</f>
        <v>0</v>
      </c>
      <c r="J180" s="98">
        <f>'Climate Metrics'!K203</f>
        <v>0</v>
      </c>
      <c r="K180" s="98">
        <f>'Climate Metrics'!L203</f>
        <v>0</v>
      </c>
      <c r="L180" s="98">
        <f>'Climate Metrics'!M203</f>
        <v>0</v>
      </c>
      <c r="M180" s="98">
        <f>'Climate Metrics'!N203</f>
        <v>0</v>
      </c>
      <c r="N180" s="98">
        <f>'Climate Metrics'!O203</f>
        <v>0</v>
      </c>
      <c r="O180" s="98">
        <f>'Climate Metrics'!P203</f>
        <v>0</v>
      </c>
      <c r="P180" s="98">
        <f>'Climate Metrics'!Q203</f>
        <v>0</v>
      </c>
      <c r="Q180" s="98">
        <f>'Climate Metrics'!R203</f>
        <v>0</v>
      </c>
      <c r="R180" s="98">
        <f>'Climate Metrics'!S203</f>
        <v>0</v>
      </c>
      <c r="S180" s="98">
        <f>'Climate Metrics'!T203</f>
        <v>0</v>
      </c>
      <c r="T180" s="135"/>
    </row>
    <row r="181" spans="2:20" ht="14.25" x14ac:dyDescent="0.2">
      <c r="B181" s="134"/>
      <c r="C181" s="97" t="s">
        <v>541</v>
      </c>
      <c r="D181" s="98">
        <f>'Climate Metrics'!E191</f>
        <v>0</v>
      </c>
      <c r="E181" s="98">
        <f>'Climate Metrics'!F191</f>
        <v>0</v>
      </c>
      <c r="F181" s="98">
        <f>'Climate Metrics'!G191</f>
        <v>0</v>
      </c>
      <c r="G181" s="98">
        <f>'Climate Metrics'!H191</f>
        <v>0</v>
      </c>
      <c r="H181" s="98">
        <f>'Climate Metrics'!I191</f>
        <v>0</v>
      </c>
      <c r="I181" s="98">
        <f>'Climate Metrics'!J191</f>
        <v>0</v>
      </c>
      <c r="J181" s="98">
        <f>'Climate Metrics'!K191</f>
        <v>0</v>
      </c>
      <c r="K181" s="98">
        <f>'Climate Metrics'!L191</f>
        <v>0</v>
      </c>
      <c r="L181" s="98">
        <f>'Climate Metrics'!M191</f>
        <v>0</v>
      </c>
      <c r="M181" s="98">
        <f>'Climate Metrics'!N191</f>
        <v>0</v>
      </c>
      <c r="N181" s="98">
        <f>'Climate Metrics'!O191</f>
        <v>0</v>
      </c>
      <c r="O181" s="98">
        <f>'Climate Metrics'!P191</f>
        <v>0</v>
      </c>
      <c r="P181" s="98">
        <f>'Climate Metrics'!Q191</f>
        <v>0</v>
      </c>
      <c r="Q181" s="98">
        <f>'Climate Metrics'!R191</f>
        <v>0</v>
      </c>
      <c r="R181" s="98">
        <f>'Climate Metrics'!S191</f>
        <v>0</v>
      </c>
      <c r="S181" s="98">
        <f>'Climate Metrics'!T191</f>
        <v>0</v>
      </c>
      <c r="T181" s="135"/>
    </row>
    <row r="182" spans="2:20" ht="14.25" x14ac:dyDescent="0.2">
      <c r="B182" s="134"/>
      <c r="C182" s="97"/>
      <c r="D182" s="98"/>
      <c r="E182" s="98"/>
      <c r="F182" s="98"/>
      <c r="G182" s="98"/>
      <c r="H182" s="98"/>
      <c r="I182" s="98"/>
      <c r="J182" s="98"/>
      <c r="K182" s="98"/>
      <c r="L182" s="98"/>
      <c r="M182" s="98"/>
      <c r="N182" s="98"/>
      <c r="O182" s="98"/>
      <c r="P182" s="98"/>
      <c r="Q182" s="98"/>
      <c r="R182" s="98"/>
      <c r="S182" s="98"/>
      <c r="T182" s="135"/>
    </row>
    <row r="183" spans="2:20" ht="14.25" x14ac:dyDescent="0.2">
      <c r="B183" s="134"/>
      <c r="C183" s="97"/>
      <c r="D183" s="98"/>
      <c r="E183" s="98"/>
      <c r="F183" s="98"/>
      <c r="G183" s="98"/>
      <c r="H183" s="98"/>
      <c r="I183" s="98"/>
      <c r="J183" s="98"/>
      <c r="K183" s="98"/>
      <c r="L183" s="98"/>
      <c r="M183" s="98"/>
      <c r="N183" s="98"/>
      <c r="O183" s="98"/>
      <c r="P183" s="98"/>
      <c r="Q183" s="98"/>
      <c r="R183" s="98"/>
      <c r="S183" s="98"/>
      <c r="T183" s="135"/>
    </row>
    <row r="184" spans="2:20" ht="14.25" x14ac:dyDescent="0.2">
      <c r="B184" s="134"/>
      <c r="C184" s="97"/>
      <c r="D184" s="98"/>
      <c r="E184" s="98"/>
      <c r="F184" s="98"/>
      <c r="G184" s="98"/>
      <c r="H184" s="98"/>
      <c r="I184" s="98"/>
      <c r="J184" s="98"/>
      <c r="K184" s="98"/>
      <c r="L184" s="98"/>
      <c r="M184" s="98"/>
      <c r="N184" s="98"/>
      <c r="O184" s="98"/>
      <c r="P184" s="98"/>
      <c r="Q184" s="98"/>
      <c r="R184" s="98"/>
      <c r="S184" s="98"/>
      <c r="T184" s="135"/>
    </row>
    <row r="185" spans="2:20" ht="14.25" x14ac:dyDescent="0.2">
      <c r="B185" s="134"/>
      <c r="C185" s="97"/>
      <c r="D185" s="98"/>
      <c r="E185" s="98"/>
      <c r="F185" s="98"/>
      <c r="G185" s="98"/>
      <c r="H185" s="98"/>
      <c r="I185" s="98"/>
      <c r="J185" s="98"/>
      <c r="K185" s="98"/>
      <c r="L185" s="98"/>
      <c r="M185" s="98"/>
      <c r="N185" s="98"/>
      <c r="O185" s="98"/>
      <c r="P185" s="98"/>
      <c r="Q185" s="98"/>
      <c r="R185" s="98"/>
      <c r="S185" s="98"/>
      <c r="T185" s="135"/>
    </row>
    <row r="186" spans="2:20" ht="14.25" x14ac:dyDescent="0.2">
      <c r="B186" s="134"/>
      <c r="C186" s="97"/>
      <c r="D186" s="98"/>
      <c r="E186" s="98"/>
      <c r="F186" s="98"/>
      <c r="G186" s="98"/>
      <c r="H186" s="98"/>
      <c r="I186" s="98"/>
      <c r="J186" s="98"/>
      <c r="K186" s="98"/>
      <c r="L186" s="98"/>
      <c r="M186" s="98"/>
      <c r="N186" s="98"/>
      <c r="O186" s="98"/>
      <c r="P186" s="98"/>
      <c r="Q186" s="98"/>
      <c r="R186" s="98"/>
      <c r="S186" s="98"/>
      <c r="T186" s="135"/>
    </row>
    <row r="187" spans="2:20" ht="14.25" x14ac:dyDescent="0.2">
      <c r="B187" s="134"/>
      <c r="C187" s="97"/>
      <c r="D187" s="98"/>
      <c r="E187" s="98"/>
      <c r="F187" s="98"/>
      <c r="G187" s="98"/>
      <c r="H187" s="98"/>
      <c r="I187" s="98"/>
      <c r="J187" s="98"/>
      <c r="K187" s="98"/>
      <c r="L187" s="98"/>
      <c r="M187" s="98"/>
      <c r="N187" s="98"/>
      <c r="O187" s="98"/>
      <c r="P187" s="98"/>
      <c r="Q187" s="98"/>
      <c r="R187" s="98"/>
      <c r="S187" s="98"/>
      <c r="T187" s="135"/>
    </row>
    <row r="188" spans="2:20" ht="14.25" x14ac:dyDescent="0.2">
      <c r="B188" s="134"/>
      <c r="C188" s="135"/>
      <c r="D188" s="135"/>
      <c r="E188" s="135"/>
      <c r="F188" s="135"/>
      <c r="G188" s="135"/>
      <c r="H188" s="135"/>
      <c r="I188" s="135"/>
      <c r="J188" s="135"/>
      <c r="K188" s="135"/>
      <c r="L188" s="135"/>
      <c r="M188" s="135"/>
      <c r="N188" s="135"/>
      <c r="O188" s="135"/>
      <c r="P188" s="135"/>
      <c r="Q188" s="135"/>
      <c r="R188" s="135"/>
      <c r="S188" s="135"/>
      <c r="T188" s="135"/>
    </row>
    <row r="189" spans="2:20" ht="14.25" x14ac:dyDescent="0.2">
      <c r="B189" s="134"/>
      <c r="C189" s="135"/>
      <c r="D189" s="135"/>
      <c r="E189" s="135"/>
      <c r="F189" s="135"/>
      <c r="G189" s="135"/>
      <c r="H189" s="135"/>
      <c r="I189" s="135"/>
      <c r="J189" s="135"/>
      <c r="K189" s="135"/>
      <c r="L189" s="135"/>
      <c r="M189" s="135"/>
      <c r="N189" s="135"/>
      <c r="O189" s="135"/>
      <c r="P189" s="135"/>
      <c r="Q189" s="135"/>
      <c r="R189" s="135"/>
      <c r="S189" s="135"/>
      <c r="T189" s="135"/>
    </row>
    <row r="190" spans="2:20" ht="18" x14ac:dyDescent="0.25">
      <c r="B190" s="134"/>
      <c r="C190" s="496" t="s">
        <v>470</v>
      </c>
      <c r="D190" s="497"/>
      <c r="E190" s="497"/>
      <c r="F190" s="497"/>
      <c r="G190" s="497"/>
      <c r="H190" s="497"/>
      <c r="I190" s="497"/>
      <c r="J190" s="497"/>
      <c r="K190" s="497"/>
      <c r="L190" s="497"/>
      <c r="M190" s="497"/>
      <c r="N190" s="497"/>
      <c r="O190" s="497"/>
      <c r="P190" s="497"/>
      <c r="Q190" s="497"/>
      <c r="R190" s="497"/>
      <c r="S190" s="497"/>
      <c r="T190" s="497"/>
    </row>
  </sheetData>
  <mergeCells count="11">
    <mergeCell ref="U5:Z6"/>
    <mergeCell ref="U29:Z35"/>
    <mergeCell ref="C100:T100"/>
    <mergeCell ref="C139:T139"/>
    <mergeCell ref="C155:T155"/>
    <mergeCell ref="C190:T190"/>
    <mergeCell ref="C2:N2"/>
    <mergeCell ref="C4:T4"/>
    <mergeCell ref="C28:T28"/>
    <mergeCell ref="C41:T41"/>
    <mergeCell ref="C68:T68"/>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8C77-E9EF-4AC1-8220-C1761924201D}">
  <sheetPr>
    <tabColor theme="0" tint="-0.249977111117893"/>
  </sheetPr>
  <dimension ref="A1:CJ302"/>
  <sheetViews>
    <sheetView topLeftCell="C1" zoomScale="59" zoomScaleNormal="70" workbookViewId="0">
      <pane ySplit="5" topLeftCell="A11" activePane="bottomLeft" state="frozen"/>
      <selection pane="bottomLeft" activeCell="C11" sqref="C11:C18"/>
    </sheetView>
  </sheetViews>
  <sheetFormatPr defaultRowHeight="15" x14ac:dyDescent="0.25"/>
  <cols>
    <col min="1" max="1" width="4.28515625" style="414" customWidth="1"/>
    <col min="2" max="2" width="38.42578125" style="122" customWidth="1"/>
    <col min="3" max="3" width="57.28515625" style="123" customWidth="1"/>
    <col min="4" max="4" width="200.42578125" style="124" customWidth="1"/>
  </cols>
  <sheetData>
    <row r="1" spans="1:88" s="414" customFormat="1" ht="15.75" thickBot="1" x14ac:dyDescent="0.3"/>
    <row r="2" spans="1:88" ht="33" x14ac:dyDescent="0.45">
      <c r="B2" s="589" t="s">
        <v>542</v>
      </c>
      <c r="C2" s="590"/>
      <c r="D2" s="591"/>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row>
    <row r="3" spans="1:88" ht="25.5" x14ac:dyDescent="0.35">
      <c r="B3" s="592" t="s">
        <v>543</v>
      </c>
      <c r="C3" s="593"/>
      <c r="D3" s="59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row>
    <row r="4" spans="1:88" ht="15.75" thickBot="1" x14ac:dyDescent="0.3">
      <c r="B4" s="381"/>
      <c r="C4" s="125"/>
      <c r="D4" s="382"/>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row>
    <row r="5" spans="1:88" ht="24" thickBot="1" x14ac:dyDescent="0.3">
      <c r="B5" s="383" t="s">
        <v>6</v>
      </c>
      <c r="C5" s="384" t="s">
        <v>9</v>
      </c>
      <c r="D5" s="385" t="s">
        <v>544</v>
      </c>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row>
    <row r="6" spans="1:88" ht="23.25" x14ac:dyDescent="0.25">
      <c r="B6" s="595" t="s">
        <v>545</v>
      </c>
      <c r="C6" s="596"/>
      <c r="D6" s="597"/>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row>
    <row r="7" spans="1:88" ht="15" customHeight="1" x14ac:dyDescent="0.25">
      <c r="B7" s="559" t="s">
        <v>546</v>
      </c>
      <c r="C7" s="564" t="s">
        <v>547</v>
      </c>
      <c r="D7" s="386" t="s">
        <v>548</v>
      </c>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row>
    <row r="8" spans="1:88" ht="60" x14ac:dyDescent="0.25">
      <c r="B8" s="563"/>
      <c r="C8" s="565"/>
      <c r="D8" s="415" t="s">
        <v>549</v>
      </c>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row>
    <row r="9" spans="1:88" ht="30" x14ac:dyDescent="0.25">
      <c r="B9" s="563"/>
      <c r="C9" s="565"/>
      <c r="D9" s="415" t="s">
        <v>550</v>
      </c>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row>
    <row r="10" spans="1:88" x14ac:dyDescent="0.25">
      <c r="B10" s="560"/>
      <c r="C10" s="566"/>
      <c r="D10" s="147" t="s">
        <v>551</v>
      </c>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row>
    <row r="11" spans="1:88" x14ac:dyDescent="0.25">
      <c r="B11" s="559" t="s">
        <v>552</v>
      </c>
      <c r="C11" s="570" t="s">
        <v>553</v>
      </c>
      <c r="D11" s="389" t="s">
        <v>554</v>
      </c>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row>
    <row r="12" spans="1:88" x14ac:dyDescent="0.25">
      <c r="B12" s="563"/>
      <c r="C12" s="588"/>
      <c r="D12" s="415" t="s">
        <v>555</v>
      </c>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row>
    <row r="13" spans="1:88" x14ac:dyDescent="0.25">
      <c r="B13" s="563"/>
      <c r="C13" s="588"/>
      <c r="D13" s="388" t="s">
        <v>556</v>
      </c>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c r="CI13" s="414"/>
      <c r="CJ13" s="414"/>
    </row>
    <row r="14" spans="1:88" s="416" customFormat="1" ht="29.25" x14ac:dyDescent="0.25">
      <c r="A14" s="414"/>
      <c r="B14" s="563"/>
      <c r="C14" s="588"/>
      <c r="D14" s="390" t="s">
        <v>557</v>
      </c>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row>
    <row r="15" spans="1:88" ht="31.15" customHeight="1" x14ac:dyDescent="0.25">
      <c r="A15"/>
      <c r="B15" s="563"/>
      <c r="C15" s="588"/>
      <c r="D15" s="433" t="s">
        <v>558</v>
      </c>
    </row>
    <row r="16" spans="1:88" s="416" customFormat="1" x14ac:dyDescent="0.25">
      <c r="A16" s="414"/>
      <c r="B16" s="563"/>
      <c r="C16" s="588"/>
      <c r="D16" s="151" t="s">
        <v>559</v>
      </c>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row>
    <row r="17" spans="1:88" s="416" customFormat="1" ht="30" x14ac:dyDescent="0.25">
      <c r="A17" s="414"/>
      <c r="B17" s="563"/>
      <c r="C17" s="588"/>
      <c r="D17" s="417" t="s">
        <v>560</v>
      </c>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row>
    <row r="18" spans="1:88" ht="28.5" x14ac:dyDescent="0.25">
      <c r="B18" s="560"/>
      <c r="C18" s="571"/>
      <c r="D18" s="391" t="s">
        <v>561</v>
      </c>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row>
    <row r="19" spans="1:88" x14ac:dyDescent="0.25">
      <c r="B19" s="559" t="s">
        <v>562</v>
      </c>
      <c r="C19" s="575" t="s">
        <v>563</v>
      </c>
      <c r="D19" s="398" t="s">
        <v>564</v>
      </c>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row>
    <row r="20" spans="1:88" x14ac:dyDescent="0.25">
      <c r="B20" s="563"/>
      <c r="C20" s="576"/>
      <c r="D20" s="388" t="s">
        <v>565</v>
      </c>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row>
    <row r="21" spans="1:88" x14ac:dyDescent="0.25">
      <c r="B21" s="563"/>
      <c r="C21" s="576"/>
      <c r="D21" s="388" t="s">
        <v>566</v>
      </c>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row>
    <row r="22" spans="1:88" x14ac:dyDescent="0.25">
      <c r="B22" s="563"/>
      <c r="C22" s="576"/>
      <c r="D22" s="404" t="s">
        <v>567</v>
      </c>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row>
    <row r="23" spans="1:88" x14ac:dyDescent="0.25">
      <c r="B23" s="563"/>
      <c r="C23" s="576"/>
      <c r="D23" s="415" t="s">
        <v>568</v>
      </c>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row>
    <row r="24" spans="1:88" ht="28.5" x14ac:dyDescent="0.25">
      <c r="B24" s="560"/>
      <c r="C24" s="577"/>
      <c r="D24" s="391" t="s">
        <v>569</v>
      </c>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row>
    <row r="25" spans="1:88" x14ac:dyDescent="0.25">
      <c r="B25" s="559" t="s">
        <v>570</v>
      </c>
      <c r="C25" s="575" t="s">
        <v>571</v>
      </c>
      <c r="D25" s="392" t="s">
        <v>572</v>
      </c>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c r="CI25" s="414"/>
      <c r="CJ25" s="414"/>
    </row>
    <row r="26" spans="1:88" x14ac:dyDescent="0.25">
      <c r="B26" s="563"/>
      <c r="C26" s="576"/>
      <c r="D26" s="388" t="s">
        <v>565</v>
      </c>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row>
    <row r="27" spans="1:88" x14ac:dyDescent="0.25">
      <c r="B27" s="563"/>
      <c r="C27" s="576"/>
      <c r="D27" s="388" t="s">
        <v>566</v>
      </c>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row>
    <row r="28" spans="1:88" x14ac:dyDescent="0.25">
      <c r="B28" s="563"/>
      <c r="C28" s="576"/>
      <c r="D28" s="404" t="s">
        <v>573</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row>
    <row r="29" spans="1:88" x14ac:dyDescent="0.25">
      <c r="B29" s="563"/>
      <c r="C29" s="576"/>
      <c r="D29" s="415" t="s">
        <v>574</v>
      </c>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row>
    <row r="30" spans="1:88" ht="21.75" customHeight="1" x14ac:dyDescent="0.25">
      <c r="B30" s="560"/>
      <c r="C30" s="577"/>
      <c r="D30" s="391" t="s">
        <v>569</v>
      </c>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row>
    <row r="31" spans="1:88" ht="29.25" x14ac:dyDescent="0.25">
      <c r="B31" s="559" t="s">
        <v>575</v>
      </c>
      <c r="C31" s="564" t="s">
        <v>576</v>
      </c>
      <c r="D31" s="153" t="s">
        <v>577</v>
      </c>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row>
    <row r="32" spans="1:88" x14ac:dyDescent="0.25">
      <c r="B32" s="563"/>
      <c r="C32" s="565"/>
      <c r="D32" s="355" t="s">
        <v>578</v>
      </c>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row>
    <row r="33" spans="2:88" ht="29.25" x14ac:dyDescent="0.25">
      <c r="B33" s="563"/>
      <c r="C33" s="565"/>
      <c r="D33" s="142" t="s">
        <v>579</v>
      </c>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c r="CJ33" s="414"/>
    </row>
    <row r="34" spans="2:88" ht="28.5" x14ac:dyDescent="0.25">
      <c r="B34" s="560"/>
      <c r="C34" s="566"/>
      <c r="D34" s="372" t="s">
        <v>580</v>
      </c>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row>
    <row r="35" spans="2:88" ht="28.5" x14ac:dyDescent="0.25">
      <c r="B35" s="559" t="s">
        <v>581</v>
      </c>
      <c r="C35" s="575" t="s">
        <v>582</v>
      </c>
      <c r="D35" s="393" t="s">
        <v>583</v>
      </c>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row>
    <row r="36" spans="2:88" x14ac:dyDescent="0.25">
      <c r="B36" s="563"/>
      <c r="C36" s="576"/>
      <c r="D36" s="415" t="s">
        <v>584</v>
      </c>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row>
    <row r="37" spans="2:88" x14ac:dyDescent="0.25">
      <c r="B37" s="563"/>
      <c r="C37" s="576"/>
      <c r="D37" s="388" t="s">
        <v>585</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c r="CB37" s="414"/>
      <c r="CC37" s="414"/>
      <c r="CD37" s="414"/>
      <c r="CE37" s="414"/>
      <c r="CF37" s="414"/>
      <c r="CG37" s="414"/>
      <c r="CH37" s="414"/>
      <c r="CI37" s="414"/>
      <c r="CJ37" s="414"/>
    </row>
    <row r="38" spans="2:88" x14ac:dyDescent="0.25">
      <c r="B38" s="563"/>
      <c r="C38" s="576"/>
      <c r="D38" s="388" t="s">
        <v>586</v>
      </c>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14"/>
      <c r="CB38" s="414"/>
      <c r="CC38" s="414"/>
      <c r="CD38" s="414"/>
      <c r="CE38" s="414"/>
      <c r="CF38" s="414"/>
      <c r="CG38" s="414"/>
      <c r="CH38" s="414"/>
      <c r="CI38" s="414"/>
      <c r="CJ38" s="414"/>
    </row>
    <row r="39" spans="2:88" x14ac:dyDescent="0.25">
      <c r="B39" s="560"/>
      <c r="C39" s="577"/>
      <c r="D39" s="394" t="s">
        <v>587</v>
      </c>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4"/>
      <c r="BY39" s="414"/>
      <c r="BZ39" s="414"/>
      <c r="CA39" s="414"/>
      <c r="CB39" s="414"/>
      <c r="CC39" s="414"/>
      <c r="CD39" s="414"/>
      <c r="CE39" s="414"/>
      <c r="CF39" s="414"/>
      <c r="CG39" s="414"/>
      <c r="CH39" s="414"/>
      <c r="CI39" s="414"/>
      <c r="CJ39" s="414"/>
    </row>
    <row r="40" spans="2:88" ht="43.5" x14ac:dyDescent="0.25">
      <c r="B40" s="406" t="s">
        <v>588</v>
      </c>
      <c r="C40" s="410" t="s">
        <v>589</v>
      </c>
      <c r="D40" s="152" t="s">
        <v>590</v>
      </c>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row>
    <row r="41" spans="2:88" ht="28.5" x14ac:dyDescent="0.25">
      <c r="B41" s="405" t="s">
        <v>591</v>
      </c>
      <c r="C41" s="408" t="s">
        <v>592</v>
      </c>
      <c r="D41" s="403" t="s">
        <v>593</v>
      </c>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row>
    <row r="42" spans="2:88" ht="23.25" x14ac:dyDescent="0.25">
      <c r="B42" s="578" t="s">
        <v>594</v>
      </c>
      <c r="C42" s="579"/>
      <c r="D42" s="580"/>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row>
    <row r="43" spans="2:88" x14ac:dyDescent="0.25">
      <c r="B43" s="559" t="s">
        <v>595</v>
      </c>
      <c r="C43" s="564" t="s">
        <v>596</v>
      </c>
      <c r="D43" s="393" t="s">
        <v>597</v>
      </c>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row>
    <row r="44" spans="2:88" x14ac:dyDescent="0.25">
      <c r="B44" s="563"/>
      <c r="C44" s="565"/>
      <c r="D44" s="387" t="s">
        <v>598</v>
      </c>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row>
    <row r="45" spans="2:88" x14ac:dyDescent="0.25">
      <c r="B45" s="563"/>
      <c r="C45" s="581"/>
      <c r="D45" s="389" t="s">
        <v>599</v>
      </c>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row>
    <row r="46" spans="2:88" x14ac:dyDescent="0.25">
      <c r="B46" s="563"/>
      <c r="C46" s="565"/>
      <c r="D46" s="395" t="s">
        <v>600</v>
      </c>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row>
    <row r="47" spans="2:88" x14ac:dyDescent="0.25">
      <c r="B47" s="563"/>
      <c r="C47" s="565"/>
      <c r="D47" s="141" t="s">
        <v>601</v>
      </c>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row>
    <row r="48" spans="2:88" ht="30" x14ac:dyDescent="0.25">
      <c r="B48" s="563"/>
      <c r="C48" s="565"/>
      <c r="D48" s="418" t="s">
        <v>602</v>
      </c>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row>
    <row r="49" spans="2:88" x14ac:dyDescent="0.25">
      <c r="B49" s="563"/>
      <c r="C49" s="565"/>
      <c r="D49" s="419" t="s">
        <v>603</v>
      </c>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row>
    <row r="50" spans="2:88" ht="29.25" x14ac:dyDescent="0.25">
      <c r="B50" s="563"/>
      <c r="C50" s="565"/>
      <c r="D50" s="143" t="s">
        <v>604</v>
      </c>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row>
    <row r="51" spans="2:88" x14ac:dyDescent="0.25">
      <c r="B51" s="563"/>
      <c r="C51" s="565"/>
      <c r="D51" s="142" t="s">
        <v>605</v>
      </c>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c r="CC51" s="414"/>
      <c r="CD51" s="414"/>
      <c r="CE51" s="414"/>
      <c r="CF51" s="414"/>
      <c r="CG51" s="414"/>
      <c r="CH51" s="414"/>
      <c r="CI51" s="414"/>
      <c r="CJ51" s="414"/>
    </row>
    <row r="52" spans="2:88" x14ac:dyDescent="0.25">
      <c r="B52" s="563"/>
      <c r="C52" s="565"/>
      <c r="D52" s="142" t="s">
        <v>606</v>
      </c>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row>
    <row r="53" spans="2:88" ht="36.6" customHeight="1" x14ac:dyDescent="0.25">
      <c r="B53" s="563"/>
      <c r="C53" s="565"/>
      <c r="D53" s="144" t="s">
        <v>607</v>
      </c>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14"/>
      <c r="CJ53" s="414"/>
    </row>
    <row r="54" spans="2:88" ht="28.5" x14ac:dyDescent="0.25">
      <c r="B54" s="559" t="s">
        <v>608</v>
      </c>
      <c r="C54" s="564" t="s">
        <v>609</v>
      </c>
      <c r="D54" s="354" t="s">
        <v>583</v>
      </c>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row>
    <row r="55" spans="2:88" x14ac:dyDescent="0.25">
      <c r="B55" s="563"/>
      <c r="C55" s="565"/>
      <c r="D55" s="145" t="s">
        <v>610</v>
      </c>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row>
    <row r="56" spans="2:88" x14ac:dyDescent="0.25">
      <c r="B56" s="563"/>
      <c r="C56" s="565"/>
      <c r="D56" s="142" t="s">
        <v>611</v>
      </c>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row>
    <row r="57" spans="2:88" x14ac:dyDescent="0.25">
      <c r="B57" s="563"/>
      <c r="C57" s="565"/>
      <c r="D57" s="142" t="s">
        <v>612</v>
      </c>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row>
    <row r="58" spans="2:88" x14ac:dyDescent="0.25">
      <c r="B58" s="563"/>
      <c r="C58" s="565"/>
      <c r="D58" s="145" t="s">
        <v>613</v>
      </c>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row>
    <row r="59" spans="2:88" x14ac:dyDescent="0.25">
      <c r="B59" s="560"/>
      <c r="C59" s="566"/>
      <c r="D59" s="396" t="s">
        <v>614</v>
      </c>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c r="CC59" s="414"/>
      <c r="CD59" s="414"/>
      <c r="CE59" s="414"/>
      <c r="CF59" s="414"/>
      <c r="CG59" s="414"/>
      <c r="CH59" s="414"/>
      <c r="CI59" s="414"/>
      <c r="CJ59" s="414"/>
    </row>
    <row r="60" spans="2:88" ht="28.5" x14ac:dyDescent="0.25">
      <c r="B60" s="582" t="s">
        <v>615</v>
      </c>
      <c r="C60" s="575" t="s">
        <v>616</v>
      </c>
      <c r="D60" s="392" t="s">
        <v>617</v>
      </c>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c r="CB60" s="414"/>
      <c r="CC60" s="414"/>
      <c r="CD60" s="414"/>
      <c r="CE60" s="414"/>
      <c r="CF60" s="414"/>
      <c r="CG60" s="414"/>
      <c r="CH60" s="414"/>
      <c r="CI60" s="414"/>
      <c r="CJ60" s="414"/>
    </row>
    <row r="61" spans="2:88" ht="15" customHeight="1" x14ac:dyDescent="0.25">
      <c r="B61" s="583"/>
      <c r="C61" s="576"/>
      <c r="D61" s="142" t="s">
        <v>618</v>
      </c>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c r="CB61" s="414"/>
      <c r="CC61" s="414"/>
      <c r="CD61" s="414"/>
      <c r="CE61" s="414"/>
      <c r="CF61" s="414"/>
      <c r="CG61" s="414"/>
      <c r="CH61" s="414"/>
      <c r="CI61" s="414"/>
      <c r="CJ61" s="414"/>
    </row>
    <row r="62" spans="2:88" ht="39.75" customHeight="1" x14ac:dyDescent="0.25">
      <c r="B62" s="584"/>
      <c r="C62" s="577"/>
      <c r="D62" s="146" t="s">
        <v>619</v>
      </c>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c r="CC62" s="414"/>
      <c r="CD62" s="414"/>
      <c r="CE62" s="414"/>
      <c r="CF62" s="414"/>
      <c r="CG62" s="414"/>
      <c r="CH62" s="414"/>
      <c r="CI62" s="414"/>
      <c r="CJ62" s="414"/>
    </row>
    <row r="63" spans="2:88" ht="53.25" customHeight="1" x14ac:dyDescent="0.25">
      <c r="B63" s="411" t="s">
        <v>620</v>
      </c>
      <c r="C63" s="285" t="s">
        <v>621</v>
      </c>
      <c r="D63" s="397" t="s">
        <v>622</v>
      </c>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row>
    <row r="64" spans="2:88" ht="23.25" x14ac:dyDescent="0.25">
      <c r="B64" s="585" t="s">
        <v>81</v>
      </c>
      <c r="C64" s="586"/>
      <c r="D64" s="587"/>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c r="CC64" s="414"/>
      <c r="CD64" s="414"/>
      <c r="CE64" s="414"/>
      <c r="CF64" s="414"/>
      <c r="CG64" s="414"/>
      <c r="CH64" s="414"/>
      <c r="CI64" s="414"/>
      <c r="CJ64" s="414"/>
    </row>
    <row r="65" spans="2:88" x14ac:dyDescent="0.25">
      <c r="B65" s="559" t="s">
        <v>623</v>
      </c>
      <c r="C65" s="570" t="s">
        <v>624</v>
      </c>
      <c r="D65" s="398" t="s">
        <v>625</v>
      </c>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row>
    <row r="66" spans="2:88" ht="46.5" customHeight="1" x14ac:dyDescent="0.25">
      <c r="B66" s="560"/>
      <c r="C66" s="571"/>
      <c r="D66" s="147" t="s">
        <v>626</v>
      </c>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4"/>
      <c r="BY66" s="414"/>
      <c r="BZ66" s="414"/>
      <c r="CA66" s="414"/>
      <c r="CB66" s="414"/>
      <c r="CC66" s="414"/>
      <c r="CD66" s="414"/>
      <c r="CE66" s="414"/>
      <c r="CF66" s="414"/>
      <c r="CG66" s="414"/>
      <c r="CH66" s="414"/>
      <c r="CI66" s="414"/>
      <c r="CJ66" s="414"/>
    </row>
    <row r="67" spans="2:88" x14ac:dyDescent="0.25">
      <c r="B67" s="559" t="s">
        <v>627</v>
      </c>
      <c r="C67" s="570" t="s">
        <v>628</v>
      </c>
      <c r="D67" s="393" t="s">
        <v>629</v>
      </c>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4"/>
      <c r="BY67" s="414"/>
      <c r="BZ67" s="414"/>
      <c r="CA67" s="414"/>
      <c r="CB67" s="414"/>
      <c r="CC67" s="414"/>
      <c r="CD67" s="414"/>
      <c r="CE67" s="414"/>
      <c r="CF67" s="414"/>
      <c r="CG67" s="414"/>
      <c r="CH67" s="414"/>
      <c r="CI67" s="414"/>
      <c r="CJ67" s="414"/>
    </row>
    <row r="68" spans="2:88" ht="33" customHeight="1" x14ac:dyDescent="0.25">
      <c r="B68" s="560"/>
      <c r="C68" s="571"/>
      <c r="D68" s="422" t="s">
        <v>630</v>
      </c>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c r="CB68" s="414"/>
      <c r="CC68" s="414"/>
      <c r="CD68" s="414"/>
      <c r="CE68" s="414"/>
      <c r="CF68" s="414"/>
      <c r="CG68" s="414"/>
      <c r="CH68" s="414"/>
      <c r="CI68" s="414"/>
      <c r="CJ68" s="414"/>
    </row>
    <row r="69" spans="2:88" ht="15.75" customHeight="1" x14ac:dyDescent="0.25">
      <c r="B69" s="559" t="s">
        <v>631</v>
      </c>
      <c r="C69" s="561" t="s">
        <v>632</v>
      </c>
      <c r="D69" s="393" t="s">
        <v>633</v>
      </c>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414"/>
      <c r="BZ69" s="414"/>
      <c r="CA69" s="414"/>
      <c r="CB69" s="414"/>
      <c r="CC69" s="414"/>
      <c r="CD69" s="414"/>
      <c r="CE69" s="414"/>
      <c r="CF69" s="414"/>
      <c r="CG69" s="414"/>
      <c r="CH69" s="414"/>
      <c r="CI69" s="414"/>
      <c r="CJ69" s="414"/>
    </row>
    <row r="70" spans="2:88" x14ac:dyDescent="0.25">
      <c r="B70" s="560"/>
      <c r="C70" s="562"/>
      <c r="D70" s="399" t="s">
        <v>630</v>
      </c>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row>
    <row r="71" spans="2:88" ht="15" customHeight="1" x14ac:dyDescent="0.25">
      <c r="B71" s="559" t="s">
        <v>634</v>
      </c>
      <c r="C71" s="564" t="s">
        <v>635</v>
      </c>
      <c r="D71" s="398" t="s">
        <v>636</v>
      </c>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414"/>
      <c r="CF71" s="414"/>
      <c r="CG71" s="414"/>
      <c r="CH71" s="414"/>
      <c r="CI71" s="414"/>
      <c r="CJ71" s="414"/>
    </row>
    <row r="72" spans="2:88" x14ac:dyDescent="0.25">
      <c r="B72" s="563"/>
      <c r="C72" s="565"/>
      <c r="D72" s="388" t="s">
        <v>637</v>
      </c>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4"/>
      <c r="BY72" s="414"/>
      <c r="BZ72" s="414"/>
      <c r="CA72" s="414"/>
      <c r="CB72" s="414"/>
      <c r="CC72" s="414"/>
      <c r="CD72" s="414"/>
      <c r="CE72" s="414"/>
      <c r="CF72" s="414"/>
      <c r="CG72" s="414"/>
      <c r="CH72" s="414"/>
      <c r="CI72" s="414"/>
      <c r="CJ72" s="414"/>
    </row>
    <row r="73" spans="2:88" x14ac:dyDescent="0.25">
      <c r="B73" s="560"/>
      <c r="C73" s="566"/>
      <c r="D73" s="394" t="s">
        <v>638</v>
      </c>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4"/>
      <c r="BY73" s="414"/>
      <c r="BZ73" s="414"/>
      <c r="CA73" s="414"/>
      <c r="CB73" s="414"/>
      <c r="CC73" s="414"/>
      <c r="CD73" s="414"/>
      <c r="CE73" s="414"/>
      <c r="CF73" s="414"/>
      <c r="CG73" s="414"/>
      <c r="CH73" s="414"/>
      <c r="CI73" s="414"/>
      <c r="CJ73" s="414"/>
    </row>
    <row r="74" spans="2:88" ht="42.75" x14ac:dyDescent="0.25">
      <c r="B74" s="407" t="s">
        <v>639</v>
      </c>
      <c r="C74" s="409" t="s">
        <v>640</v>
      </c>
      <c r="D74" s="394" t="s">
        <v>641</v>
      </c>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4"/>
      <c r="BY74" s="414"/>
      <c r="BZ74" s="414"/>
      <c r="CA74" s="414"/>
      <c r="CB74" s="414"/>
      <c r="CC74" s="414"/>
      <c r="CD74" s="414"/>
      <c r="CE74" s="414"/>
      <c r="CF74" s="414"/>
      <c r="CG74" s="414"/>
      <c r="CH74" s="414"/>
      <c r="CI74" s="414"/>
      <c r="CJ74" s="414"/>
    </row>
    <row r="75" spans="2:88" ht="57" x14ac:dyDescent="0.25">
      <c r="B75" s="405" t="s">
        <v>642</v>
      </c>
      <c r="C75" s="371" t="s">
        <v>643</v>
      </c>
      <c r="D75" s="154" t="s">
        <v>644</v>
      </c>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c r="CB75" s="414"/>
      <c r="CC75" s="414"/>
      <c r="CD75" s="414"/>
      <c r="CE75" s="414"/>
      <c r="CF75" s="414"/>
      <c r="CG75" s="414"/>
      <c r="CH75" s="414"/>
      <c r="CI75" s="414"/>
      <c r="CJ75" s="414"/>
    </row>
    <row r="76" spans="2:88" x14ac:dyDescent="0.25">
      <c r="B76" s="567" t="s">
        <v>645</v>
      </c>
      <c r="C76" s="569" t="s">
        <v>646</v>
      </c>
      <c r="D76" s="155" t="s">
        <v>647</v>
      </c>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4"/>
      <c r="BY76" s="414"/>
      <c r="BZ76" s="414"/>
      <c r="CA76" s="414"/>
      <c r="CB76" s="414"/>
      <c r="CC76" s="414"/>
      <c r="CD76" s="414"/>
      <c r="CE76" s="414"/>
      <c r="CF76" s="414"/>
      <c r="CG76" s="414"/>
      <c r="CH76" s="414"/>
      <c r="CI76" s="414"/>
      <c r="CJ76" s="414"/>
    </row>
    <row r="77" spans="2:88" ht="45.75" customHeight="1" x14ac:dyDescent="0.25">
      <c r="B77" s="568"/>
      <c r="C77" s="569"/>
      <c r="D77" s="156" t="s">
        <v>648</v>
      </c>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c r="BQ77" s="414"/>
      <c r="BR77" s="414"/>
      <c r="BS77" s="414"/>
      <c r="BT77" s="414"/>
      <c r="BU77" s="414"/>
      <c r="BV77" s="414"/>
      <c r="BW77" s="414"/>
      <c r="BX77" s="414"/>
      <c r="BY77" s="414"/>
      <c r="BZ77" s="414"/>
      <c r="CA77" s="414"/>
      <c r="CB77" s="414"/>
      <c r="CC77" s="414"/>
      <c r="CD77" s="414"/>
      <c r="CE77" s="414"/>
      <c r="CF77" s="414"/>
      <c r="CG77" s="414"/>
      <c r="CH77" s="414"/>
      <c r="CI77" s="414"/>
      <c r="CJ77" s="414"/>
    </row>
    <row r="78" spans="2:88" ht="42.75" x14ac:dyDescent="0.25">
      <c r="B78" s="405" t="s">
        <v>405</v>
      </c>
      <c r="C78" s="413" t="s">
        <v>649</v>
      </c>
      <c r="D78" s="157" t="s">
        <v>650</v>
      </c>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414"/>
      <c r="BZ78" s="414"/>
      <c r="CA78" s="414"/>
      <c r="CB78" s="414"/>
      <c r="CC78" s="414"/>
      <c r="CD78" s="414"/>
      <c r="CE78" s="414"/>
      <c r="CF78" s="414"/>
      <c r="CG78" s="414"/>
      <c r="CH78" s="414"/>
      <c r="CI78" s="414"/>
      <c r="CJ78" s="414"/>
    </row>
    <row r="79" spans="2:88" ht="29.25" x14ac:dyDescent="0.25">
      <c r="B79" s="559" t="s">
        <v>651</v>
      </c>
      <c r="C79" s="570" t="s">
        <v>652</v>
      </c>
      <c r="D79" s="354" t="s">
        <v>653</v>
      </c>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414"/>
      <c r="BZ79" s="414"/>
      <c r="CA79" s="414"/>
      <c r="CB79" s="414"/>
      <c r="CC79" s="414"/>
      <c r="CD79" s="414"/>
      <c r="CE79" s="414"/>
      <c r="CF79" s="414"/>
      <c r="CG79" s="414"/>
      <c r="CH79" s="414"/>
      <c r="CI79" s="414"/>
      <c r="CJ79" s="414"/>
    </row>
    <row r="80" spans="2:88" x14ac:dyDescent="0.25">
      <c r="B80" s="560"/>
      <c r="C80" s="571"/>
      <c r="D80" s="372" t="s">
        <v>654</v>
      </c>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row>
    <row r="81" spans="2:88" ht="23.25" x14ac:dyDescent="0.25">
      <c r="B81" s="572" t="s">
        <v>655</v>
      </c>
      <c r="C81" s="573"/>
      <c r="D81" s="57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W81" s="414"/>
      <c r="BX81" s="414"/>
      <c r="BY81" s="414"/>
      <c r="BZ81" s="414"/>
      <c r="CA81" s="414"/>
      <c r="CB81" s="414"/>
      <c r="CC81" s="414"/>
      <c r="CD81" s="414"/>
      <c r="CE81" s="414"/>
      <c r="CF81" s="414"/>
      <c r="CG81" s="414"/>
      <c r="CH81" s="414"/>
      <c r="CI81" s="414"/>
      <c r="CJ81" s="414"/>
    </row>
    <row r="82" spans="2:88" ht="15" customHeight="1" x14ac:dyDescent="0.25">
      <c r="B82" s="559" t="s">
        <v>656</v>
      </c>
      <c r="C82" s="551" t="s">
        <v>657</v>
      </c>
      <c r="D82" s="158" t="s">
        <v>300</v>
      </c>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BB82" s="414"/>
      <c r="BC82" s="414"/>
      <c r="BD82" s="414"/>
      <c r="BE82" s="414"/>
      <c r="BF82" s="414"/>
      <c r="BG82" s="414"/>
      <c r="BH82" s="414"/>
      <c r="BI82" s="414"/>
      <c r="BJ82" s="414"/>
      <c r="BK82" s="414"/>
      <c r="BL82" s="414"/>
      <c r="BM82" s="414"/>
      <c r="BN82" s="414"/>
      <c r="BO82" s="414"/>
      <c r="BP82" s="414"/>
      <c r="BQ82" s="414"/>
      <c r="BR82" s="414"/>
      <c r="BS82" s="414"/>
      <c r="BT82" s="414"/>
      <c r="BU82" s="414"/>
      <c r="BV82" s="414"/>
      <c r="BW82" s="414"/>
      <c r="BX82" s="414"/>
      <c r="BY82" s="414"/>
      <c r="BZ82" s="414"/>
      <c r="CA82" s="414"/>
      <c r="CB82" s="414"/>
      <c r="CC82" s="414"/>
      <c r="CD82" s="414"/>
      <c r="CE82" s="414"/>
      <c r="CF82" s="414"/>
      <c r="CG82" s="414"/>
      <c r="CH82" s="414"/>
      <c r="CI82" s="414"/>
      <c r="CJ82" s="414"/>
    </row>
    <row r="83" spans="2:88" x14ac:dyDescent="0.25">
      <c r="B83" s="563"/>
      <c r="C83" s="551"/>
      <c r="D83" s="152" t="s">
        <v>658</v>
      </c>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BY83" s="414"/>
      <c r="BZ83" s="414"/>
      <c r="CA83" s="414"/>
      <c r="CB83" s="414"/>
      <c r="CC83" s="414"/>
      <c r="CD83" s="414"/>
      <c r="CE83" s="414"/>
      <c r="CF83" s="414"/>
      <c r="CG83" s="414"/>
      <c r="CH83" s="414"/>
      <c r="CI83" s="414"/>
      <c r="CJ83" s="414"/>
    </row>
    <row r="84" spans="2:88" x14ac:dyDescent="0.25">
      <c r="B84" s="560"/>
      <c r="C84" s="551"/>
      <c r="D84" s="399" t="s">
        <v>659</v>
      </c>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4"/>
      <c r="BY84" s="414"/>
      <c r="BZ84" s="414"/>
      <c r="CA84" s="414"/>
      <c r="CB84" s="414"/>
      <c r="CC84" s="414"/>
      <c r="CD84" s="414"/>
      <c r="CE84" s="414"/>
      <c r="CF84" s="414"/>
      <c r="CG84" s="414"/>
      <c r="CH84" s="414"/>
      <c r="CI84" s="414"/>
      <c r="CJ84" s="414"/>
    </row>
    <row r="85" spans="2:88" ht="28.5" x14ac:dyDescent="0.25">
      <c r="B85" s="411" t="s">
        <v>660</v>
      </c>
      <c r="C85" s="127" t="s">
        <v>661</v>
      </c>
      <c r="D85" s="149" t="s">
        <v>662</v>
      </c>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W85" s="414"/>
      <c r="BX85" s="414"/>
      <c r="BY85" s="414"/>
      <c r="BZ85" s="414"/>
      <c r="CA85" s="414"/>
      <c r="CB85" s="414"/>
      <c r="CC85" s="414"/>
      <c r="CD85" s="414"/>
      <c r="CE85" s="414"/>
      <c r="CF85" s="414"/>
      <c r="CG85" s="414"/>
      <c r="CH85" s="414"/>
      <c r="CI85" s="414"/>
      <c r="CJ85" s="414"/>
    </row>
    <row r="86" spans="2:88" ht="28.5" x14ac:dyDescent="0.25">
      <c r="B86" s="411" t="s">
        <v>663</v>
      </c>
      <c r="C86" s="412" t="s">
        <v>661</v>
      </c>
      <c r="D86" s="149" t="s">
        <v>664</v>
      </c>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4"/>
      <c r="CH86" s="414"/>
      <c r="CI86" s="414"/>
      <c r="CJ86" s="414"/>
    </row>
    <row r="87" spans="2:88" x14ac:dyDescent="0.25">
      <c r="B87" s="550" t="s">
        <v>357</v>
      </c>
      <c r="C87" s="551" t="s">
        <v>665</v>
      </c>
      <c r="D87" s="159" t="s">
        <v>666</v>
      </c>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414"/>
      <c r="BW87" s="414"/>
      <c r="BX87" s="414"/>
      <c r="BY87" s="414"/>
      <c r="BZ87" s="414"/>
      <c r="CA87" s="414"/>
      <c r="CB87" s="414"/>
      <c r="CC87" s="414"/>
      <c r="CD87" s="414"/>
      <c r="CE87" s="414"/>
      <c r="CF87" s="414"/>
      <c r="CG87" s="414"/>
      <c r="CH87" s="414"/>
      <c r="CI87" s="414"/>
      <c r="CJ87" s="414"/>
    </row>
    <row r="88" spans="2:88" ht="28.5" x14ac:dyDescent="0.25">
      <c r="B88" s="550"/>
      <c r="C88" s="551"/>
      <c r="D88" s="160" t="s">
        <v>667</v>
      </c>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414"/>
      <c r="BW88" s="414"/>
      <c r="BX88" s="414"/>
      <c r="BY88" s="414"/>
      <c r="BZ88" s="414"/>
      <c r="CA88" s="414"/>
      <c r="CB88" s="414"/>
      <c r="CC88" s="414"/>
      <c r="CD88" s="414"/>
      <c r="CE88" s="414"/>
      <c r="CF88" s="414"/>
      <c r="CG88" s="414"/>
      <c r="CH88" s="414"/>
      <c r="CI88" s="414"/>
      <c r="CJ88" s="414"/>
    </row>
    <row r="89" spans="2:88" ht="28.5" x14ac:dyDescent="0.25">
      <c r="B89" s="550"/>
      <c r="C89" s="551"/>
      <c r="D89" s="159" t="s">
        <v>668</v>
      </c>
      <c r="E89" s="414"/>
      <c r="F89" s="414"/>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414"/>
      <c r="BW89" s="414"/>
      <c r="BX89" s="414"/>
      <c r="BY89" s="414"/>
      <c r="BZ89" s="414"/>
      <c r="CA89" s="414"/>
      <c r="CB89" s="414"/>
      <c r="CC89" s="414"/>
      <c r="CD89" s="414"/>
      <c r="CE89" s="414"/>
      <c r="CF89" s="414"/>
      <c r="CG89" s="414"/>
      <c r="CH89" s="414"/>
      <c r="CI89" s="414"/>
      <c r="CJ89" s="414"/>
    </row>
    <row r="90" spans="2:88" ht="51" customHeight="1" x14ac:dyDescent="0.25">
      <c r="B90" s="550"/>
      <c r="C90" s="551"/>
      <c r="D90" s="420" t="s">
        <v>669</v>
      </c>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W90" s="414"/>
      <c r="BX90" s="414"/>
      <c r="BY90" s="414"/>
      <c r="BZ90" s="414"/>
      <c r="CA90" s="414"/>
      <c r="CB90" s="414"/>
      <c r="CC90" s="414"/>
      <c r="CD90" s="414"/>
      <c r="CE90" s="414"/>
      <c r="CF90" s="414"/>
      <c r="CG90" s="414"/>
      <c r="CH90" s="414"/>
      <c r="CI90" s="414"/>
      <c r="CJ90" s="414"/>
    </row>
    <row r="91" spans="2:88" ht="28.5" x14ac:dyDescent="0.25">
      <c r="B91" s="411" t="s">
        <v>670</v>
      </c>
      <c r="C91" s="412" t="s">
        <v>671</v>
      </c>
      <c r="D91" s="421" t="s">
        <v>672</v>
      </c>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414"/>
      <c r="BW91" s="414"/>
      <c r="BX91" s="414"/>
      <c r="BY91" s="414"/>
      <c r="BZ91" s="414"/>
      <c r="CA91" s="414"/>
      <c r="CB91" s="414"/>
      <c r="CC91" s="414"/>
      <c r="CD91" s="414"/>
      <c r="CE91" s="414"/>
      <c r="CF91" s="414"/>
      <c r="CG91" s="414"/>
      <c r="CH91" s="414"/>
      <c r="CI91" s="414"/>
      <c r="CJ91" s="414"/>
    </row>
    <row r="92" spans="2:88" ht="57" x14ac:dyDescent="0.25">
      <c r="B92" s="411" t="s">
        <v>673</v>
      </c>
      <c r="C92" s="412" t="s">
        <v>674</v>
      </c>
      <c r="D92" s="148" t="s">
        <v>675</v>
      </c>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4"/>
      <c r="BW92" s="414"/>
      <c r="BX92" s="414"/>
      <c r="BY92" s="414"/>
      <c r="BZ92" s="414"/>
      <c r="CA92" s="414"/>
      <c r="CB92" s="414"/>
      <c r="CC92" s="414"/>
      <c r="CD92" s="414"/>
      <c r="CE92" s="414"/>
      <c r="CF92" s="414"/>
      <c r="CG92" s="414"/>
      <c r="CH92" s="414"/>
      <c r="CI92" s="414"/>
      <c r="CJ92" s="414"/>
    </row>
    <row r="93" spans="2:88" ht="57" x14ac:dyDescent="0.25">
      <c r="B93" s="411" t="s">
        <v>676</v>
      </c>
      <c r="C93" s="412" t="s">
        <v>677</v>
      </c>
      <c r="D93" s="149" t="s">
        <v>678</v>
      </c>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414"/>
      <c r="BW93" s="414"/>
      <c r="BX93" s="414"/>
      <c r="BY93" s="414"/>
      <c r="BZ93" s="414"/>
      <c r="CA93" s="414"/>
      <c r="CB93" s="414"/>
      <c r="CC93" s="414"/>
      <c r="CD93" s="414"/>
      <c r="CE93" s="414"/>
      <c r="CF93" s="414"/>
      <c r="CG93" s="414"/>
      <c r="CH93" s="414"/>
      <c r="CI93" s="414"/>
      <c r="CJ93" s="414"/>
    </row>
    <row r="94" spans="2:88" ht="99" customHeight="1" x14ac:dyDescent="0.25">
      <c r="B94" s="550" t="s">
        <v>679</v>
      </c>
      <c r="C94" s="551" t="s">
        <v>680</v>
      </c>
      <c r="D94" s="152" t="s">
        <v>681</v>
      </c>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414"/>
      <c r="BW94" s="414"/>
      <c r="BX94" s="414"/>
      <c r="BY94" s="414"/>
      <c r="BZ94" s="414"/>
      <c r="CA94" s="414"/>
      <c r="CB94" s="414"/>
      <c r="CC94" s="414"/>
      <c r="CD94" s="414"/>
      <c r="CE94" s="414"/>
      <c r="CF94" s="414"/>
      <c r="CG94" s="414"/>
      <c r="CH94" s="414"/>
      <c r="CI94" s="414"/>
      <c r="CJ94" s="414"/>
    </row>
    <row r="95" spans="2:88" x14ac:dyDescent="0.25">
      <c r="B95" s="550"/>
      <c r="C95" s="551"/>
      <c r="D95" s="161" t="s">
        <v>682</v>
      </c>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W95" s="414"/>
      <c r="BX95" s="414"/>
      <c r="BY95" s="414"/>
      <c r="BZ95" s="414"/>
      <c r="CA95" s="414"/>
      <c r="CB95" s="414"/>
      <c r="CC95" s="414"/>
      <c r="CD95" s="414"/>
      <c r="CE95" s="414"/>
      <c r="CF95" s="414"/>
      <c r="CG95" s="414"/>
      <c r="CH95" s="414"/>
      <c r="CI95" s="414"/>
      <c r="CJ95" s="414"/>
    </row>
    <row r="96" spans="2:88" ht="23.25" x14ac:dyDescent="0.25">
      <c r="B96" s="552" t="s">
        <v>296</v>
      </c>
      <c r="C96" s="553"/>
      <c r="D96" s="55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4"/>
      <c r="BY96" s="414"/>
      <c r="BZ96" s="414"/>
      <c r="CA96" s="414"/>
      <c r="CB96" s="414"/>
      <c r="CC96" s="414"/>
      <c r="CD96" s="414"/>
      <c r="CE96" s="414"/>
      <c r="CF96" s="414"/>
      <c r="CG96" s="414"/>
      <c r="CH96" s="414"/>
      <c r="CI96" s="414"/>
      <c r="CJ96" s="414"/>
    </row>
    <row r="97" spans="2:88" x14ac:dyDescent="0.25">
      <c r="B97" s="411" t="s">
        <v>683</v>
      </c>
      <c r="C97" s="412" t="s">
        <v>684</v>
      </c>
      <c r="D97" s="555" t="s">
        <v>685</v>
      </c>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4"/>
      <c r="BW97" s="414"/>
      <c r="BX97" s="414"/>
      <c r="BY97" s="414"/>
      <c r="BZ97" s="414"/>
      <c r="CA97" s="414"/>
      <c r="CB97" s="414"/>
      <c r="CC97" s="414"/>
      <c r="CD97" s="414"/>
      <c r="CE97" s="414"/>
      <c r="CF97" s="414"/>
      <c r="CG97" s="414"/>
      <c r="CH97" s="414"/>
      <c r="CI97" s="414"/>
      <c r="CJ97" s="414"/>
    </row>
    <row r="98" spans="2:88" ht="28.5" x14ac:dyDescent="0.25">
      <c r="B98" s="411" t="s">
        <v>686</v>
      </c>
      <c r="C98" s="412" t="s">
        <v>687</v>
      </c>
      <c r="D98" s="555"/>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W98" s="414"/>
      <c r="BX98" s="414"/>
      <c r="BY98" s="414"/>
      <c r="BZ98" s="414"/>
      <c r="CA98" s="414"/>
      <c r="CB98" s="414"/>
      <c r="CC98" s="414"/>
      <c r="CD98" s="414"/>
      <c r="CE98" s="414"/>
      <c r="CF98" s="414"/>
      <c r="CG98" s="414"/>
      <c r="CH98" s="414"/>
      <c r="CI98" s="414"/>
      <c r="CJ98" s="414"/>
    </row>
    <row r="99" spans="2:88" ht="28.5" x14ac:dyDescent="0.25">
      <c r="B99" s="411" t="s">
        <v>688</v>
      </c>
      <c r="C99" s="412" t="s">
        <v>689</v>
      </c>
      <c r="D99" s="555"/>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W99" s="414"/>
      <c r="BX99" s="414"/>
      <c r="BY99" s="414"/>
      <c r="BZ99" s="414"/>
      <c r="CA99" s="414"/>
      <c r="CB99" s="414"/>
      <c r="CC99" s="414"/>
      <c r="CD99" s="414"/>
      <c r="CE99" s="414"/>
      <c r="CF99" s="414"/>
      <c r="CG99" s="414"/>
      <c r="CH99" s="414"/>
      <c r="CI99" s="414"/>
      <c r="CJ99" s="414"/>
    </row>
    <row r="100" spans="2:88" ht="28.5" x14ac:dyDescent="0.25">
      <c r="B100" s="411" t="s">
        <v>690</v>
      </c>
      <c r="C100" s="412" t="s">
        <v>691</v>
      </c>
      <c r="D100" s="555"/>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W100" s="414"/>
      <c r="BX100" s="414"/>
      <c r="BY100" s="414"/>
      <c r="BZ100" s="414"/>
      <c r="CA100" s="414"/>
      <c r="CB100" s="414"/>
      <c r="CC100" s="414"/>
      <c r="CD100" s="414"/>
      <c r="CE100" s="414"/>
      <c r="CF100" s="414"/>
      <c r="CG100" s="414"/>
      <c r="CH100" s="414"/>
      <c r="CI100" s="414"/>
      <c r="CJ100" s="414"/>
    </row>
    <row r="101" spans="2:88" ht="28.5" x14ac:dyDescent="0.25">
      <c r="B101" s="411" t="s">
        <v>692</v>
      </c>
      <c r="C101" s="412" t="s">
        <v>693</v>
      </c>
      <c r="D101" s="555"/>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W101" s="414"/>
      <c r="BX101" s="414"/>
      <c r="BY101" s="414"/>
      <c r="BZ101" s="414"/>
      <c r="CA101" s="414"/>
      <c r="CB101" s="414"/>
      <c r="CC101" s="414"/>
      <c r="CD101" s="414"/>
      <c r="CE101" s="414"/>
      <c r="CF101" s="414"/>
      <c r="CG101" s="414"/>
      <c r="CH101" s="414"/>
      <c r="CI101" s="414"/>
      <c r="CJ101" s="414"/>
    </row>
    <row r="102" spans="2:88" ht="24" thickBot="1" x14ac:dyDescent="0.3">
      <c r="B102" s="556" t="s">
        <v>694</v>
      </c>
      <c r="C102" s="557"/>
      <c r="D102" s="558"/>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W102" s="414"/>
      <c r="BX102" s="414"/>
      <c r="BY102" s="414"/>
      <c r="BZ102" s="414"/>
      <c r="CA102" s="414"/>
      <c r="CB102" s="414"/>
      <c r="CC102" s="414"/>
      <c r="CD102" s="414"/>
      <c r="CE102" s="414"/>
      <c r="CF102" s="414"/>
      <c r="CG102" s="414"/>
      <c r="CH102" s="414"/>
      <c r="CI102" s="414"/>
      <c r="CJ102" s="414"/>
    </row>
    <row r="103" spans="2:88" ht="42.75" x14ac:dyDescent="0.25">
      <c r="B103" s="402" t="s">
        <v>695</v>
      </c>
      <c r="C103" s="400" t="s">
        <v>696</v>
      </c>
      <c r="D103" s="401" t="s">
        <v>697</v>
      </c>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W103" s="414"/>
      <c r="BX103" s="414"/>
      <c r="BY103" s="414"/>
      <c r="BZ103" s="414"/>
      <c r="CA103" s="414"/>
      <c r="CB103" s="414"/>
      <c r="CC103" s="414"/>
      <c r="CD103" s="414"/>
      <c r="CE103" s="414"/>
      <c r="CF103" s="414"/>
      <c r="CG103" s="414"/>
      <c r="CH103" s="414"/>
      <c r="CI103" s="414"/>
      <c r="CJ103" s="414"/>
    </row>
    <row r="104" spans="2:88" ht="30" x14ac:dyDescent="0.25">
      <c r="B104" s="411" t="s">
        <v>698</v>
      </c>
      <c r="C104" s="412" t="s">
        <v>699</v>
      </c>
      <c r="D104" s="150" t="s">
        <v>700</v>
      </c>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4"/>
      <c r="BY104" s="414"/>
      <c r="BZ104" s="414"/>
      <c r="CA104" s="414"/>
      <c r="CB104" s="414"/>
      <c r="CC104" s="414"/>
      <c r="CD104" s="414"/>
      <c r="CE104" s="414"/>
      <c r="CF104" s="414"/>
      <c r="CG104" s="414"/>
      <c r="CH104" s="414"/>
      <c r="CI104" s="414"/>
      <c r="CJ104" s="414"/>
    </row>
    <row r="105" spans="2:88" ht="30" x14ac:dyDescent="0.25">
      <c r="B105" s="411" t="s">
        <v>701</v>
      </c>
      <c r="C105" s="412" t="s">
        <v>702</v>
      </c>
      <c r="D105" s="150" t="s">
        <v>703</v>
      </c>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W105" s="414"/>
      <c r="BX105" s="414"/>
      <c r="BY105" s="414"/>
      <c r="BZ105" s="414"/>
      <c r="CA105" s="414"/>
      <c r="CB105" s="414"/>
      <c r="CC105" s="414"/>
      <c r="CD105" s="414"/>
      <c r="CE105" s="414"/>
      <c r="CF105" s="414"/>
      <c r="CG105" s="414"/>
      <c r="CH105" s="414"/>
      <c r="CI105" s="414"/>
      <c r="CJ105" s="414"/>
    </row>
    <row r="106" spans="2:88" ht="72" thickBot="1" x14ac:dyDescent="0.3">
      <c r="B106" s="128" t="s">
        <v>704</v>
      </c>
      <c r="C106" s="162" t="s">
        <v>705</v>
      </c>
      <c r="D106" s="163" t="s">
        <v>706</v>
      </c>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W106" s="414"/>
      <c r="BX106" s="414"/>
      <c r="BY106" s="414"/>
      <c r="BZ106" s="414"/>
      <c r="CA106" s="414"/>
      <c r="CB106" s="414"/>
      <c r="CC106" s="414"/>
      <c r="CD106" s="414"/>
      <c r="CE106" s="414"/>
      <c r="CF106" s="414"/>
      <c r="CG106" s="414"/>
      <c r="CH106" s="414"/>
      <c r="CI106" s="414"/>
      <c r="CJ106" s="414"/>
    </row>
    <row r="107" spans="2:88" x14ac:dyDescent="0.25">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row>
    <row r="108" spans="2:88" x14ac:dyDescent="0.25">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row>
    <row r="109" spans="2:88" x14ac:dyDescent="0.25">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W109" s="414"/>
      <c r="BX109" s="414"/>
      <c r="BY109" s="414"/>
      <c r="BZ109" s="414"/>
      <c r="CA109" s="414"/>
      <c r="CB109" s="414"/>
      <c r="CC109" s="414"/>
      <c r="CD109" s="414"/>
      <c r="CE109" s="414"/>
      <c r="CF109" s="414"/>
      <c r="CG109" s="414"/>
      <c r="CH109" s="414"/>
    </row>
    <row r="110" spans="2:88" x14ac:dyDescent="0.25">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4"/>
      <c r="AY110" s="414"/>
      <c r="AZ110" s="414"/>
      <c r="BA110" s="414"/>
      <c r="BB110" s="414"/>
      <c r="BC110" s="414"/>
      <c r="BD110" s="414"/>
      <c r="BE110" s="414"/>
      <c r="BF110" s="414"/>
      <c r="BG110" s="414"/>
      <c r="BH110" s="414"/>
      <c r="BI110" s="414"/>
      <c r="BJ110" s="414"/>
      <c r="BK110" s="414"/>
      <c r="BL110" s="414"/>
      <c r="BM110" s="414"/>
      <c r="BN110" s="414"/>
      <c r="BO110" s="414"/>
      <c r="BP110" s="414"/>
      <c r="BQ110" s="414"/>
      <c r="BR110" s="414"/>
      <c r="BS110" s="414"/>
      <c r="BT110" s="414"/>
      <c r="BU110" s="414"/>
      <c r="BV110" s="414"/>
      <c r="BW110" s="414"/>
      <c r="BX110" s="414"/>
      <c r="BY110" s="414"/>
      <c r="BZ110" s="414"/>
      <c r="CA110" s="414"/>
      <c r="CB110" s="414"/>
      <c r="CC110" s="414"/>
      <c r="CD110" s="414"/>
      <c r="CE110" s="414"/>
      <c r="CF110" s="414"/>
      <c r="CG110" s="414"/>
      <c r="CH110" s="414"/>
    </row>
    <row r="111" spans="2:88" x14ac:dyDescent="0.25">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4"/>
      <c r="AY111" s="414"/>
      <c r="AZ111" s="414"/>
      <c r="BA111" s="414"/>
      <c r="BB111" s="414"/>
      <c r="BC111" s="414"/>
      <c r="BD111" s="414"/>
      <c r="BE111" s="414"/>
      <c r="BF111" s="414"/>
      <c r="BG111" s="414"/>
      <c r="BH111" s="414"/>
      <c r="BI111" s="414"/>
      <c r="BJ111" s="414"/>
      <c r="BK111" s="414"/>
      <c r="BL111" s="414"/>
      <c r="BM111" s="414"/>
      <c r="BN111" s="414"/>
      <c r="BO111" s="414"/>
      <c r="BP111" s="414"/>
      <c r="BQ111" s="414"/>
      <c r="BR111" s="414"/>
      <c r="BS111" s="414"/>
      <c r="BT111" s="414"/>
      <c r="BU111" s="414"/>
      <c r="BV111" s="414"/>
      <c r="BW111" s="414"/>
      <c r="BX111" s="414"/>
      <c r="BY111" s="414"/>
      <c r="BZ111" s="414"/>
      <c r="CA111" s="414"/>
      <c r="CB111" s="414"/>
      <c r="CC111" s="414"/>
      <c r="CD111" s="414"/>
      <c r="CE111" s="414"/>
      <c r="CF111" s="414"/>
      <c r="CG111" s="414"/>
      <c r="CH111" s="414"/>
    </row>
    <row r="112" spans="2:88" x14ac:dyDescent="0.25">
      <c r="B112" s="414"/>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414"/>
      <c r="AN112" s="414"/>
      <c r="AO112" s="414"/>
      <c r="AP112" s="414"/>
      <c r="AQ112" s="414"/>
      <c r="AR112" s="414"/>
      <c r="AS112" s="414"/>
      <c r="AT112" s="414"/>
      <c r="AU112" s="414"/>
      <c r="AV112" s="414"/>
      <c r="AW112" s="414"/>
      <c r="AX112" s="414"/>
      <c r="AY112" s="414"/>
      <c r="AZ112" s="414"/>
      <c r="BA112" s="414"/>
      <c r="BB112" s="414"/>
      <c r="BC112" s="414"/>
      <c r="BD112" s="414"/>
      <c r="BE112" s="414"/>
      <c r="BF112" s="414"/>
      <c r="BG112" s="414"/>
      <c r="BH112" s="414"/>
      <c r="BI112" s="414"/>
      <c r="BJ112" s="414"/>
      <c r="BK112" s="414"/>
      <c r="BL112" s="414"/>
      <c r="BM112" s="414"/>
      <c r="BN112" s="414"/>
      <c r="BO112" s="414"/>
      <c r="BP112" s="414"/>
      <c r="BQ112" s="414"/>
      <c r="BR112" s="414"/>
      <c r="BS112" s="414"/>
      <c r="BT112" s="414"/>
      <c r="BU112" s="414"/>
      <c r="BV112" s="414"/>
      <c r="BW112" s="414"/>
      <c r="BX112" s="414"/>
      <c r="BY112" s="414"/>
      <c r="BZ112" s="414"/>
      <c r="CA112" s="414"/>
      <c r="CB112" s="414"/>
      <c r="CC112" s="414"/>
      <c r="CD112" s="414"/>
      <c r="CE112" s="414"/>
      <c r="CF112" s="414"/>
      <c r="CG112" s="414"/>
      <c r="CH112" s="414"/>
    </row>
    <row r="113" spans="2:86" x14ac:dyDescent="0.25">
      <c r="B113" s="414"/>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c r="AK113" s="414"/>
      <c r="AL113" s="414"/>
      <c r="AM113" s="414"/>
      <c r="AN113" s="414"/>
      <c r="AO113" s="414"/>
      <c r="AP113" s="414"/>
      <c r="AQ113" s="414"/>
      <c r="AR113" s="414"/>
      <c r="AS113" s="414"/>
      <c r="AT113" s="414"/>
      <c r="AU113" s="414"/>
      <c r="AV113" s="414"/>
      <c r="AW113" s="414"/>
      <c r="AX113" s="414"/>
      <c r="AY113" s="414"/>
      <c r="AZ113" s="414"/>
      <c r="BA113" s="414"/>
      <c r="BB113" s="414"/>
      <c r="BC113" s="414"/>
      <c r="BD113" s="414"/>
      <c r="BE113" s="414"/>
      <c r="BF113" s="414"/>
      <c r="BG113" s="414"/>
      <c r="BH113" s="414"/>
      <c r="BI113" s="414"/>
      <c r="BJ113" s="414"/>
      <c r="BK113" s="414"/>
      <c r="BL113" s="414"/>
      <c r="BM113" s="414"/>
      <c r="BN113" s="414"/>
      <c r="BO113" s="414"/>
      <c r="BP113" s="414"/>
      <c r="BQ113" s="414"/>
      <c r="BR113" s="414"/>
      <c r="BS113" s="414"/>
      <c r="BT113" s="414"/>
      <c r="BU113" s="414"/>
      <c r="BV113" s="414"/>
      <c r="BW113" s="414"/>
      <c r="BX113" s="414"/>
      <c r="BY113" s="414"/>
      <c r="BZ113" s="414"/>
      <c r="CA113" s="414"/>
      <c r="CB113" s="414"/>
      <c r="CC113" s="414"/>
      <c r="CD113" s="414"/>
      <c r="CE113" s="414"/>
      <c r="CF113" s="414"/>
      <c r="CG113" s="414"/>
      <c r="CH113" s="414"/>
    </row>
    <row r="114" spans="2:86" x14ac:dyDescent="0.25">
      <c r="B114" s="414"/>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c r="AK114" s="414"/>
      <c r="AL114" s="414"/>
      <c r="AM114" s="414"/>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4"/>
      <c r="BR114" s="414"/>
      <c r="BS114" s="414"/>
      <c r="BT114" s="414"/>
      <c r="BU114" s="414"/>
      <c r="BV114" s="414"/>
      <c r="BW114" s="414"/>
      <c r="BX114" s="414"/>
      <c r="BY114" s="414"/>
      <c r="BZ114" s="414"/>
      <c r="CA114" s="414"/>
      <c r="CB114" s="414"/>
      <c r="CC114" s="414"/>
      <c r="CD114" s="414"/>
      <c r="CE114" s="414"/>
      <c r="CF114" s="414"/>
      <c r="CG114" s="414"/>
      <c r="CH114" s="414"/>
    </row>
    <row r="115" spans="2:86" x14ac:dyDescent="0.25">
      <c r="B115" s="414"/>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4"/>
      <c r="BT115" s="414"/>
      <c r="BU115" s="414"/>
      <c r="BV115" s="414"/>
      <c r="BW115" s="414"/>
      <c r="BX115" s="414"/>
      <c r="BY115" s="414"/>
      <c r="BZ115" s="414"/>
      <c r="CA115" s="414"/>
      <c r="CB115" s="414"/>
      <c r="CC115" s="414"/>
      <c r="CD115" s="414"/>
      <c r="CE115" s="414"/>
      <c r="CF115" s="414"/>
      <c r="CG115" s="414"/>
      <c r="CH115" s="414"/>
    </row>
    <row r="116" spans="2:86" x14ac:dyDescent="0.25">
      <c r="B116" s="414"/>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row>
    <row r="117" spans="2:86" x14ac:dyDescent="0.25">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K117" s="414"/>
      <c r="BL117" s="414"/>
      <c r="BM117" s="414"/>
      <c r="BN117" s="414"/>
      <c r="BO117" s="414"/>
      <c r="BP117" s="414"/>
      <c r="BQ117" s="414"/>
      <c r="BR117" s="414"/>
      <c r="BS117" s="414"/>
      <c r="BT117" s="414"/>
      <c r="BU117" s="414"/>
      <c r="BV117" s="414"/>
      <c r="BW117" s="414"/>
      <c r="BX117" s="414"/>
      <c r="BY117" s="414"/>
      <c r="BZ117" s="414"/>
      <c r="CA117" s="414"/>
      <c r="CB117" s="414"/>
      <c r="CC117" s="414"/>
      <c r="CD117" s="414"/>
      <c r="CE117" s="414"/>
      <c r="CF117" s="414"/>
      <c r="CG117" s="414"/>
      <c r="CH117" s="414"/>
    </row>
    <row r="118" spans="2:86" x14ac:dyDescent="0.25">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4"/>
      <c r="BT118" s="414"/>
      <c r="BU118" s="414"/>
      <c r="BV118" s="414"/>
      <c r="BW118" s="414"/>
      <c r="BX118" s="414"/>
      <c r="BY118" s="414"/>
      <c r="BZ118" s="414"/>
      <c r="CA118" s="414"/>
      <c r="CB118" s="414"/>
      <c r="CC118" s="414"/>
      <c r="CD118" s="414"/>
      <c r="CE118" s="414"/>
      <c r="CF118" s="414"/>
      <c r="CG118" s="414"/>
      <c r="CH118" s="414"/>
    </row>
    <row r="119" spans="2:86" x14ac:dyDescent="0.25">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14"/>
      <c r="AM119" s="414"/>
      <c r="AN119" s="414"/>
      <c r="AO119" s="414"/>
      <c r="AP119" s="414"/>
      <c r="AQ119" s="414"/>
      <c r="AR119" s="414"/>
      <c r="AS119" s="414"/>
      <c r="AT119" s="414"/>
      <c r="AU119" s="414"/>
      <c r="AV119" s="414"/>
      <c r="AW119" s="414"/>
      <c r="AX119" s="414"/>
      <c r="AY119" s="414"/>
      <c r="AZ119" s="414"/>
      <c r="BA119" s="414"/>
      <c r="BB119" s="414"/>
      <c r="BC119" s="414"/>
      <c r="BD119" s="414"/>
      <c r="BE119" s="414"/>
      <c r="BF119" s="414"/>
      <c r="BG119" s="414"/>
      <c r="BH119" s="414"/>
      <c r="BI119" s="414"/>
      <c r="BJ119" s="414"/>
      <c r="BK119" s="414"/>
      <c r="BL119" s="414"/>
      <c r="BM119" s="414"/>
      <c r="BN119" s="414"/>
      <c r="BO119" s="414"/>
      <c r="BP119" s="414"/>
      <c r="BQ119" s="414"/>
      <c r="BR119" s="414"/>
      <c r="BS119" s="414"/>
      <c r="BT119" s="414"/>
      <c r="BU119" s="414"/>
      <c r="BV119" s="414"/>
      <c r="BW119" s="414"/>
      <c r="BX119" s="414"/>
      <c r="BY119" s="414"/>
      <c r="BZ119" s="414"/>
      <c r="CA119" s="414"/>
      <c r="CB119" s="414"/>
      <c r="CC119" s="414"/>
      <c r="CD119" s="414"/>
      <c r="CE119" s="414"/>
      <c r="CF119" s="414"/>
      <c r="CG119" s="414"/>
      <c r="CH119" s="414"/>
    </row>
    <row r="120" spans="2:86" x14ac:dyDescent="0.25">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414"/>
      <c r="AK120" s="414"/>
      <c r="AL120" s="414"/>
      <c r="AM120" s="414"/>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4"/>
      <c r="BR120" s="414"/>
      <c r="BS120" s="414"/>
      <c r="BT120" s="414"/>
      <c r="BU120" s="414"/>
      <c r="BV120" s="414"/>
      <c r="BW120" s="414"/>
      <c r="BX120" s="414"/>
      <c r="BY120" s="414"/>
      <c r="BZ120" s="414"/>
      <c r="CA120" s="414"/>
      <c r="CB120" s="414"/>
      <c r="CC120" s="414"/>
      <c r="CD120" s="414"/>
      <c r="CE120" s="414"/>
      <c r="CF120" s="414"/>
      <c r="CG120" s="414"/>
      <c r="CH120" s="414"/>
    </row>
    <row r="121" spans="2:86" x14ac:dyDescent="0.25">
      <c r="B121" s="414"/>
      <c r="C121" s="414"/>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4"/>
      <c r="AY121" s="414"/>
      <c r="AZ121" s="414"/>
      <c r="BA121" s="414"/>
      <c r="BB121" s="414"/>
      <c r="BC121" s="414"/>
      <c r="BD121" s="414"/>
      <c r="BE121" s="414"/>
      <c r="BF121" s="414"/>
      <c r="BG121" s="414"/>
      <c r="BH121" s="414"/>
      <c r="BI121" s="414"/>
      <c r="BJ121" s="414"/>
      <c r="BK121" s="414"/>
      <c r="BL121" s="414"/>
      <c r="BM121" s="414"/>
      <c r="BN121" s="414"/>
      <c r="BO121" s="414"/>
      <c r="BP121" s="414"/>
      <c r="BQ121" s="414"/>
      <c r="BR121" s="414"/>
      <c r="BS121" s="414"/>
      <c r="BT121" s="414"/>
      <c r="BU121" s="414"/>
      <c r="BV121" s="414"/>
      <c r="BW121" s="414"/>
      <c r="BX121" s="414"/>
      <c r="BY121" s="414"/>
      <c r="BZ121" s="414"/>
      <c r="CA121" s="414"/>
      <c r="CB121" s="414"/>
      <c r="CC121" s="414"/>
      <c r="CD121" s="414"/>
      <c r="CE121" s="414"/>
      <c r="CF121" s="414"/>
      <c r="CG121" s="414"/>
      <c r="CH121" s="414"/>
    </row>
    <row r="122" spans="2:86" x14ac:dyDescent="0.25">
      <c r="B122" s="414"/>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c r="BA122" s="414"/>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414"/>
      <c r="BZ122" s="414"/>
      <c r="CA122" s="414"/>
      <c r="CB122" s="414"/>
      <c r="CC122" s="414"/>
      <c r="CD122" s="414"/>
      <c r="CE122" s="414"/>
      <c r="CF122" s="414"/>
      <c r="CG122" s="414"/>
      <c r="CH122" s="414"/>
    </row>
    <row r="123" spans="2:86" x14ac:dyDescent="0.25">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414"/>
      <c r="BZ123" s="414"/>
      <c r="CA123" s="414"/>
      <c r="CB123" s="414"/>
      <c r="CC123" s="414"/>
      <c r="CD123" s="414"/>
      <c r="CE123" s="414"/>
      <c r="CF123" s="414"/>
      <c r="CG123" s="414"/>
      <c r="CH123" s="414"/>
    </row>
    <row r="124" spans="2:86" x14ac:dyDescent="0.25">
      <c r="B124" s="414"/>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c r="BE124" s="414"/>
      <c r="BF124" s="414"/>
      <c r="BG124" s="414"/>
      <c r="BH124" s="414"/>
      <c r="BI124" s="414"/>
      <c r="BJ124" s="414"/>
      <c r="BK124" s="414"/>
      <c r="BL124" s="414"/>
      <c r="BM124" s="414"/>
      <c r="BN124" s="414"/>
      <c r="BO124" s="414"/>
      <c r="BP124" s="414"/>
      <c r="BQ124" s="414"/>
      <c r="BR124" s="414"/>
      <c r="BS124" s="414"/>
      <c r="BT124" s="414"/>
      <c r="BU124" s="414"/>
      <c r="BV124" s="414"/>
      <c r="BW124" s="414"/>
      <c r="BX124" s="414"/>
      <c r="BY124" s="414"/>
      <c r="BZ124" s="414"/>
      <c r="CA124" s="414"/>
      <c r="CB124" s="414"/>
      <c r="CC124" s="414"/>
      <c r="CD124" s="414"/>
      <c r="CE124" s="414"/>
      <c r="CF124" s="414"/>
      <c r="CG124" s="414"/>
      <c r="CH124" s="414"/>
    </row>
    <row r="125" spans="2:86" x14ac:dyDescent="0.25">
      <c r="B125" s="414"/>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414"/>
      <c r="BR125" s="414"/>
      <c r="BS125" s="414"/>
      <c r="BT125" s="414"/>
      <c r="BU125" s="414"/>
      <c r="BV125" s="414"/>
      <c r="BW125" s="414"/>
      <c r="BX125" s="414"/>
      <c r="BY125" s="414"/>
      <c r="BZ125" s="414"/>
      <c r="CA125" s="414"/>
      <c r="CB125" s="414"/>
      <c r="CC125" s="414"/>
      <c r="CD125" s="414"/>
      <c r="CE125" s="414"/>
      <c r="CF125" s="414"/>
      <c r="CG125" s="414"/>
      <c r="CH125" s="414"/>
    </row>
    <row r="126" spans="2:86" x14ac:dyDescent="0.25">
      <c r="B126" s="414"/>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4"/>
      <c r="AY126" s="414"/>
      <c r="AZ126" s="414"/>
      <c r="BA126" s="414"/>
      <c r="BB126" s="414"/>
      <c r="BC126" s="414"/>
      <c r="BD126" s="414"/>
      <c r="BE126" s="414"/>
      <c r="BF126" s="414"/>
      <c r="BG126" s="414"/>
      <c r="BH126" s="414"/>
      <c r="BI126" s="414"/>
      <c r="BJ126" s="414"/>
      <c r="BK126" s="414"/>
      <c r="BL126" s="414"/>
      <c r="BM126" s="414"/>
      <c r="BN126" s="414"/>
      <c r="BO126" s="414"/>
      <c r="BP126" s="414"/>
      <c r="BQ126" s="414"/>
      <c r="BR126" s="414"/>
      <c r="BS126" s="414"/>
      <c r="BT126" s="414"/>
      <c r="BU126" s="414"/>
      <c r="BV126" s="414"/>
      <c r="BW126" s="414"/>
      <c r="BX126" s="414"/>
      <c r="BY126" s="414"/>
      <c r="BZ126" s="414"/>
      <c r="CA126" s="414"/>
      <c r="CB126" s="414"/>
      <c r="CC126" s="414"/>
      <c r="CD126" s="414"/>
      <c r="CE126" s="414"/>
      <c r="CF126" s="414"/>
      <c r="CG126" s="414"/>
      <c r="CH126" s="414"/>
    </row>
    <row r="127" spans="2:86" x14ac:dyDescent="0.25">
      <c r="B127" s="414"/>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4"/>
      <c r="AY127" s="414"/>
      <c r="AZ127" s="414"/>
      <c r="BA127" s="414"/>
      <c r="BB127" s="414"/>
      <c r="BC127" s="414"/>
      <c r="BD127" s="414"/>
      <c r="BE127" s="414"/>
      <c r="BF127" s="414"/>
      <c r="BG127" s="414"/>
      <c r="BH127" s="414"/>
      <c r="BI127" s="414"/>
      <c r="BJ127" s="414"/>
      <c r="BK127" s="414"/>
      <c r="BL127" s="414"/>
      <c r="BM127" s="414"/>
      <c r="BN127" s="414"/>
      <c r="BO127" s="414"/>
      <c r="BP127" s="414"/>
      <c r="BQ127" s="414"/>
      <c r="BR127" s="414"/>
      <c r="BS127" s="414"/>
      <c r="BT127" s="414"/>
      <c r="BU127" s="414"/>
      <c r="BV127" s="414"/>
      <c r="BW127" s="414"/>
      <c r="BX127" s="414"/>
      <c r="BY127" s="414"/>
      <c r="BZ127" s="414"/>
      <c r="CA127" s="414"/>
      <c r="CB127" s="414"/>
      <c r="CC127" s="414"/>
      <c r="CD127" s="414"/>
      <c r="CE127" s="414"/>
      <c r="CF127" s="414"/>
      <c r="CG127" s="414"/>
      <c r="CH127" s="414"/>
    </row>
    <row r="128" spans="2:86" x14ac:dyDescent="0.25">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4"/>
      <c r="AY128" s="414"/>
      <c r="AZ128" s="414"/>
      <c r="BA128" s="414"/>
      <c r="BB128" s="414"/>
      <c r="BC128" s="414"/>
      <c r="BD128" s="414"/>
      <c r="BE128" s="414"/>
      <c r="BF128" s="414"/>
      <c r="BG128" s="414"/>
      <c r="BH128" s="414"/>
      <c r="BI128" s="414"/>
      <c r="BJ128" s="414"/>
      <c r="BK128" s="414"/>
      <c r="BL128" s="414"/>
      <c r="BM128" s="414"/>
      <c r="BN128" s="414"/>
      <c r="BO128" s="414"/>
      <c r="BP128" s="414"/>
      <c r="BQ128" s="414"/>
      <c r="BR128" s="414"/>
      <c r="BS128" s="414"/>
      <c r="BT128" s="414"/>
      <c r="BU128" s="414"/>
      <c r="BV128" s="414"/>
      <c r="BW128" s="414"/>
      <c r="BX128" s="414"/>
      <c r="BY128" s="414"/>
      <c r="BZ128" s="414"/>
      <c r="CA128" s="414"/>
      <c r="CB128" s="414"/>
      <c r="CC128" s="414"/>
      <c r="CD128" s="414"/>
      <c r="CE128" s="414"/>
      <c r="CF128" s="414"/>
      <c r="CG128" s="414"/>
      <c r="CH128" s="414"/>
    </row>
    <row r="129" spans="2:86" x14ac:dyDescent="0.25">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4"/>
      <c r="AY129" s="414"/>
      <c r="AZ129" s="414"/>
      <c r="BA129" s="414"/>
      <c r="BB129" s="414"/>
      <c r="BC129" s="414"/>
      <c r="BD129" s="414"/>
      <c r="BE129" s="414"/>
      <c r="BF129" s="414"/>
      <c r="BG129" s="414"/>
      <c r="BH129" s="414"/>
      <c r="BI129" s="414"/>
      <c r="BJ129" s="414"/>
      <c r="BK129" s="414"/>
      <c r="BL129" s="414"/>
      <c r="BM129" s="414"/>
      <c r="BN129" s="414"/>
      <c r="BO129" s="414"/>
      <c r="BP129" s="414"/>
      <c r="BQ129" s="414"/>
      <c r="BR129" s="414"/>
      <c r="BS129" s="414"/>
      <c r="BT129" s="414"/>
      <c r="BU129" s="414"/>
      <c r="BV129" s="414"/>
      <c r="BW129" s="414"/>
      <c r="BX129" s="414"/>
      <c r="BY129" s="414"/>
      <c r="BZ129" s="414"/>
      <c r="CA129" s="414"/>
      <c r="CB129" s="414"/>
      <c r="CC129" s="414"/>
      <c r="CD129" s="414"/>
      <c r="CE129" s="414"/>
      <c r="CF129" s="414"/>
      <c r="CG129" s="414"/>
      <c r="CH129" s="414"/>
    </row>
    <row r="130" spans="2:86" x14ac:dyDescent="0.25">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4"/>
      <c r="AY130" s="414"/>
      <c r="AZ130" s="414"/>
      <c r="BA130" s="414"/>
      <c r="BB130" s="414"/>
      <c r="BC130" s="414"/>
      <c r="BD130" s="414"/>
      <c r="BE130" s="414"/>
      <c r="BF130" s="414"/>
      <c r="BG130" s="414"/>
      <c r="BH130" s="414"/>
      <c r="BI130" s="414"/>
      <c r="BJ130" s="414"/>
      <c r="BK130" s="414"/>
      <c r="BL130" s="414"/>
      <c r="BM130" s="414"/>
      <c r="BN130" s="414"/>
      <c r="BO130" s="414"/>
      <c r="BP130" s="414"/>
      <c r="BQ130" s="414"/>
      <c r="BR130" s="414"/>
      <c r="BS130" s="414"/>
      <c r="BT130" s="414"/>
      <c r="BU130" s="414"/>
      <c r="BV130" s="414"/>
      <c r="BW130" s="414"/>
      <c r="BX130" s="414"/>
      <c r="BY130" s="414"/>
      <c r="BZ130" s="414"/>
      <c r="CA130" s="414"/>
      <c r="CB130" s="414"/>
      <c r="CC130" s="414"/>
      <c r="CD130" s="414"/>
      <c r="CE130" s="414"/>
      <c r="CF130" s="414"/>
      <c r="CG130" s="414"/>
      <c r="CH130" s="414"/>
    </row>
    <row r="131" spans="2:86" x14ac:dyDescent="0.25">
      <c r="B131" s="414"/>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4"/>
      <c r="BJ131" s="414"/>
      <c r="BK131" s="414"/>
      <c r="BL131" s="414"/>
      <c r="BM131" s="414"/>
      <c r="BN131" s="414"/>
      <c r="BO131" s="414"/>
      <c r="BP131" s="414"/>
      <c r="BQ131" s="414"/>
      <c r="BR131" s="414"/>
      <c r="BS131" s="414"/>
      <c r="BT131" s="414"/>
      <c r="BU131" s="414"/>
      <c r="BV131" s="414"/>
      <c r="BW131" s="414"/>
      <c r="BX131" s="414"/>
      <c r="BY131" s="414"/>
      <c r="BZ131" s="414"/>
      <c r="CA131" s="414"/>
      <c r="CB131" s="414"/>
      <c r="CC131" s="414"/>
      <c r="CD131" s="414"/>
      <c r="CE131" s="414"/>
      <c r="CF131" s="414"/>
      <c r="CG131" s="414"/>
      <c r="CH131" s="414"/>
    </row>
    <row r="132" spans="2:86" x14ac:dyDescent="0.25">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c r="BB132" s="414"/>
      <c r="BC132" s="414"/>
      <c r="BD132" s="414"/>
      <c r="BE132" s="414"/>
      <c r="BF132" s="414"/>
      <c r="BG132" s="414"/>
      <c r="BH132" s="414"/>
      <c r="BI132" s="414"/>
      <c r="BJ132" s="414"/>
      <c r="BK132" s="414"/>
      <c r="BL132" s="414"/>
      <c r="BM132" s="414"/>
      <c r="BN132" s="414"/>
      <c r="BO132" s="414"/>
      <c r="BP132" s="414"/>
      <c r="BQ132" s="414"/>
      <c r="BR132" s="414"/>
      <c r="BS132" s="414"/>
      <c r="BT132" s="414"/>
      <c r="BU132" s="414"/>
      <c r="BV132" s="414"/>
      <c r="BW132" s="414"/>
      <c r="BX132" s="414"/>
      <c r="BY132" s="414"/>
      <c r="BZ132" s="414"/>
      <c r="CA132" s="414"/>
      <c r="CB132" s="414"/>
      <c r="CC132" s="414"/>
      <c r="CD132" s="414"/>
      <c r="CE132" s="414"/>
      <c r="CF132" s="414"/>
      <c r="CG132" s="414"/>
      <c r="CH132" s="414"/>
    </row>
    <row r="133" spans="2:86" x14ac:dyDescent="0.25">
      <c r="B133" s="414"/>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4"/>
      <c r="BC133" s="414"/>
      <c r="BD133" s="414"/>
      <c r="BE133" s="414"/>
      <c r="BF133" s="414"/>
      <c r="BG133" s="414"/>
      <c r="BH133" s="414"/>
      <c r="BI133" s="414"/>
      <c r="BJ133" s="414"/>
      <c r="BK133" s="414"/>
      <c r="BL133" s="414"/>
      <c r="BM133" s="414"/>
      <c r="BN133" s="414"/>
      <c r="BO133" s="414"/>
      <c r="BP133" s="414"/>
      <c r="BQ133" s="414"/>
      <c r="BR133" s="414"/>
      <c r="BS133" s="414"/>
      <c r="BT133" s="414"/>
      <c r="BU133" s="414"/>
      <c r="BV133" s="414"/>
      <c r="BW133" s="414"/>
      <c r="BX133" s="414"/>
      <c r="BY133" s="414"/>
      <c r="BZ133" s="414"/>
      <c r="CA133" s="414"/>
      <c r="CB133" s="414"/>
      <c r="CC133" s="414"/>
      <c r="CD133" s="414"/>
      <c r="CE133" s="414"/>
      <c r="CF133" s="414"/>
      <c r="CG133" s="414"/>
      <c r="CH133" s="414"/>
    </row>
    <row r="134" spans="2:86" x14ac:dyDescent="0.25">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4"/>
      <c r="AY134" s="414"/>
      <c r="AZ134" s="414"/>
      <c r="BA134" s="414"/>
      <c r="BB134" s="414"/>
      <c r="BC134" s="414"/>
      <c r="BD134" s="414"/>
      <c r="BE134" s="414"/>
      <c r="BF134" s="414"/>
      <c r="BG134" s="414"/>
      <c r="BH134" s="414"/>
      <c r="BI134" s="414"/>
      <c r="BJ134" s="414"/>
      <c r="BK134" s="414"/>
      <c r="BL134" s="414"/>
      <c r="BM134" s="414"/>
      <c r="BN134" s="414"/>
      <c r="BO134" s="414"/>
      <c r="BP134" s="414"/>
      <c r="BQ134" s="414"/>
      <c r="BR134" s="414"/>
      <c r="BS134" s="414"/>
      <c r="BT134" s="414"/>
      <c r="BU134" s="414"/>
      <c r="BV134" s="414"/>
      <c r="BW134" s="414"/>
      <c r="BX134" s="414"/>
      <c r="BY134" s="414"/>
      <c r="BZ134" s="414"/>
      <c r="CA134" s="414"/>
      <c r="CB134" s="414"/>
      <c r="CC134" s="414"/>
      <c r="CD134" s="414"/>
      <c r="CE134" s="414"/>
      <c r="CF134" s="414"/>
      <c r="CG134" s="414"/>
      <c r="CH134" s="414"/>
    </row>
    <row r="135" spans="2:86" x14ac:dyDescent="0.25">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4"/>
      <c r="BS135" s="414"/>
      <c r="BT135" s="414"/>
      <c r="BU135" s="414"/>
      <c r="BV135" s="414"/>
      <c r="BW135" s="414"/>
      <c r="BX135" s="414"/>
      <c r="BY135" s="414"/>
      <c r="BZ135" s="414"/>
      <c r="CA135" s="414"/>
      <c r="CB135" s="414"/>
      <c r="CC135" s="414"/>
      <c r="CD135" s="414"/>
      <c r="CE135" s="414"/>
      <c r="CF135" s="414"/>
      <c r="CG135" s="414"/>
      <c r="CH135" s="414"/>
    </row>
    <row r="136" spans="2:86" x14ac:dyDescent="0.25">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4"/>
      <c r="BL136" s="414"/>
      <c r="BM136" s="414"/>
      <c r="BN136" s="414"/>
      <c r="BO136" s="414"/>
      <c r="BP136" s="414"/>
      <c r="BQ136" s="414"/>
      <c r="BR136" s="414"/>
      <c r="BS136" s="414"/>
      <c r="BT136" s="414"/>
      <c r="BU136" s="414"/>
      <c r="BV136" s="414"/>
      <c r="BW136" s="414"/>
      <c r="BX136" s="414"/>
      <c r="BY136" s="414"/>
      <c r="BZ136" s="414"/>
      <c r="CA136" s="414"/>
      <c r="CB136" s="414"/>
      <c r="CC136" s="414"/>
      <c r="CD136" s="414"/>
      <c r="CE136" s="414"/>
      <c r="CF136" s="414"/>
      <c r="CG136" s="414"/>
      <c r="CH136" s="414"/>
    </row>
    <row r="137" spans="2:86" x14ac:dyDescent="0.25">
      <c r="B137" s="414"/>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4"/>
      <c r="BL137" s="414"/>
      <c r="BM137" s="414"/>
      <c r="BN137" s="414"/>
      <c r="BO137" s="414"/>
      <c r="BP137" s="414"/>
      <c r="BQ137" s="414"/>
      <c r="BR137" s="414"/>
      <c r="BS137" s="414"/>
      <c r="BT137" s="414"/>
      <c r="BU137" s="414"/>
      <c r="BV137" s="414"/>
      <c r="BW137" s="414"/>
      <c r="BX137" s="414"/>
      <c r="BY137" s="414"/>
      <c r="BZ137" s="414"/>
      <c r="CA137" s="414"/>
      <c r="CB137" s="414"/>
      <c r="CC137" s="414"/>
      <c r="CD137" s="414"/>
      <c r="CE137" s="414"/>
      <c r="CF137" s="414"/>
      <c r="CG137" s="414"/>
      <c r="CH137" s="414"/>
    </row>
    <row r="138" spans="2:86" x14ac:dyDescent="0.25">
      <c r="B138" s="414"/>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414"/>
      <c r="BE138" s="414"/>
      <c r="BF138" s="414"/>
      <c r="BG138" s="414"/>
      <c r="BH138" s="414"/>
      <c r="BI138" s="414"/>
      <c r="BJ138" s="414"/>
      <c r="BK138" s="414"/>
      <c r="BL138" s="414"/>
      <c r="BM138" s="414"/>
      <c r="BN138" s="414"/>
      <c r="BO138" s="414"/>
      <c r="BP138" s="414"/>
      <c r="BQ138" s="414"/>
      <c r="BR138" s="414"/>
      <c r="BS138" s="414"/>
      <c r="BT138" s="414"/>
      <c r="BU138" s="414"/>
      <c r="BV138" s="414"/>
      <c r="BW138" s="414"/>
      <c r="BX138" s="414"/>
      <c r="BY138" s="414"/>
      <c r="BZ138" s="414"/>
      <c r="CA138" s="414"/>
      <c r="CB138" s="414"/>
      <c r="CC138" s="414"/>
      <c r="CD138" s="414"/>
      <c r="CE138" s="414"/>
      <c r="CF138" s="414"/>
      <c r="CG138" s="414"/>
      <c r="CH138" s="414"/>
    </row>
    <row r="139" spans="2:86" x14ac:dyDescent="0.25">
      <c r="B139" s="414"/>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4"/>
      <c r="AY139" s="414"/>
      <c r="AZ139" s="414"/>
      <c r="BA139" s="414"/>
      <c r="BB139" s="414"/>
      <c r="BC139" s="414"/>
      <c r="BD139" s="414"/>
      <c r="BE139" s="414"/>
      <c r="BF139" s="414"/>
      <c r="BG139" s="414"/>
      <c r="BH139" s="414"/>
      <c r="BI139" s="414"/>
      <c r="BJ139" s="414"/>
      <c r="BK139" s="414"/>
      <c r="BL139" s="414"/>
      <c r="BM139" s="414"/>
      <c r="BN139" s="414"/>
      <c r="BO139" s="414"/>
      <c r="BP139" s="414"/>
      <c r="BQ139" s="414"/>
      <c r="BR139" s="414"/>
      <c r="BS139" s="414"/>
      <c r="BT139" s="414"/>
      <c r="BU139" s="414"/>
      <c r="BV139" s="414"/>
      <c r="BW139" s="414"/>
      <c r="BX139" s="414"/>
      <c r="BY139" s="414"/>
      <c r="BZ139" s="414"/>
      <c r="CA139" s="414"/>
      <c r="CB139" s="414"/>
      <c r="CC139" s="414"/>
      <c r="CD139" s="414"/>
      <c r="CE139" s="414"/>
      <c r="CF139" s="414"/>
      <c r="CG139" s="414"/>
      <c r="CH139" s="414"/>
    </row>
    <row r="140" spans="2:86" x14ac:dyDescent="0.25">
      <c r="B140" s="414"/>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4"/>
      <c r="BU140" s="414"/>
      <c r="BV140" s="414"/>
      <c r="BW140" s="414"/>
      <c r="BX140" s="414"/>
      <c r="BY140" s="414"/>
      <c r="BZ140" s="414"/>
      <c r="CA140" s="414"/>
      <c r="CB140" s="414"/>
      <c r="CC140" s="414"/>
      <c r="CD140" s="414"/>
      <c r="CE140" s="414"/>
      <c r="CF140" s="414"/>
      <c r="CG140" s="414"/>
      <c r="CH140" s="414"/>
    </row>
    <row r="141" spans="2:86" x14ac:dyDescent="0.25">
      <c r="B141" s="41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4"/>
      <c r="AZ141" s="414"/>
      <c r="BA141" s="414"/>
      <c r="BB141" s="414"/>
      <c r="BC141" s="414"/>
      <c r="BD141" s="414"/>
      <c r="BE141" s="414"/>
      <c r="BF141" s="414"/>
      <c r="BG141" s="414"/>
      <c r="BH141" s="414"/>
      <c r="BI141" s="414"/>
      <c r="BJ141" s="414"/>
      <c r="BK141" s="414"/>
      <c r="BL141" s="414"/>
      <c r="BM141" s="414"/>
      <c r="BN141" s="414"/>
      <c r="BO141" s="414"/>
      <c r="BP141" s="414"/>
      <c r="BQ141" s="414"/>
      <c r="BR141" s="414"/>
      <c r="BS141" s="414"/>
      <c r="BT141" s="414"/>
      <c r="BU141" s="414"/>
      <c r="BV141" s="414"/>
      <c r="BW141" s="414"/>
      <c r="BX141" s="414"/>
      <c r="BY141" s="414"/>
      <c r="BZ141" s="414"/>
      <c r="CA141" s="414"/>
      <c r="CB141" s="414"/>
      <c r="CC141" s="414"/>
      <c r="CD141" s="414"/>
      <c r="CE141" s="414"/>
      <c r="CF141" s="414"/>
      <c r="CG141" s="414"/>
      <c r="CH141" s="414"/>
    </row>
    <row r="142" spans="2:86" x14ac:dyDescent="0.25">
      <c r="B142" s="414"/>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414"/>
      <c r="AG142" s="414"/>
      <c r="AH142" s="414"/>
      <c r="AI142" s="414"/>
      <c r="AJ142" s="414"/>
      <c r="AK142" s="414"/>
      <c r="AL142" s="414"/>
      <c r="AM142" s="414"/>
      <c r="AN142" s="414"/>
      <c r="AO142" s="414"/>
      <c r="AP142" s="414"/>
      <c r="AQ142" s="414"/>
      <c r="AR142" s="414"/>
      <c r="AS142" s="414"/>
      <c r="AT142" s="414"/>
      <c r="AU142" s="414"/>
      <c r="AV142" s="414"/>
      <c r="AW142" s="414"/>
      <c r="AX142" s="414"/>
      <c r="AY142" s="414"/>
      <c r="AZ142" s="414"/>
      <c r="BA142" s="414"/>
      <c r="BB142" s="414"/>
      <c r="BC142" s="414"/>
      <c r="BD142" s="414"/>
      <c r="BE142" s="414"/>
      <c r="BF142" s="414"/>
      <c r="BG142" s="414"/>
      <c r="BH142" s="414"/>
      <c r="BI142" s="414"/>
      <c r="BJ142" s="414"/>
      <c r="BK142" s="414"/>
      <c r="BL142" s="414"/>
      <c r="BM142" s="414"/>
      <c r="BN142" s="414"/>
      <c r="BO142" s="414"/>
      <c r="BP142" s="414"/>
      <c r="BQ142" s="414"/>
      <c r="BR142" s="414"/>
      <c r="BS142" s="414"/>
      <c r="BT142" s="414"/>
      <c r="BU142" s="414"/>
      <c r="BV142" s="414"/>
      <c r="BW142" s="414"/>
      <c r="BX142" s="414"/>
      <c r="BY142" s="414"/>
      <c r="BZ142" s="414"/>
      <c r="CA142" s="414"/>
      <c r="CB142" s="414"/>
      <c r="CC142" s="414"/>
      <c r="CD142" s="414"/>
      <c r="CE142" s="414"/>
      <c r="CF142" s="414"/>
      <c r="CG142" s="414"/>
      <c r="CH142" s="414"/>
    </row>
    <row r="143" spans="2:86" x14ac:dyDescent="0.25">
      <c r="B143" s="414"/>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4"/>
      <c r="AU143" s="414"/>
      <c r="AV143" s="414"/>
      <c r="AW143" s="414"/>
      <c r="AX143" s="414"/>
      <c r="AY143" s="414"/>
      <c r="AZ143" s="414"/>
      <c r="BA143" s="414"/>
      <c r="BB143" s="414"/>
      <c r="BC143" s="414"/>
      <c r="BD143" s="414"/>
      <c r="BE143" s="414"/>
      <c r="BF143" s="414"/>
      <c r="BG143" s="414"/>
      <c r="BH143" s="414"/>
      <c r="BI143" s="414"/>
      <c r="BJ143" s="414"/>
      <c r="BK143" s="414"/>
      <c r="BL143" s="414"/>
      <c r="BM143" s="414"/>
      <c r="BN143" s="414"/>
      <c r="BO143" s="414"/>
      <c r="BP143" s="414"/>
      <c r="BQ143" s="414"/>
      <c r="BR143" s="414"/>
      <c r="BS143" s="414"/>
      <c r="BT143" s="414"/>
      <c r="BU143" s="414"/>
      <c r="BV143" s="414"/>
      <c r="BW143" s="414"/>
      <c r="BX143" s="414"/>
      <c r="BY143" s="414"/>
      <c r="BZ143" s="414"/>
      <c r="CA143" s="414"/>
      <c r="CB143" s="414"/>
      <c r="CC143" s="414"/>
      <c r="CD143" s="414"/>
      <c r="CE143" s="414"/>
      <c r="CF143" s="414"/>
      <c r="CG143" s="414"/>
      <c r="CH143" s="414"/>
    </row>
    <row r="144" spans="2:86" x14ac:dyDescent="0.25">
      <c r="B144" s="414"/>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4"/>
      <c r="AY144" s="414"/>
      <c r="AZ144" s="414"/>
      <c r="BA144" s="414"/>
      <c r="BB144" s="414"/>
      <c r="BC144" s="414"/>
      <c r="BD144" s="414"/>
      <c r="BE144" s="414"/>
      <c r="BF144" s="414"/>
      <c r="BG144" s="414"/>
      <c r="BH144" s="414"/>
      <c r="BI144" s="414"/>
      <c r="BJ144" s="414"/>
      <c r="BK144" s="414"/>
      <c r="BL144" s="414"/>
      <c r="BM144" s="414"/>
      <c r="BN144" s="414"/>
      <c r="BO144" s="414"/>
      <c r="BP144" s="414"/>
      <c r="BQ144" s="414"/>
      <c r="BR144" s="414"/>
      <c r="BS144" s="414"/>
      <c r="BT144" s="414"/>
      <c r="BU144" s="414"/>
      <c r="BV144" s="414"/>
      <c r="BW144" s="414"/>
      <c r="BX144" s="414"/>
      <c r="BY144" s="414"/>
      <c r="BZ144" s="414"/>
      <c r="CA144" s="414"/>
      <c r="CB144" s="414"/>
      <c r="CC144" s="414"/>
      <c r="CD144" s="414"/>
      <c r="CE144" s="414"/>
      <c r="CF144" s="414"/>
      <c r="CG144" s="414"/>
      <c r="CH144" s="414"/>
    </row>
    <row r="145" spans="2:86" x14ac:dyDescent="0.25">
      <c r="B145" s="414"/>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414"/>
      <c r="AF145" s="414"/>
      <c r="AG145" s="414"/>
      <c r="AH145" s="414"/>
      <c r="AI145" s="414"/>
      <c r="AJ145" s="414"/>
      <c r="AK145" s="414"/>
      <c r="AL145" s="414"/>
      <c r="AM145" s="414"/>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4"/>
      <c r="BR145" s="414"/>
      <c r="BS145" s="414"/>
      <c r="BT145" s="414"/>
      <c r="BU145" s="414"/>
      <c r="BV145" s="414"/>
      <c r="BW145" s="414"/>
      <c r="BX145" s="414"/>
      <c r="BY145" s="414"/>
      <c r="BZ145" s="414"/>
      <c r="CA145" s="414"/>
      <c r="CB145" s="414"/>
      <c r="CC145" s="414"/>
      <c r="CD145" s="414"/>
      <c r="CE145" s="414"/>
      <c r="CF145" s="414"/>
      <c r="CG145" s="414"/>
      <c r="CH145" s="414"/>
    </row>
    <row r="146" spans="2:86" x14ac:dyDescent="0.25">
      <c r="B146" s="414"/>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4"/>
      <c r="AO146" s="414"/>
      <c r="AP146" s="414"/>
      <c r="AQ146" s="414"/>
      <c r="AR146" s="414"/>
      <c r="AS146" s="414"/>
      <c r="AT146" s="414"/>
      <c r="AU146" s="414"/>
      <c r="AV146" s="414"/>
      <c r="AW146" s="414"/>
      <c r="AX146" s="414"/>
      <c r="AY146" s="414"/>
      <c r="AZ146" s="414"/>
      <c r="BA146" s="414"/>
      <c r="BB146" s="414"/>
      <c r="BC146" s="414"/>
      <c r="BD146" s="414"/>
      <c r="BE146" s="414"/>
      <c r="BF146" s="414"/>
      <c r="BG146" s="414"/>
      <c r="BH146" s="414"/>
      <c r="BI146" s="414"/>
      <c r="BJ146" s="414"/>
      <c r="BK146" s="414"/>
      <c r="BL146" s="414"/>
      <c r="BM146" s="414"/>
      <c r="BN146" s="414"/>
      <c r="BO146" s="414"/>
      <c r="BP146" s="414"/>
      <c r="BQ146" s="414"/>
      <c r="BR146" s="414"/>
      <c r="BS146" s="414"/>
      <c r="BT146" s="414"/>
      <c r="BU146" s="414"/>
      <c r="BV146" s="414"/>
      <c r="BW146" s="414"/>
      <c r="BX146" s="414"/>
      <c r="BY146" s="414"/>
      <c r="BZ146" s="414"/>
      <c r="CA146" s="414"/>
      <c r="CB146" s="414"/>
      <c r="CC146" s="414"/>
      <c r="CD146" s="414"/>
      <c r="CE146" s="414"/>
      <c r="CF146" s="414"/>
      <c r="CG146" s="414"/>
      <c r="CH146" s="414"/>
    </row>
    <row r="147" spans="2:86" x14ac:dyDescent="0.25">
      <c r="B147" s="414"/>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4"/>
      <c r="AY147" s="414"/>
      <c r="AZ147" s="414"/>
      <c r="BA147" s="414"/>
      <c r="BB147" s="414"/>
      <c r="BC147" s="414"/>
      <c r="BD147" s="414"/>
      <c r="BE147" s="414"/>
      <c r="BF147" s="414"/>
      <c r="BG147" s="414"/>
      <c r="BH147" s="414"/>
      <c r="BI147" s="414"/>
      <c r="BJ147" s="414"/>
      <c r="BK147" s="414"/>
      <c r="BL147" s="414"/>
      <c r="BM147" s="414"/>
      <c r="BN147" s="414"/>
      <c r="BO147" s="414"/>
      <c r="BP147" s="414"/>
      <c r="BQ147" s="414"/>
      <c r="BR147" s="414"/>
      <c r="BS147" s="414"/>
      <c r="BT147" s="414"/>
      <c r="BU147" s="414"/>
      <c r="BV147" s="414"/>
      <c r="BW147" s="414"/>
      <c r="BX147" s="414"/>
      <c r="BY147" s="414"/>
      <c r="BZ147" s="414"/>
      <c r="CA147" s="414"/>
      <c r="CB147" s="414"/>
      <c r="CC147" s="414"/>
      <c r="CD147" s="414"/>
      <c r="CE147" s="414"/>
      <c r="CF147" s="414"/>
      <c r="CG147" s="414"/>
      <c r="CH147" s="414"/>
    </row>
    <row r="148" spans="2:86" x14ac:dyDescent="0.25">
      <c r="B148" s="414"/>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c r="AL148" s="414"/>
      <c r="AM148" s="414"/>
      <c r="AN148" s="414"/>
      <c r="AO148" s="414"/>
      <c r="AP148" s="414"/>
      <c r="AQ148" s="414"/>
      <c r="AR148" s="414"/>
      <c r="AS148" s="414"/>
      <c r="AT148" s="414"/>
      <c r="AU148" s="414"/>
      <c r="AV148" s="414"/>
      <c r="AW148" s="414"/>
      <c r="AX148" s="414"/>
      <c r="AY148" s="414"/>
      <c r="AZ148" s="414"/>
      <c r="BA148" s="414"/>
      <c r="BB148" s="414"/>
      <c r="BC148" s="414"/>
      <c r="BD148" s="414"/>
      <c r="BE148" s="414"/>
      <c r="BF148" s="414"/>
      <c r="BG148" s="414"/>
      <c r="BH148" s="414"/>
      <c r="BI148" s="414"/>
      <c r="BJ148" s="414"/>
      <c r="BK148" s="414"/>
      <c r="BL148" s="414"/>
      <c r="BM148" s="414"/>
      <c r="BN148" s="414"/>
      <c r="BO148" s="414"/>
      <c r="BP148" s="414"/>
      <c r="BQ148" s="414"/>
      <c r="BR148" s="414"/>
      <c r="BS148" s="414"/>
      <c r="BT148" s="414"/>
      <c r="BU148" s="414"/>
      <c r="BV148" s="414"/>
      <c r="BW148" s="414"/>
      <c r="BX148" s="414"/>
      <c r="BY148" s="414"/>
      <c r="BZ148" s="414"/>
      <c r="CA148" s="414"/>
      <c r="CB148" s="414"/>
      <c r="CC148" s="414"/>
      <c r="CD148" s="414"/>
      <c r="CE148" s="414"/>
      <c r="CF148" s="414"/>
      <c r="CG148" s="414"/>
      <c r="CH148" s="414"/>
    </row>
    <row r="149" spans="2:86" x14ac:dyDescent="0.25">
      <c r="B149" s="414"/>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414"/>
      <c r="AJ149" s="414"/>
      <c r="AK149" s="414"/>
      <c r="AL149" s="414"/>
      <c r="AM149" s="414"/>
      <c r="AN149" s="414"/>
      <c r="AO149" s="414"/>
      <c r="AP149" s="414"/>
      <c r="AQ149" s="414"/>
      <c r="AR149" s="414"/>
      <c r="AS149" s="414"/>
      <c r="AT149" s="414"/>
      <c r="AU149" s="414"/>
      <c r="AV149" s="414"/>
      <c r="AW149" s="414"/>
      <c r="AX149" s="414"/>
      <c r="AY149" s="414"/>
      <c r="AZ149" s="414"/>
      <c r="BA149" s="414"/>
      <c r="BB149" s="414"/>
      <c r="BC149" s="414"/>
      <c r="BD149" s="414"/>
      <c r="BE149" s="414"/>
      <c r="BF149" s="414"/>
      <c r="BG149" s="414"/>
      <c r="BH149" s="414"/>
      <c r="BI149" s="414"/>
      <c r="BJ149" s="414"/>
      <c r="BK149" s="414"/>
      <c r="BL149" s="414"/>
      <c r="BM149" s="414"/>
      <c r="BN149" s="414"/>
      <c r="BO149" s="414"/>
      <c r="BP149" s="414"/>
      <c r="BQ149" s="414"/>
      <c r="BR149" s="414"/>
      <c r="BS149" s="414"/>
      <c r="BT149" s="414"/>
      <c r="BU149" s="414"/>
      <c r="BV149" s="414"/>
      <c r="BW149" s="414"/>
      <c r="BX149" s="414"/>
      <c r="BY149" s="414"/>
      <c r="BZ149" s="414"/>
      <c r="CA149" s="414"/>
      <c r="CB149" s="414"/>
      <c r="CC149" s="414"/>
      <c r="CD149" s="414"/>
      <c r="CE149" s="414"/>
      <c r="CF149" s="414"/>
      <c r="CG149" s="414"/>
      <c r="CH149" s="414"/>
    </row>
    <row r="150" spans="2:86" x14ac:dyDescent="0.25">
      <c r="B150" s="414"/>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4"/>
      <c r="BS150" s="414"/>
      <c r="BT150" s="414"/>
      <c r="BU150" s="414"/>
      <c r="BV150" s="414"/>
      <c r="BW150" s="414"/>
      <c r="BX150" s="414"/>
      <c r="BY150" s="414"/>
      <c r="BZ150" s="414"/>
      <c r="CA150" s="414"/>
      <c r="CB150" s="414"/>
      <c r="CC150" s="414"/>
      <c r="CD150" s="414"/>
      <c r="CE150" s="414"/>
      <c r="CF150" s="414"/>
      <c r="CG150" s="414"/>
      <c r="CH150" s="414"/>
    </row>
    <row r="151" spans="2:86" x14ac:dyDescent="0.25">
      <c r="B151" s="414"/>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4"/>
      <c r="AJ151" s="414"/>
      <c r="AK151" s="414"/>
      <c r="AL151" s="414"/>
      <c r="AM151" s="414"/>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4"/>
      <c r="BR151" s="414"/>
      <c r="BS151" s="414"/>
      <c r="BT151" s="414"/>
      <c r="BU151" s="414"/>
      <c r="BV151" s="414"/>
      <c r="BW151" s="414"/>
      <c r="BX151" s="414"/>
      <c r="BY151" s="414"/>
      <c r="BZ151" s="414"/>
      <c r="CA151" s="414"/>
      <c r="CB151" s="414"/>
      <c r="CC151" s="414"/>
      <c r="CD151" s="414"/>
      <c r="CE151" s="414"/>
      <c r="CF151" s="414"/>
      <c r="CG151" s="414"/>
      <c r="CH151" s="414"/>
    </row>
    <row r="152" spans="2:86" x14ac:dyDescent="0.25">
      <c r="B152" s="414"/>
      <c r="C152" s="414"/>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c r="AA152" s="414"/>
      <c r="AB152" s="414"/>
      <c r="AC152" s="414"/>
      <c r="AD152" s="414"/>
      <c r="AE152" s="414"/>
      <c r="AF152" s="414"/>
      <c r="AG152" s="414"/>
      <c r="AH152" s="414"/>
      <c r="AI152" s="414"/>
      <c r="AJ152" s="414"/>
      <c r="AK152" s="414"/>
      <c r="AL152" s="414"/>
      <c r="AM152" s="414"/>
      <c r="AN152" s="414"/>
      <c r="AO152" s="414"/>
      <c r="AP152" s="414"/>
      <c r="AQ152" s="414"/>
      <c r="AR152" s="414"/>
      <c r="AS152" s="414"/>
      <c r="AT152" s="414"/>
      <c r="AU152" s="414"/>
      <c r="AV152" s="414"/>
      <c r="AW152" s="414"/>
      <c r="AX152" s="414"/>
      <c r="AY152" s="414"/>
      <c r="AZ152" s="414"/>
      <c r="BA152" s="414"/>
      <c r="BB152" s="414"/>
      <c r="BC152" s="414"/>
      <c r="BD152" s="414"/>
      <c r="BE152" s="414"/>
      <c r="BF152" s="414"/>
      <c r="BG152" s="414"/>
      <c r="BH152" s="414"/>
      <c r="BI152" s="414"/>
      <c r="BJ152" s="414"/>
      <c r="BK152" s="414"/>
      <c r="BL152" s="414"/>
      <c r="BM152" s="414"/>
      <c r="BN152" s="414"/>
      <c r="BO152" s="414"/>
      <c r="BP152" s="414"/>
      <c r="BQ152" s="414"/>
      <c r="BR152" s="414"/>
      <c r="BS152" s="414"/>
      <c r="BT152" s="414"/>
      <c r="BU152" s="414"/>
      <c r="BV152" s="414"/>
      <c r="BW152" s="414"/>
      <c r="BX152" s="414"/>
      <c r="BY152" s="414"/>
      <c r="BZ152" s="414"/>
      <c r="CA152" s="414"/>
      <c r="CB152" s="414"/>
      <c r="CC152" s="414"/>
      <c r="CD152" s="414"/>
      <c r="CE152" s="414"/>
      <c r="CF152" s="414"/>
      <c r="CG152" s="414"/>
      <c r="CH152" s="414"/>
    </row>
    <row r="153" spans="2:86" x14ac:dyDescent="0.25">
      <c r="B153" s="414"/>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414"/>
      <c r="AN153" s="414"/>
      <c r="AO153" s="414"/>
      <c r="AP153" s="414"/>
      <c r="AQ153" s="414"/>
      <c r="AR153" s="414"/>
      <c r="AS153" s="414"/>
      <c r="AT153" s="414"/>
      <c r="AU153" s="414"/>
      <c r="AV153" s="414"/>
      <c r="AW153" s="414"/>
      <c r="AX153" s="414"/>
      <c r="AY153" s="414"/>
      <c r="AZ153" s="414"/>
      <c r="BA153" s="414"/>
      <c r="BB153" s="414"/>
      <c r="BC153" s="414"/>
      <c r="BD153" s="414"/>
      <c r="BE153" s="414"/>
      <c r="BF153" s="414"/>
      <c r="BG153" s="414"/>
      <c r="BH153" s="414"/>
      <c r="BI153" s="414"/>
      <c r="BJ153" s="414"/>
      <c r="BK153" s="414"/>
      <c r="BL153" s="414"/>
      <c r="BM153" s="414"/>
      <c r="BN153" s="414"/>
      <c r="BO153" s="414"/>
      <c r="BP153" s="414"/>
      <c r="BQ153" s="414"/>
      <c r="BR153" s="414"/>
      <c r="BS153" s="414"/>
      <c r="BT153" s="414"/>
      <c r="BU153" s="414"/>
      <c r="BV153" s="414"/>
      <c r="BW153" s="414"/>
      <c r="BX153" s="414"/>
      <c r="BY153" s="414"/>
      <c r="BZ153" s="414"/>
      <c r="CA153" s="414"/>
      <c r="CB153" s="414"/>
      <c r="CC153" s="414"/>
      <c r="CD153" s="414"/>
      <c r="CE153" s="414"/>
      <c r="CF153" s="414"/>
      <c r="CG153" s="414"/>
      <c r="CH153" s="414"/>
    </row>
    <row r="154" spans="2:86" x14ac:dyDescent="0.25">
      <c r="B154" s="414"/>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414"/>
      <c r="AQ154" s="414"/>
      <c r="AR154" s="414"/>
      <c r="AS154" s="414"/>
      <c r="AT154" s="414"/>
      <c r="AU154" s="414"/>
      <c r="AV154" s="414"/>
      <c r="AW154" s="414"/>
      <c r="AX154" s="414"/>
      <c r="AY154" s="414"/>
      <c r="AZ154" s="414"/>
      <c r="BA154" s="414"/>
      <c r="BB154" s="414"/>
      <c r="BC154" s="414"/>
      <c r="BD154" s="414"/>
      <c r="BE154" s="414"/>
      <c r="BF154" s="414"/>
      <c r="BG154" s="414"/>
      <c r="BH154" s="414"/>
      <c r="BI154" s="414"/>
      <c r="BJ154" s="414"/>
      <c r="BK154" s="414"/>
      <c r="BL154" s="414"/>
      <c r="BM154" s="414"/>
      <c r="BN154" s="414"/>
      <c r="BO154" s="414"/>
      <c r="BP154" s="414"/>
      <c r="BQ154" s="414"/>
      <c r="BR154" s="414"/>
      <c r="BS154" s="414"/>
      <c r="BT154" s="414"/>
      <c r="BU154" s="414"/>
      <c r="BV154" s="414"/>
      <c r="BW154" s="414"/>
      <c r="BX154" s="414"/>
      <c r="BY154" s="414"/>
      <c r="BZ154" s="414"/>
      <c r="CA154" s="414"/>
      <c r="CB154" s="414"/>
      <c r="CC154" s="414"/>
      <c r="CD154" s="414"/>
      <c r="CE154" s="414"/>
      <c r="CF154" s="414"/>
      <c r="CG154" s="414"/>
      <c r="CH154" s="414"/>
    </row>
    <row r="155" spans="2:86" x14ac:dyDescent="0.25">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414"/>
      <c r="AQ155" s="414"/>
      <c r="AR155" s="414"/>
      <c r="AS155" s="414"/>
      <c r="AT155" s="414"/>
      <c r="AU155" s="414"/>
      <c r="AV155" s="414"/>
      <c r="AW155" s="414"/>
      <c r="AX155" s="414"/>
      <c r="AY155" s="414"/>
      <c r="AZ155" s="414"/>
      <c r="BA155" s="414"/>
      <c r="BB155" s="414"/>
      <c r="BC155" s="414"/>
      <c r="BD155" s="414"/>
      <c r="BE155" s="414"/>
      <c r="BF155" s="414"/>
      <c r="BG155" s="414"/>
      <c r="BH155" s="414"/>
      <c r="BI155" s="414"/>
      <c r="BJ155" s="414"/>
      <c r="BK155" s="414"/>
      <c r="BL155" s="414"/>
      <c r="BM155" s="414"/>
      <c r="BN155" s="414"/>
      <c r="BO155" s="414"/>
      <c r="BP155" s="414"/>
      <c r="BQ155" s="414"/>
      <c r="BR155" s="414"/>
      <c r="BS155" s="414"/>
      <c r="BT155" s="414"/>
      <c r="BU155" s="414"/>
      <c r="BV155" s="414"/>
      <c r="BW155" s="414"/>
      <c r="BX155" s="414"/>
      <c r="BY155" s="414"/>
      <c r="BZ155" s="414"/>
      <c r="CA155" s="414"/>
      <c r="CB155" s="414"/>
      <c r="CC155" s="414"/>
      <c r="CD155" s="414"/>
      <c r="CE155" s="414"/>
      <c r="CF155" s="414"/>
      <c r="CG155" s="414"/>
      <c r="CH155" s="414"/>
    </row>
    <row r="156" spans="2:86" x14ac:dyDescent="0.25">
      <c r="B156" s="414"/>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4"/>
      <c r="AY156" s="414"/>
      <c r="AZ156" s="414"/>
      <c r="BA156" s="414"/>
      <c r="BB156" s="414"/>
      <c r="BC156" s="414"/>
      <c r="BD156" s="414"/>
      <c r="BE156" s="414"/>
      <c r="BF156" s="414"/>
      <c r="BG156" s="414"/>
      <c r="BH156" s="414"/>
      <c r="BI156" s="414"/>
      <c r="BJ156" s="414"/>
      <c r="BK156" s="414"/>
      <c r="BL156" s="414"/>
      <c r="BM156" s="414"/>
      <c r="BN156" s="414"/>
      <c r="BO156" s="414"/>
      <c r="BP156" s="414"/>
      <c r="BQ156" s="414"/>
      <c r="BR156" s="414"/>
      <c r="BS156" s="414"/>
      <c r="BT156" s="414"/>
      <c r="BU156" s="414"/>
      <c r="BV156" s="414"/>
      <c r="BW156" s="414"/>
      <c r="BX156" s="414"/>
      <c r="BY156" s="414"/>
      <c r="BZ156" s="414"/>
      <c r="CA156" s="414"/>
      <c r="CB156" s="414"/>
      <c r="CC156" s="414"/>
      <c r="CD156" s="414"/>
      <c r="CE156" s="414"/>
      <c r="CF156" s="414"/>
      <c r="CG156" s="414"/>
      <c r="CH156" s="414"/>
    </row>
    <row r="157" spans="2:86" x14ac:dyDescent="0.25">
      <c r="B157" s="414"/>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4"/>
      <c r="AJ157" s="414"/>
      <c r="AK157" s="414"/>
      <c r="AL157" s="414"/>
      <c r="AM157" s="414"/>
      <c r="AN157" s="414"/>
      <c r="AO157" s="414"/>
      <c r="AP157" s="414"/>
      <c r="AQ157" s="414"/>
      <c r="AR157" s="414"/>
      <c r="AS157" s="414"/>
      <c r="AT157" s="414"/>
      <c r="AU157" s="414"/>
      <c r="AV157" s="414"/>
      <c r="AW157" s="414"/>
      <c r="AX157" s="414"/>
      <c r="AY157" s="414"/>
      <c r="AZ157" s="414"/>
      <c r="BA157" s="414"/>
      <c r="BB157" s="414"/>
      <c r="BC157" s="414"/>
      <c r="BD157" s="414"/>
      <c r="BE157" s="414"/>
      <c r="BF157" s="414"/>
      <c r="BG157" s="414"/>
      <c r="BH157" s="414"/>
      <c r="BI157" s="414"/>
      <c r="BJ157" s="414"/>
      <c r="BK157" s="414"/>
      <c r="BL157" s="414"/>
      <c r="BM157" s="414"/>
      <c r="BN157" s="414"/>
      <c r="BO157" s="414"/>
      <c r="BP157" s="414"/>
      <c r="BQ157" s="414"/>
      <c r="BR157" s="414"/>
      <c r="BS157" s="414"/>
      <c r="BT157" s="414"/>
      <c r="BU157" s="414"/>
      <c r="BV157" s="414"/>
      <c r="BW157" s="414"/>
      <c r="BX157" s="414"/>
      <c r="BY157" s="414"/>
      <c r="BZ157" s="414"/>
      <c r="CA157" s="414"/>
      <c r="CB157" s="414"/>
      <c r="CC157" s="414"/>
      <c r="CD157" s="414"/>
      <c r="CE157" s="414"/>
      <c r="CF157" s="414"/>
      <c r="CG157" s="414"/>
      <c r="CH157" s="414"/>
    </row>
    <row r="158" spans="2:86" x14ac:dyDescent="0.25">
      <c r="B158" s="414"/>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4"/>
      <c r="AY158" s="414"/>
      <c r="AZ158" s="414"/>
      <c r="BA158" s="414"/>
      <c r="BB158" s="414"/>
      <c r="BC158" s="414"/>
      <c r="BD158" s="414"/>
      <c r="BE158" s="414"/>
      <c r="BF158" s="414"/>
      <c r="BG158" s="414"/>
      <c r="BH158" s="414"/>
      <c r="BI158" s="414"/>
      <c r="BJ158" s="414"/>
      <c r="BK158" s="414"/>
      <c r="BL158" s="414"/>
      <c r="BM158" s="414"/>
      <c r="BN158" s="414"/>
      <c r="BO158" s="414"/>
      <c r="BP158" s="414"/>
      <c r="BQ158" s="414"/>
      <c r="BR158" s="414"/>
      <c r="BS158" s="414"/>
      <c r="BT158" s="414"/>
      <c r="BU158" s="414"/>
      <c r="BV158" s="414"/>
      <c r="BW158" s="414"/>
      <c r="BX158" s="414"/>
      <c r="BY158" s="414"/>
      <c r="BZ158" s="414"/>
      <c r="CA158" s="414"/>
      <c r="CB158" s="414"/>
      <c r="CC158" s="414"/>
      <c r="CD158" s="414"/>
      <c r="CE158" s="414"/>
      <c r="CF158" s="414"/>
      <c r="CG158" s="414"/>
      <c r="CH158" s="414"/>
    </row>
    <row r="159" spans="2:86" x14ac:dyDescent="0.25">
      <c r="B159" s="414"/>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c r="AA159" s="414"/>
      <c r="AB159" s="414"/>
      <c r="AC159" s="414"/>
      <c r="AD159" s="414"/>
      <c r="AE159" s="414"/>
      <c r="AF159" s="414"/>
      <c r="AG159" s="414"/>
      <c r="AH159" s="414"/>
      <c r="AI159" s="414"/>
      <c r="AJ159" s="414"/>
      <c r="AK159" s="414"/>
      <c r="AL159" s="414"/>
      <c r="AM159" s="414"/>
      <c r="AN159" s="414"/>
      <c r="AO159" s="414"/>
      <c r="AP159" s="414"/>
      <c r="AQ159" s="414"/>
      <c r="AR159" s="414"/>
      <c r="AS159" s="414"/>
      <c r="AT159" s="414"/>
      <c r="AU159" s="414"/>
      <c r="AV159" s="414"/>
      <c r="AW159" s="414"/>
      <c r="AX159" s="414"/>
      <c r="AY159" s="414"/>
      <c r="AZ159" s="414"/>
      <c r="BA159" s="414"/>
      <c r="BB159" s="414"/>
      <c r="BC159" s="414"/>
      <c r="BD159" s="414"/>
      <c r="BE159" s="414"/>
      <c r="BF159" s="414"/>
      <c r="BG159" s="414"/>
      <c r="BH159" s="414"/>
      <c r="BI159" s="414"/>
      <c r="BJ159" s="414"/>
      <c r="BK159" s="414"/>
      <c r="BL159" s="414"/>
      <c r="BM159" s="414"/>
      <c r="BN159" s="414"/>
      <c r="BO159" s="414"/>
      <c r="BP159" s="414"/>
      <c r="BQ159" s="414"/>
      <c r="BR159" s="414"/>
      <c r="BS159" s="414"/>
      <c r="BT159" s="414"/>
      <c r="BU159" s="414"/>
      <c r="BV159" s="414"/>
      <c r="BW159" s="414"/>
      <c r="BX159" s="414"/>
      <c r="BY159" s="414"/>
      <c r="BZ159" s="414"/>
      <c r="CA159" s="414"/>
      <c r="CB159" s="414"/>
      <c r="CC159" s="414"/>
      <c r="CD159" s="414"/>
      <c r="CE159" s="414"/>
      <c r="CF159" s="414"/>
      <c r="CG159" s="414"/>
      <c r="CH159" s="414"/>
    </row>
    <row r="160" spans="2:86" x14ac:dyDescent="0.25">
      <c r="B160" s="414"/>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4"/>
      <c r="AJ160" s="414"/>
      <c r="AK160" s="414"/>
      <c r="AL160" s="414"/>
      <c r="AM160" s="414"/>
      <c r="AN160" s="414"/>
      <c r="AO160" s="414"/>
      <c r="AP160" s="414"/>
      <c r="AQ160" s="414"/>
      <c r="AR160" s="414"/>
      <c r="AS160" s="414"/>
      <c r="AT160" s="414"/>
      <c r="AU160" s="414"/>
      <c r="AV160" s="414"/>
      <c r="AW160" s="414"/>
      <c r="AX160" s="414"/>
      <c r="AY160" s="414"/>
      <c r="AZ160" s="414"/>
      <c r="BA160" s="414"/>
      <c r="BB160" s="414"/>
      <c r="BC160" s="414"/>
      <c r="BD160" s="414"/>
      <c r="BE160" s="414"/>
      <c r="BF160" s="414"/>
      <c r="BG160" s="414"/>
      <c r="BH160" s="414"/>
      <c r="BI160" s="414"/>
      <c r="BJ160" s="414"/>
      <c r="BK160" s="414"/>
      <c r="BL160" s="414"/>
      <c r="BM160" s="414"/>
      <c r="BN160" s="414"/>
      <c r="BO160" s="414"/>
      <c r="BP160" s="414"/>
      <c r="BQ160" s="414"/>
      <c r="BR160" s="414"/>
      <c r="BS160" s="414"/>
      <c r="BT160" s="414"/>
      <c r="BU160" s="414"/>
      <c r="BV160" s="414"/>
      <c r="BW160" s="414"/>
      <c r="BX160" s="414"/>
      <c r="BY160" s="414"/>
      <c r="BZ160" s="414"/>
      <c r="CA160" s="414"/>
      <c r="CB160" s="414"/>
      <c r="CC160" s="414"/>
      <c r="CD160" s="414"/>
      <c r="CE160" s="414"/>
      <c r="CF160" s="414"/>
      <c r="CG160" s="414"/>
      <c r="CH160" s="414"/>
    </row>
    <row r="161" spans="2:86" x14ac:dyDescent="0.25">
      <c r="B161" s="414"/>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4"/>
      <c r="AY161" s="414"/>
      <c r="AZ161" s="414"/>
      <c r="BA161" s="414"/>
      <c r="BB161" s="414"/>
      <c r="BC161" s="414"/>
      <c r="BD161" s="414"/>
      <c r="BE161" s="414"/>
      <c r="BF161" s="414"/>
      <c r="BG161" s="414"/>
      <c r="BH161" s="414"/>
      <c r="BI161" s="414"/>
      <c r="BJ161" s="414"/>
      <c r="BK161" s="414"/>
      <c r="BL161" s="414"/>
      <c r="BM161" s="414"/>
      <c r="BN161" s="414"/>
      <c r="BO161" s="414"/>
      <c r="BP161" s="414"/>
      <c r="BQ161" s="414"/>
      <c r="BR161" s="414"/>
      <c r="BS161" s="414"/>
      <c r="BT161" s="414"/>
      <c r="BU161" s="414"/>
      <c r="BV161" s="414"/>
      <c r="BW161" s="414"/>
      <c r="BX161" s="414"/>
      <c r="BY161" s="414"/>
      <c r="BZ161" s="414"/>
      <c r="CA161" s="414"/>
      <c r="CB161" s="414"/>
      <c r="CC161" s="414"/>
      <c r="CD161" s="414"/>
      <c r="CE161" s="414"/>
      <c r="CF161" s="414"/>
      <c r="CG161" s="414"/>
      <c r="CH161" s="414"/>
    </row>
    <row r="162" spans="2:86" x14ac:dyDescent="0.25">
      <c r="B162" s="414"/>
      <c r="C162" s="414"/>
      <c r="D162" s="414"/>
      <c r="E162" s="414"/>
      <c r="F162" s="414"/>
      <c r="G162" s="414"/>
      <c r="H162" s="414"/>
      <c r="I162" s="414"/>
      <c r="J162" s="414"/>
      <c r="K162" s="414"/>
      <c r="L162" s="414"/>
      <c r="M162" s="414"/>
      <c r="N162" s="414"/>
      <c r="O162" s="414"/>
      <c r="P162" s="414"/>
      <c r="Q162" s="414"/>
      <c r="R162" s="414"/>
      <c r="S162" s="414"/>
      <c r="T162" s="414"/>
      <c r="U162" s="414"/>
      <c r="V162" s="414"/>
      <c r="W162" s="414"/>
      <c r="X162" s="414"/>
      <c r="Y162" s="414"/>
      <c r="Z162" s="414"/>
      <c r="AA162" s="414"/>
      <c r="AB162" s="414"/>
      <c r="AC162" s="414"/>
      <c r="AD162" s="414"/>
      <c r="AE162" s="414"/>
      <c r="AF162" s="414"/>
      <c r="AG162" s="414"/>
      <c r="AH162" s="414"/>
      <c r="AI162" s="414"/>
      <c r="AJ162" s="414"/>
      <c r="AK162" s="414"/>
      <c r="AL162" s="414"/>
      <c r="AM162" s="414"/>
      <c r="AN162" s="414"/>
      <c r="AO162" s="414"/>
      <c r="AP162" s="414"/>
      <c r="AQ162" s="414"/>
      <c r="AR162" s="414"/>
      <c r="AS162" s="414"/>
      <c r="AT162" s="414"/>
      <c r="AU162" s="414"/>
      <c r="AV162" s="414"/>
      <c r="AW162" s="414"/>
      <c r="AX162" s="414"/>
      <c r="AY162" s="414"/>
      <c r="AZ162" s="414"/>
      <c r="BA162" s="414"/>
      <c r="BB162" s="414"/>
      <c r="BC162" s="414"/>
      <c r="BD162" s="414"/>
      <c r="BE162" s="414"/>
      <c r="BF162" s="414"/>
      <c r="BG162" s="414"/>
      <c r="BH162" s="414"/>
      <c r="BI162" s="414"/>
      <c r="BJ162" s="414"/>
      <c r="BK162" s="414"/>
      <c r="BL162" s="414"/>
      <c r="BM162" s="414"/>
      <c r="BN162" s="414"/>
      <c r="BO162" s="414"/>
      <c r="BP162" s="414"/>
      <c r="BQ162" s="414"/>
      <c r="BR162" s="414"/>
      <c r="BS162" s="414"/>
      <c r="BT162" s="414"/>
      <c r="BU162" s="414"/>
      <c r="BV162" s="414"/>
      <c r="BW162" s="414"/>
      <c r="BX162" s="414"/>
      <c r="BY162" s="414"/>
      <c r="BZ162" s="414"/>
      <c r="CA162" s="414"/>
      <c r="CB162" s="414"/>
      <c r="CC162" s="414"/>
      <c r="CD162" s="414"/>
      <c r="CE162" s="414"/>
      <c r="CF162" s="414"/>
      <c r="CG162" s="414"/>
      <c r="CH162" s="414"/>
    </row>
    <row r="163" spans="2:86" x14ac:dyDescent="0.25">
      <c r="B163" s="414"/>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R163" s="414"/>
      <c r="AS163" s="414"/>
      <c r="AT163" s="414"/>
      <c r="AU163" s="414"/>
      <c r="AV163" s="414"/>
      <c r="AW163" s="414"/>
      <c r="AX163" s="414"/>
      <c r="AY163" s="414"/>
      <c r="AZ163" s="414"/>
      <c r="BA163" s="414"/>
      <c r="BB163" s="414"/>
      <c r="BC163" s="414"/>
      <c r="BD163" s="414"/>
      <c r="BE163" s="414"/>
      <c r="BF163" s="414"/>
      <c r="BG163" s="414"/>
      <c r="BH163" s="414"/>
      <c r="BI163" s="414"/>
      <c r="BJ163" s="414"/>
      <c r="BK163" s="414"/>
      <c r="BL163" s="414"/>
      <c r="BM163" s="414"/>
      <c r="BN163" s="414"/>
      <c r="BO163" s="414"/>
      <c r="BP163" s="414"/>
      <c r="BQ163" s="414"/>
      <c r="BR163" s="414"/>
      <c r="BS163" s="414"/>
      <c r="BT163" s="414"/>
      <c r="BU163" s="414"/>
      <c r="BV163" s="414"/>
      <c r="BW163" s="414"/>
      <c r="BX163" s="414"/>
      <c r="BY163" s="414"/>
      <c r="BZ163" s="414"/>
      <c r="CA163" s="414"/>
      <c r="CB163" s="414"/>
      <c r="CC163" s="414"/>
      <c r="CD163" s="414"/>
      <c r="CE163" s="414"/>
      <c r="CF163" s="414"/>
      <c r="CG163" s="414"/>
      <c r="CH163" s="414"/>
    </row>
    <row r="164" spans="2:86" x14ac:dyDescent="0.25">
      <c r="B164" s="414"/>
      <c r="C164" s="414"/>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4"/>
      <c r="AY164" s="414"/>
      <c r="AZ164" s="414"/>
      <c r="BA164" s="414"/>
      <c r="BB164" s="414"/>
      <c r="BC164" s="414"/>
      <c r="BD164" s="414"/>
      <c r="BE164" s="414"/>
      <c r="BF164" s="414"/>
      <c r="BG164" s="414"/>
      <c r="BH164" s="414"/>
      <c r="BI164" s="414"/>
      <c r="BJ164" s="414"/>
      <c r="BK164" s="414"/>
      <c r="BL164" s="414"/>
      <c r="BM164" s="414"/>
      <c r="BN164" s="414"/>
      <c r="BO164" s="414"/>
      <c r="BP164" s="414"/>
      <c r="BQ164" s="414"/>
      <c r="BR164" s="414"/>
      <c r="BS164" s="414"/>
      <c r="BT164" s="414"/>
      <c r="BU164" s="414"/>
      <c r="BV164" s="414"/>
      <c r="BW164" s="414"/>
      <c r="BX164" s="414"/>
      <c r="BY164" s="414"/>
      <c r="BZ164" s="414"/>
      <c r="CA164" s="414"/>
      <c r="CB164" s="414"/>
      <c r="CC164" s="414"/>
      <c r="CD164" s="414"/>
      <c r="CE164" s="414"/>
      <c r="CF164" s="414"/>
      <c r="CG164" s="414"/>
      <c r="CH164" s="414"/>
    </row>
    <row r="165" spans="2:86" x14ac:dyDescent="0.25">
      <c r="B165" s="414"/>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c r="AA165" s="414"/>
      <c r="AB165" s="414"/>
      <c r="AC165" s="414"/>
      <c r="AD165" s="414"/>
      <c r="AE165" s="414"/>
      <c r="AF165" s="414"/>
      <c r="AG165" s="414"/>
      <c r="AH165" s="414"/>
      <c r="AI165" s="414"/>
      <c r="AJ165" s="414"/>
      <c r="AK165" s="414"/>
      <c r="AL165" s="414"/>
      <c r="AM165" s="414"/>
      <c r="AN165" s="414"/>
      <c r="AO165" s="414"/>
      <c r="AP165" s="414"/>
      <c r="AQ165" s="414"/>
      <c r="AR165" s="414"/>
      <c r="AS165" s="414"/>
      <c r="AT165" s="414"/>
      <c r="AU165" s="414"/>
      <c r="AV165" s="414"/>
      <c r="AW165" s="414"/>
      <c r="AX165" s="414"/>
      <c r="AY165" s="414"/>
      <c r="AZ165" s="414"/>
      <c r="BA165" s="414"/>
      <c r="BB165" s="414"/>
      <c r="BC165" s="414"/>
      <c r="BD165" s="414"/>
      <c r="BE165" s="414"/>
      <c r="BF165" s="414"/>
      <c r="BG165" s="414"/>
      <c r="BH165" s="414"/>
      <c r="BI165" s="414"/>
      <c r="BJ165" s="414"/>
      <c r="BK165" s="414"/>
      <c r="BL165" s="414"/>
      <c r="BM165" s="414"/>
      <c r="BN165" s="414"/>
      <c r="BO165" s="414"/>
      <c r="BP165" s="414"/>
      <c r="BQ165" s="414"/>
      <c r="BR165" s="414"/>
      <c r="BS165" s="414"/>
      <c r="BT165" s="414"/>
      <c r="BU165" s="414"/>
      <c r="BV165" s="414"/>
      <c r="BW165" s="414"/>
      <c r="BX165" s="414"/>
      <c r="BY165" s="414"/>
      <c r="BZ165" s="414"/>
      <c r="CA165" s="414"/>
      <c r="CB165" s="414"/>
      <c r="CC165" s="414"/>
      <c r="CD165" s="414"/>
      <c r="CE165" s="414"/>
      <c r="CF165" s="414"/>
      <c r="CG165" s="414"/>
      <c r="CH165" s="414"/>
    </row>
    <row r="166" spans="2:86" x14ac:dyDescent="0.25">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4"/>
      <c r="AY166" s="414"/>
      <c r="AZ166" s="414"/>
      <c r="BA166" s="414"/>
      <c r="BB166" s="414"/>
      <c r="BC166" s="414"/>
      <c r="BD166" s="414"/>
      <c r="BE166" s="414"/>
      <c r="BF166" s="414"/>
      <c r="BG166" s="414"/>
      <c r="BH166" s="414"/>
      <c r="BI166" s="414"/>
      <c r="BJ166" s="414"/>
      <c r="BK166" s="414"/>
      <c r="BL166" s="414"/>
      <c r="BM166" s="414"/>
      <c r="BN166" s="414"/>
      <c r="BO166" s="414"/>
      <c r="BP166" s="414"/>
      <c r="BQ166" s="414"/>
      <c r="BR166" s="414"/>
      <c r="BS166" s="414"/>
      <c r="BT166" s="414"/>
      <c r="BU166" s="414"/>
      <c r="BV166" s="414"/>
      <c r="BW166" s="414"/>
      <c r="BX166" s="414"/>
      <c r="BY166" s="414"/>
      <c r="BZ166" s="414"/>
      <c r="CA166" s="414"/>
      <c r="CB166" s="414"/>
      <c r="CC166" s="414"/>
      <c r="CD166" s="414"/>
      <c r="CE166" s="414"/>
      <c r="CF166" s="414"/>
      <c r="CG166" s="414"/>
      <c r="CH166" s="414"/>
    </row>
    <row r="167" spans="2:86" x14ac:dyDescent="0.25">
      <c r="B167" s="414"/>
      <c r="C167" s="414"/>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c r="AE167" s="414"/>
      <c r="AF167" s="414"/>
      <c r="AG167" s="414"/>
      <c r="AH167" s="414"/>
      <c r="AI167" s="414"/>
      <c r="AJ167" s="414"/>
      <c r="AK167" s="414"/>
      <c r="AL167" s="414"/>
      <c r="AM167" s="414"/>
      <c r="AN167" s="414"/>
      <c r="AO167" s="414"/>
      <c r="AP167" s="414"/>
      <c r="AQ167" s="414"/>
      <c r="AR167" s="414"/>
      <c r="AS167" s="414"/>
      <c r="AT167" s="414"/>
      <c r="AU167" s="414"/>
      <c r="AV167" s="414"/>
      <c r="AW167" s="414"/>
      <c r="AX167" s="414"/>
      <c r="AY167" s="414"/>
      <c r="AZ167" s="414"/>
      <c r="BA167" s="414"/>
      <c r="BB167" s="414"/>
      <c r="BC167" s="414"/>
      <c r="BD167" s="414"/>
      <c r="BE167" s="414"/>
      <c r="BF167" s="414"/>
      <c r="BG167" s="414"/>
      <c r="BH167" s="414"/>
      <c r="BI167" s="414"/>
      <c r="BJ167" s="414"/>
      <c r="BK167" s="414"/>
      <c r="BL167" s="414"/>
      <c r="BM167" s="414"/>
      <c r="BN167" s="414"/>
      <c r="BO167" s="414"/>
      <c r="BP167" s="414"/>
      <c r="BQ167" s="414"/>
      <c r="BR167" s="414"/>
      <c r="BS167" s="414"/>
      <c r="BT167" s="414"/>
      <c r="BU167" s="414"/>
      <c r="BV167" s="414"/>
      <c r="BW167" s="414"/>
      <c r="BX167" s="414"/>
      <c r="BY167" s="414"/>
      <c r="BZ167" s="414"/>
      <c r="CA167" s="414"/>
      <c r="CB167" s="414"/>
      <c r="CC167" s="414"/>
      <c r="CD167" s="414"/>
      <c r="CE167" s="414"/>
      <c r="CF167" s="414"/>
      <c r="CG167" s="414"/>
      <c r="CH167" s="414"/>
    </row>
    <row r="168" spans="2:86" x14ac:dyDescent="0.25">
      <c r="B168" s="414"/>
      <c r="C168" s="414"/>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4"/>
      <c r="AL168" s="414"/>
      <c r="AM168" s="414"/>
      <c r="AN168" s="414"/>
      <c r="AO168" s="414"/>
      <c r="AP168" s="414"/>
      <c r="AQ168" s="414"/>
      <c r="AR168" s="414"/>
      <c r="AS168" s="414"/>
      <c r="AT168" s="414"/>
      <c r="AU168" s="414"/>
      <c r="AV168" s="414"/>
      <c r="AW168" s="414"/>
      <c r="AX168" s="414"/>
      <c r="AY168" s="414"/>
      <c r="AZ168" s="414"/>
      <c r="BA168" s="414"/>
      <c r="BB168" s="414"/>
      <c r="BC168" s="414"/>
      <c r="BD168" s="414"/>
      <c r="BE168" s="414"/>
      <c r="BF168" s="414"/>
      <c r="BG168" s="414"/>
      <c r="BH168" s="414"/>
      <c r="BI168" s="414"/>
      <c r="BJ168" s="414"/>
      <c r="BK168" s="414"/>
      <c r="BL168" s="414"/>
      <c r="BM168" s="414"/>
      <c r="BN168" s="414"/>
      <c r="BO168" s="414"/>
      <c r="BP168" s="414"/>
      <c r="BQ168" s="414"/>
      <c r="BR168" s="414"/>
      <c r="BS168" s="414"/>
      <c r="BT168" s="414"/>
      <c r="BU168" s="414"/>
      <c r="BV168" s="414"/>
      <c r="BW168" s="414"/>
      <c r="BX168" s="414"/>
      <c r="BY168" s="414"/>
      <c r="BZ168" s="414"/>
      <c r="CA168" s="414"/>
      <c r="CB168" s="414"/>
      <c r="CC168" s="414"/>
      <c r="CD168" s="414"/>
      <c r="CE168" s="414"/>
      <c r="CF168" s="414"/>
      <c r="CG168" s="414"/>
      <c r="CH168" s="414"/>
    </row>
    <row r="169" spans="2:86" x14ac:dyDescent="0.25">
      <c r="B169" s="414"/>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c r="AK169" s="414"/>
      <c r="AL169" s="414"/>
      <c r="AM169" s="414"/>
      <c r="AN169" s="414"/>
      <c r="AO169" s="414"/>
      <c r="AP169" s="414"/>
      <c r="AQ169" s="414"/>
      <c r="AR169" s="414"/>
      <c r="AS169" s="414"/>
      <c r="AT169" s="414"/>
      <c r="AU169" s="414"/>
      <c r="AV169" s="414"/>
      <c r="AW169" s="414"/>
      <c r="AX169" s="414"/>
      <c r="AY169" s="414"/>
      <c r="AZ169" s="414"/>
      <c r="BA169" s="414"/>
      <c r="BB169" s="414"/>
      <c r="BC169" s="414"/>
      <c r="BD169" s="414"/>
      <c r="BE169" s="414"/>
      <c r="BF169" s="414"/>
      <c r="BG169" s="414"/>
      <c r="BH169" s="414"/>
      <c r="BI169" s="414"/>
      <c r="BJ169" s="414"/>
      <c r="BK169" s="414"/>
      <c r="BL169" s="414"/>
      <c r="BM169" s="414"/>
      <c r="BN169" s="414"/>
      <c r="BO169" s="414"/>
      <c r="BP169" s="414"/>
      <c r="BQ169" s="414"/>
      <c r="BR169" s="414"/>
      <c r="BS169" s="414"/>
      <c r="BT169" s="414"/>
      <c r="BU169" s="414"/>
      <c r="BV169" s="414"/>
      <c r="BW169" s="414"/>
      <c r="BX169" s="414"/>
      <c r="BY169" s="414"/>
      <c r="BZ169" s="414"/>
      <c r="CA169" s="414"/>
      <c r="CB169" s="414"/>
      <c r="CC169" s="414"/>
      <c r="CD169" s="414"/>
      <c r="CE169" s="414"/>
      <c r="CF169" s="414"/>
      <c r="CG169" s="414"/>
      <c r="CH169" s="414"/>
    </row>
    <row r="170" spans="2:86" x14ac:dyDescent="0.25">
      <c r="B170" s="414"/>
      <c r="C170" s="414"/>
      <c r="D170" s="414"/>
      <c r="E170" s="414"/>
      <c r="F170" s="414"/>
      <c r="G170" s="414"/>
      <c r="H170" s="414"/>
      <c r="I170" s="414"/>
      <c r="J170" s="414"/>
      <c r="K170" s="414"/>
      <c r="L170" s="414"/>
      <c r="M170" s="414"/>
      <c r="N170" s="414"/>
      <c r="O170" s="414"/>
      <c r="P170" s="414"/>
      <c r="Q170" s="414"/>
      <c r="R170" s="414"/>
      <c r="S170" s="414"/>
      <c r="T170" s="414"/>
      <c r="U170" s="414"/>
      <c r="V170" s="414"/>
      <c r="W170" s="414"/>
      <c r="X170" s="414"/>
      <c r="Y170" s="414"/>
      <c r="Z170" s="414"/>
      <c r="AA170" s="414"/>
      <c r="AB170" s="414"/>
      <c r="AC170" s="414"/>
      <c r="AD170" s="414"/>
      <c r="AE170" s="414"/>
      <c r="AF170" s="414"/>
      <c r="AG170" s="414"/>
      <c r="AH170" s="414"/>
      <c r="AI170" s="414"/>
      <c r="AJ170" s="414"/>
      <c r="AK170" s="414"/>
      <c r="AL170" s="414"/>
      <c r="AM170" s="414"/>
      <c r="AN170" s="414"/>
      <c r="AO170" s="414"/>
      <c r="AP170" s="414"/>
      <c r="AQ170" s="414"/>
      <c r="AR170" s="414"/>
      <c r="AS170" s="414"/>
      <c r="AT170" s="414"/>
      <c r="AU170" s="414"/>
      <c r="AV170" s="414"/>
      <c r="AW170" s="414"/>
      <c r="AX170" s="414"/>
      <c r="AY170" s="414"/>
      <c r="AZ170" s="414"/>
      <c r="BA170" s="414"/>
      <c r="BB170" s="414"/>
      <c r="BC170" s="414"/>
      <c r="BD170" s="414"/>
      <c r="BE170" s="414"/>
      <c r="BF170" s="414"/>
      <c r="BG170" s="414"/>
      <c r="BH170" s="414"/>
      <c r="BI170" s="414"/>
      <c r="BJ170" s="414"/>
      <c r="BK170" s="414"/>
      <c r="BL170" s="414"/>
      <c r="BM170" s="414"/>
      <c r="BN170" s="414"/>
      <c r="BO170" s="414"/>
      <c r="BP170" s="414"/>
      <c r="BQ170" s="414"/>
      <c r="BR170" s="414"/>
      <c r="BS170" s="414"/>
      <c r="BT170" s="414"/>
      <c r="BU170" s="414"/>
      <c r="BV170" s="414"/>
      <c r="BW170" s="414"/>
      <c r="BX170" s="414"/>
      <c r="BY170" s="414"/>
      <c r="BZ170" s="414"/>
      <c r="CA170" s="414"/>
      <c r="CB170" s="414"/>
      <c r="CC170" s="414"/>
      <c r="CD170" s="414"/>
      <c r="CE170" s="414"/>
      <c r="CF170" s="414"/>
      <c r="CG170" s="414"/>
      <c r="CH170" s="414"/>
    </row>
    <row r="171" spans="2:86" x14ac:dyDescent="0.25">
      <c r="B171" s="414"/>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c r="AA171" s="414"/>
      <c r="AB171" s="414"/>
      <c r="AC171" s="414"/>
      <c r="AD171" s="414"/>
      <c r="AE171" s="414"/>
      <c r="AF171" s="414"/>
      <c r="AG171" s="414"/>
      <c r="AH171" s="414"/>
      <c r="AI171" s="414"/>
      <c r="AJ171" s="414"/>
      <c r="AK171" s="414"/>
      <c r="AL171" s="414"/>
      <c r="AM171" s="414"/>
      <c r="AN171" s="414"/>
      <c r="AO171" s="414"/>
      <c r="AP171" s="414"/>
      <c r="AQ171" s="414"/>
      <c r="AR171" s="414"/>
      <c r="AS171" s="414"/>
      <c r="AT171" s="414"/>
      <c r="AU171" s="414"/>
      <c r="AV171" s="414"/>
      <c r="AW171" s="414"/>
      <c r="AX171" s="414"/>
      <c r="AY171" s="414"/>
      <c r="AZ171" s="414"/>
      <c r="BA171" s="414"/>
      <c r="BB171" s="414"/>
      <c r="BC171" s="414"/>
      <c r="BD171" s="414"/>
      <c r="BE171" s="414"/>
      <c r="BF171" s="414"/>
      <c r="BG171" s="414"/>
      <c r="BH171" s="414"/>
      <c r="BI171" s="414"/>
      <c r="BJ171" s="414"/>
      <c r="BK171" s="414"/>
      <c r="BL171" s="414"/>
      <c r="BM171" s="414"/>
      <c r="BN171" s="414"/>
      <c r="BO171" s="414"/>
      <c r="BP171" s="414"/>
      <c r="BQ171" s="414"/>
      <c r="BR171" s="414"/>
      <c r="BS171" s="414"/>
      <c r="BT171" s="414"/>
      <c r="BU171" s="414"/>
      <c r="BV171" s="414"/>
      <c r="BW171" s="414"/>
      <c r="BX171" s="414"/>
      <c r="BY171" s="414"/>
      <c r="BZ171" s="414"/>
      <c r="CA171" s="414"/>
      <c r="CB171" s="414"/>
      <c r="CC171" s="414"/>
      <c r="CD171" s="414"/>
      <c r="CE171" s="414"/>
      <c r="CF171" s="414"/>
      <c r="CG171" s="414"/>
      <c r="CH171" s="414"/>
    </row>
    <row r="172" spans="2:86" x14ac:dyDescent="0.25">
      <c r="B172" s="414"/>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4"/>
      <c r="AY172" s="414"/>
      <c r="AZ172" s="414"/>
      <c r="BA172" s="414"/>
      <c r="BB172" s="414"/>
      <c r="BC172" s="414"/>
      <c r="BD172" s="414"/>
      <c r="BE172" s="414"/>
      <c r="BF172" s="414"/>
      <c r="BG172" s="414"/>
      <c r="BH172" s="414"/>
      <c r="BI172" s="414"/>
      <c r="BJ172" s="414"/>
      <c r="BK172" s="414"/>
      <c r="BL172" s="414"/>
      <c r="BM172" s="414"/>
      <c r="BN172" s="414"/>
      <c r="BO172" s="414"/>
      <c r="BP172" s="414"/>
      <c r="BQ172" s="414"/>
      <c r="BR172" s="414"/>
      <c r="BS172" s="414"/>
      <c r="BT172" s="414"/>
      <c r="BU172" s="414"/>
      <c r="BV172" s="414"/>
      <c r="BW172" s="414"/>
      <c r="BX172" s="414"/>
      <c r="BY172" s="414"/>
      <c r="BZ172" s="414"/>
      <c r="CA172" s="414"/>
      <c r="CB172" s="414"/>
      <c r="CC172" s="414"/>
      <c r="CD172" s="414"/>
      <c r="CE172" s="414"/>
      <c r="CF172" s="414"/>
      <c r="CG172" s="414"/>
      <c r="CH172" s="414"/>
    </row>
    <row r="173" spans="2:86" x14ac:dyDescent="0.25">
      <c r="B173" s="414"/>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c r="AA173" s="414"/>
      <c r="AB173" s="414"/>
      <c r="AC173" s="414"/>
      <c r="AD173" s="414"/>
      <c r="AE173" s="414"/>
      <c r="AF173" s="414"/>
      <c r="AG173" s="414"/>
      <c r="AH173" s="414"/>
      <c r="AI173" s="414"/>
      <c r="AJ173" s="414"/>
      <c r="AK173" s="414"/>
      <c r="AL173" s="414"/>
      <c r="AM173" s="414"/>
      <c r="AN173" s="414"/>
      <c r="AO173" s="414"/>
      <c r="AP173" s="414"/>
      <c r="AQ173" s="414"/>
      <c r="AR173" s="414"/>
      <c r="AS173" s="414"/>
      <c r="AT173" s="414"/>
      <c r="AU173" s="414"/>
      <c r="AV173" s="414"/>
      <c r="AW173" s="414"/>
      <c r="AX173" s="414"/>
      <c r="AY173" s="414"/>
      <c r="AZ173" s="414"/>
      <c r="BA173" s="414"/>
      <c r="BB173" s="414"/>
      <c r="BC173" s="414"/>
      <c r="BD173" s="414"/>
      <c r="BE173" s="414"/>
      <c r="BF173" s="414"/>
      <c r="BG173" s="414"/>
      <c r="BH173" s="414"/>
      <c r="BI173" s="414"/>
      <c r="BJ173" s="414"/>
      <c r="BK173" s="414"/>
      <c r="BL173" s="414"/>
      <c r="BM173" s="414"/>
      <c r="BN173" s="414"/>
      <c r="BO173" s="414"/>
      <c r="BP173" s="414"/>
      <c r="BQ173" s="414"/>
      <c r="BR173" s="414"/>
      <c r="BS173" s="414"/>
      <c r="BT173" s="414"/>
      <c r="BU173" s="414"/>
      <c r="BV173" s="414"/>
      <c r="BW173" s="414"/>
      <c r="BX173" s="414"/>
      <c r="BY173" s="414"/>
      <c r="BZ173" s="414"/>
      <c r="CA173" s="414"/>
      <c r="CB173" s="414"/>
      <c r="CC173" s="414"/>
      <c r="CD173" s="414"/>
      <c r="CE173" s="414"/>
      <c r="CF173" s="414"/>
      <c r="CG173" s="414"/>
      <c r="CH173" s="414"/>
    </row>
    <row r="174" spans="2:86" x14ac:dyDescent="0.25">
      <c r="B174" s="414"/>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c r="AA174" s="414"/>
      <c r="AB174" s="414"/>
      <c r="AC174" s="414"/>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4"/>
      <c r="AY174" s="414"/>
      <c r="AZ174" s="414"/>
      <c r="BA174" s="414"/>
      <c r="BB174" s="414"/>
      <c r="BC174" s="414"/>
      <c r="BD174" s="414"/>
      <c r="BE174" s="414"/>
      <c r="BF174" s="414"/>
      <c r="BG174" s="414"/>
      <c r="BH174" s="414"/>
      <c r="BI174" s="414"/>
      <c r="BJ174" s="414"/>
      <c r="BK174" s="414"/>
      <c r="BL174" s="414"/>
      <c r="BM174" s="414"/>
      <c r="BN174" s="414"/>
      <c r="BO174" s="414"/>
      <c r="BP174" s="414"/>
      <c r="BQ174" s="414"/>
      <c r="BR174" s="414"/>
      <c r="BS174" s="414"/>
      <c r="BT174" s="414"/>
      <c r="BU174" s="414"/>
      <c r="BV174" s="414"/>
      <c r="BW174" s="414"/>
      <c r="BX174" s="414"/>
      <c r="BY174" s="414"/>
      <c r="BZ174" s="414"/>
      <c r="CA174" s="414"/>
      <c r="CB174" s="414"/>
      <c r="CC174" s="414"/>
      <c r="CD174" s="414"/>
      <c r="CE174" s="414"/>
      <c r="CF174" s="414"/>
      <c r="CG174" s="414"/>
      <c r="CH174" s="414"/>
    </row>
    <row r="175" spans="2:86" x14ac:dyDescent="0.25">
      <c r="B175" s="414"/>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c r="AA175" s="414"/>
      <c r="AB175" s="414"/>
      <c r="AC175" s="414"/>
      <c r="AD175" s="414"/>
      <c r="AE175" s="414"/>
      <c r="AF175" s="414"/>
      <c r="AG175" s="414"/>
      <c r="AH175" s="414"/>
      <c r="AI175" s="414"/>
      <c r="AJ175" s="414"/>
      <c r="AK175" s="414"/>
      <c r="AL175" s="414"/>
      <c r="AM175" s="414"/>
      <c r="AN175" s="414"/>
      <c r="AO175" s="414"/>
      <c r="AP175" s="414"/>
      <c r="AQ175" s="414"/>
      <c r="AR175" s="414"/>
      <c r="AS175" s="414"/>
      <c r="AT175" s="414"/>
      <c r="AU175" s="414"/>
      <c r="AV175" s="414"/>
      <c r="AW175" s="414"/>
      <c r="AX175" s="414"/>
      <c r="AY175" s="414"/>
      <c r="AZ175" s="414"/>
      <c r="BA175" s="414"/>
      <c r="BB175" s="414"/>
      <c r="BC175" s="414"/>
      <c r="BD175" s="414"/>
      <c r="BE175" s="414"/>
      <c r="BF175" s="414"/>
      <c r="BG175" s="414"/>
      <c r="BH175" s="414"/>
      <c r="BI175" s="414"/>
      <c r="BJ175" s="414"/>
      <c r="BK175" s="414"/>
      <c r="BL175" s="414"/>
      <c r="BM175" s="414"/>
      <c r="BN175" s="414"/>
      <c r="BO175" s="414"/>
      <c r="BP175" s="414"/>
      <c r="BQ175" s="414"/>
      <c r="BR175" s="414"/>
      <c r="BS175" s="414"/>
      <c r="BT175" s="414"/>
      <c r="BU175" s="414"/>
      <c r="BV175" s="414"/>
      <c r="BW175" s="414"/>
      <c r="BX175" s="414"/>
      <c r="BY175" s="414"/>
      <c r="BZ175" s="414"/>
      <c r="CA175" s="414"/>
      <c r="CB175" s="414"/>
      <c r="CC175" s="414"/>
      <c r="CD175" s="414"/>
      <c r="CE175" s="414"/>
      <c r="CF175" s="414"/>
      <c r="CG175" s="414"/>
      <c r="CH175" s="414"/>
    </row>
    <row r="176" spans="2:86" x14ac:dyDescent="0.25">
      <c r="B176" s="414"/>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c r="AF176" s="414"/>
      <c r="AG176" s="414"/>
      <c r="AH176" s="414"/>
      <c r="AI176" s="414"/>
      <c r="AJ176" s="414"/>
      <c r="AK176" s="414"/>
      <c r="AL176" s="414"/>
      <c r="AM176" s="414"/>
      <c r="AN176" s="414"/>
      <c r="AO176" s="414"/>
      <c r="AP176" s="414"/>
      <c r="AQ176" s="414"/>
      <c r="AR176" s="414"/>
      <c r="AS176" s="414"/>
      <c r="AT176" s="414"/>
      <c r="AU176" s="414"/>
      <c r="AV176" s="414"/>
      <c r="AW176" s="414"/>
      <c r="AX176" s="414"/>
      <c r="AY176" s="414"/>
      <c r="AZ176" s="414"/>
      <c r="BA176" s="414"/>
      <c r="BB176" s="414"/>
      <c r="BC176" s="414"/>
      <c r="BD176" s="414"/>
      <c r="BE176" s="414"/>
      <c r="BF176" s="414"/>
      <c r="BG176" s="414"/>
      <c r="BH176" s="414"/>
      <c r="BI176" s="414"/>
      <c r="BJ176" s="414"/>
      <c r="BK176" s="414"/>
      <c r="BL176" s="414"/>
      <c r="BM176" s="414"/>
      <c r="BN176" s="414"/>
      <c r="BO176" s="414"/>
      <c r="BP176" s="414"/>
      <c r="BQ176" s="414"/>
      <c r="BR176" s="414"/>
      <c r="BS176" s="414"/>
      <c r="BT176" s="414"/>
      <c r="BU176" s="414"/>
      <c r="BV176" s="414"/>
      <c r="BW176" s="414"/>
      <c r="BX176" s="414"/>
      <c r="BY176" s="414"/>
      <c r="BZ176" s="414"/>
      <c r="CA176" s="414"/>
      <c r="CB176" s="414"/>
      <c r="CC176" s="414"/>
      <c r="CD176" s="414"/>
      <c r="CE176" s="414"/>
      <c r="CF176" s="414"/>
      <c r="CG176" s="414"/>
      <c r="CH176" s="414"/>
    </row>
    <row r="177" spans="2:86" x14ac:dyDescent="0.25">
      <c r="B177" s="414"/>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4"/>
      <c r="AY177" s="414"/>
      <c r="AZ177" s="414"/>
      <c r="BA177" s="414"/>
      <c r="BB177" s="414"/>
      <c r="BC177" s="414"/>
      <c r="BD177" s="414"/>
      <c r="BE177" s="414"/>
      <c r="BF177" s="414"/>
      <c r="BG177" s="414"/>
      <c r="BH177" s="414"/>
      <c r="BI177" s="414"/>
      <c r="BJ177" s="414"/>
      <c r="BK177" s="414"/>
      <c r="BL177" s="414"/>
      <c r="BM177" s="414"/>
      <c r="BN177" s="414"/>
      <c r="BO177" s="414"/>
      <c r="BP177" s="414"/>
      <c r="BQ177" s="414"/>
      <c r="BR177" s="414"/>
      <c r="BS177" s="414"/>
      <c r="BT177" s="414"/>
      <c r="BU177" s="414"/>
      <c r="BV177" s="414"/>
      <c r="BW177" s="414"/>
      <c r="BX177" s="414"/>
      <c r="BY177" s="414"/>
      <c r="BZ177" s="414"/>
      <c r="CA177" s="414"/>
      <c r="CB177" s="414"/>
      <c r="CC177" s="414"/>
      <c r="CD177" s="414"/>
      <c r="CE177" s="414"/>
      <c r="CF177" s="414"/>
      <c r="CG177" s="414"/>
      <c r="CH177" s="414"/>
    </row>
    <row r="178" spans="2:86" x14ac:dyDescent="0.25">
      <c r="B178" s="414"/>
      <c r="C178" s="414"/>
      <c r="D178" s="414"/>
      <c r="E178" s="414"/>
      <c r="F178" s="414"/>
      <c r="G178" s="414"/>
      <c r="H178" s="414"/>
      <c r="I178" s="414"/>
      <c r="J178" s="414"/>
      <c r="K178" s="414"/>
      <c r="L178" s="414"/>
      <c r="M178" s="414"/>
      <c r="N178" s="414"/>
      <c r="O178" s="414"/>
      <c r="P178" s="414"/>
      <c r="Q178" s="414"/>
      <c r="R178" s="414"/>
      <c r="S178" s="414"/>
      <c r="T178" s="414"/>
      <c r="U178" s="414"/>
      <c r="V178" s="414"/>
      <c r="W178" s="414"/>
      <c r="X178" s="414"/>
      <c r="Y178" s="414"/>
      <c r="Z178" s="414"/>
      <c r="AA178" s="414"/>
      <c r="AB178" s="414"/>
      <c r="AC178" s="414"/>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4"/>
      <c r="AY178" s="414"/>
      <c r="AZ178" s="414"/>
      <c r="BA178" s="414"/>
      <c r="BB178" s="414"/>
      <c r="BC178" s="414"/>
      <c r="BD178" s="414"/>
      <c r="BE178" s="414"/>
      <c r="BF178" s="414"/>
      <c r="BG178" s="414"/>
      <c r="BH178" s="414"/>
      <c r="BI178" s="414"/>
      <c r="BJ178" s="414"/>
      <c r="BK178" s="414"/>
      <c r="BL178" s="414"/>
      <c r="BM178" s="414"/>
      <c r="BN178" s="414"/>
      <c r="BO178" s="414"/>
      <c r="BP178" s="414"/>
      <c r="BQ178" s="414"/>
      <c r="BR178" s="414"/>
      <c r="BS178" s="414"/>
      <c r="BT178" s="414"/>
      <c r="BU178" s="414"/>
      <c r="BV178" s="414"/>
      <c r="BW178" s="414"/>
      <c r="BX178" s="414"/>
      <c r="BY178" s="414"/>
      <c r="BZ178" s="414"/>
      <c r="CA178" s="414"/>
      <c r="CB178" s="414"/>
      <c r="CC178" s="414"/>
      <c r="CD178" s="414"/>
      <c r="CE178" s="414"/>
      <c r="CF178" s="414"/>
      <c r="CG178" s="414"/>
      <c r="CH178" s="414"/>
    </row>
    <row r="179" spans="2:86" x14ac:dyDescent="0.25">
      <c r="B179" s="414"/>
      <c r="C179" s="414"/>
      <c r="D179" s="414"/>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c r="AA179" s="414"/>
      <c r="AB179" s="414"/>
      <c r="AC179" s="414"/>
      <c r="AD179" s="414"/>
      <c r="AE179" s="414"/>
      <c r="AF179" s="414"/>
      <c r="AG179" s="414"/>
      <c r="AH179" s="414"/>
      <c r="AI179" s="414"/>
      <c r="AJ179" s="414"/>
      <c r="AK179" s="414"/>
      <c r="AL179" s="414"/>
      <c r="AM179" s="414"/>
      <c r="AN179" s="414"/>
      <c r="AO179" s="414"/>
      <c r="AP179" s="414"/>
      <c r="AQ179" s="414"/>
      <c r="AR179" s="414"/>
      <c r="AS179" s="414"/>
      <c r="AT179" s="414"/>
      <c r="AU179" s="414"/>
      <c r="AV179" s="414"/>
      <c r="AW179" s="414"/>
      <c r="AX179" s="414"/>
      <c r="AY179" s="414"/>
      <c r="AZ179" s="414"/>
      <c r="BA179" s="414"/>
      <c r="BB179" s="414"/>
      <c r="BC179" s="414"/>
      <c r="BD179" s="414"/>
      <c r="BE179" s="414"/>
      <c r="BF179" s="414"/>
      <c r="BG179" s="414"/>
      <c r="BH179" s="414"/>
      <c r="BI179" s="414"/>
      <c r="BJ179" s="414"/>
      <c r="BK179" s="414"/>
      <c r="BL179" s="414"/>
      <c r="BM179" s="414"/>
      <c r="BN179" s="414"/>
      <c r="BO179" s="414"/>
      <c r="BP179" s="414"/>
      <c r="BQ179" s="414"/>
      <c r="BR179" s="414"/>
      <c r="BS179" s="414"/>
      <c r="BT179" s="414"/>
      <c r="BU179" s="414"/>
      <c r="BV179" s="414"/>
      <c r="BW179" s="414"/>
      <c r="BX179" s="414"/>
      <c r="BY179" s="414"/>
      <c r="BZ179" s="414"/>
      <c r="CA179" s="414"/>
      <c r="CB179" s="414"/>
      <c r="CC179" s="414"/>
      <c r="CD179" s="414"/>
      <c r="CE179" s="414"/>
      <c r="CF179" s="414"/>
      <c r="CG179" s="414"/>
      <c r="CH179" s="414"/>
    </row>
    <row r="180" spans="2:86" x14ac:dyDescent="0.25">
      <c r="B180" s="414"/>
      <c r="C180" s="414"/>
      <c r="D180" s="414"/>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4"/>
      <c r="BW180" s="414"/>
      <c r="BX180" s="414"/>
      <c r="BY180" s="414"/>
      <c r="BZ180" s="414"/>
      <c r="CA180" s="414"/>
      <c r="CB180" s="414"/>
      <c r="CC180" s="414"/>
      <c r="CD180" s="414"/>
      <c r="CE180" s="414"/>
      <c r="CF180" s="414"/>
      <c r="CG180" s="414"/>
      <c r="CH180" s="414"/>
    </row>
    <row r="181" spans="2:86" x14ac:dyDescent="0.25">
      <c r="B181" s="414"/>
      <c r="C181" s="414"/>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c r="AA181" s="414"/>
      <c r="AB181" s="414"/>
      <c r="AC181" s="414"/>
      <c r="AD181" s="414"/>
      <c r="AE181" s="414"/>
      <c r="AF181" s="414"/>
      <c r="AG181" s="414"/>
      <c r="AH181" s="414"/>
      <c r="AI181" s="414"/>
      <c r="AJ181" s="414"/>
      <c r="AK181" s="414"/>
      <c r="AL181" s="414"/>
      <c r="AM181" s="414"/>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4"/>
      <c r="BR181" s="414"/>
      <c r="BS181" s="414"/>
      <c r="BT181" s="414"/>
      <c r="BU181" s="414"/>
      <c r="BV181" s="414"/>
      <c r="BW181" s="414"/>
      <c r="BX181" s="414"/>
      <c r="BY181" s="414"/>
      <c r="BZ181" s="414"/>
      <c r="CA181" s="414"/>
      <c r="CB181" s="414"/>
      <c r="CC181" s="414"/>
      <c r="CD181" s="414"/>
      <c r="CE181" s="414"/>
      <c r="CF181" s="414"/>
      <c r="CG181" s="414"/>
      <c r="CH181" s="414"/>
    </row>
    <row r="182" spans="2:86" x14ac:dyDescent="0.25">
      <c r="B182" s="414"/>
      <c r="C182" s="414"/>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c r="AA182" s="414"/>
      <c r="AB182" s="414"/>
      <c r="AC182" s="414"/>
      <c r="AD182" s="414"/>
      <c r="AE182" s="414"/>
      <c r="AF182" s="414"/>
      <c r="AG182" s="414"/>
      <c r="AH182" s="414"/>
      <c r="AI182" s="414"/>
      <c r="AJ182" s="414"/>
      <c r="AK182" s="414"/>
      <c r="AL182" s="414"/>
      <c r="AM182" s="414"/>
      <c r="AN182" s="414"/>
      <c r="AO182" s="414"/>
      <c r="AP182" s="414"/>
      <c r="AQ182" s="414"/>
      <c r="AR182" s="414"/>
      <c r="AS182" s="414"/>
      <c r="AT182" s="414"/>
      <c r="AU182" s="414"/>
      <c r="AV182" s="414"/>
      <c r="AW182" s="414"/>
      <c r="AX182" s="414"/>
      <c r="AY182" s="414"/>
      <c r="AZ182" s="414"/>
      <c r="BA182" s="414"/>
      <c r="BB182" s="414"/>
      <c r="BC182" s="414"/>
      <c r="BD182" s="414"/>
      <c r="BE182" s="414"/>
      <c r="BF182" s="414"/>
      <c r="BG182" s="414"/>
      <c r="BH182" s="414"/>
      <c r="BI182" s="414"/>
      <c r="BJ182" s="414"/>
      <c r="BK182" s="414"/>
      <c r="BL182" s="414"/>
      <c r="BM182" s="414"/>
      <c r="BN182" s="414"/>
      <c r="BO182" s="414"/>
      <c r="BP182" s="414"/>
      <c r="BQ182" s="414"/>
      <c r="BR182" s="414"/>
      <c r="BS182" s="414"/>
      <c r="BT182" s="414"/>
      <c r="BU182" s="414"/>
      <c r="BV182" s="414"/>
      <c r="BW182" s="414"/>
      <c r="BX182" s="414"/>
      <c r="BY182" s="414"/>
      <c r="BZ182" s="414"/>
      <c r="CA182" s="414"/>
      <c r="CB182" s="414"/>
      <c r="CC182" s="414"/>
      <c r="CD182" s="414"/>
      <c r="CE182" s="414"/>
      <c r="CF182" s="414"/>
      <c r="CG182" s="414"/>
      <c r="CH182" s="414"/>
    </row>
    <row r="183" spans="2:86" x14ac:dyDescent="0.25">
      <c r="B183" s="414"/>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4"/>
      <c r="AY183" s="414"/>
      <c r="AZ183" s="414"/>
      <c r="BA183" s="414"/>
      <c r="BB183" s="414"/>
      <c r="BC183" s="414"/>
      <c r="BD183" s="414"/>
      <c r="BE183" s="414"/>
      <c r="BF183" s="414"/>
      <c r="BG183" s="414"/>
      <c r="BH183" s="414"/>
      <c r="BI183" s="414"/>
      <c r="BJ183" s="414"/>
      <c r="BK183" s="414"/>
      <c r="BL183" s="414"/>
      <c r="BM183" s="414"/>
      <c r="BN183" s="414"/>
      <c r="BO183" s="414"/>
      <c r="BP183" s="414"/>
      <c r="BQ183" s="414"/>
      <c r="BR183" s="414"/>
      <c r="BS183" s="414"/>
      <c r="BT183" s="414"/>
      <c r="BU183" s="414"/>
      <c r="BV183" s="414"/>
      <c r="BW183" s="414"/>
      <c r="BX183" s="414"/>
      <c r="BY183" s="414"/>
      <c r="BZ183" s="414"/>
      <c r="CA183" s="414"/>
      <c r="CB183" s="414"/>
      <c r="CC183" s="414"/>
      <c r="CD183" s="414"/>
      <c r="CE183" s="414"/>
      <c r="CF183" s="414"/>
      <c r="CG183" s="414"/>
      <c r="CH183" s="414"/>
    </row>
    <row r="184" spans="2:86" x14ac:dyDescent="0.25">
      <c r="B184" s="414"/>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4"/>
      <c r="AN184" s="414"/>
      <c r="AO184" s="414"/>
      <c r="AP184" s="414"/>
      <c r="AQ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c r="BV184" s="414"/>
      <c r="BW184" s="414"/>
      <c r="BX184" s="414"/>
      <c r="BY184" s="414"/>
      <c r="BZ184" s="414"/>
      <c r="CA184" s="414"/>
      <c r="CB184" s="414"/>
      <c r="CC184" s="414"/>
      <c r="CD184" s="414"/>
      <c r="CE184" s="414"/>
      <c r="CF184" s="414"/>
      <c r="CG184" s="414"/>
      <c r="CH184" s="414"/>
    </row>
    <row r="185" spans="2:86" x14ac:dyDescent="0.25">
      <c r="B185" s="414"/>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414"/>
      <c r="AK185" s="414"/>
      <c r="AL185" s="414"/>
      <c r="AM185" s="414"/>
      <c r="AN185" s="414"/>
      <c r="AO185" s="414"/>
      <c r="AP185" s="414"/>
      <c r="AQ185" s="414"/>
      <c r="AR185" s="414"/>
      <c r="AS185" s="414"/>
      <c r="AT185" s="414"/>
      <c r="AU185" s="414"/>
      <c r="AV185" s="414"/>
      <c r="AW185" s="414"/>
      <c r="AX185" s="414"/>
      <c r="AY185" s="414"/>
      <c r="AZ185" s="414"/>
      <c r="BA185" s="414"/>
      <c r="BB185" s="414"/>
      <c r="BC185" s="414"/>
      <c r="BD185" s="414"/>
      <c r="BE185" s="414"/>
      <c r="BF185" s="414"/>
      <c r="BG185" s="414"/>
      <c r="BH185" s="414"/>
      <c r="BI185" s="414"/>
      <c r="BJ185" s="414"/>
      <c r="BK185" s="414"/>
      <c r="BL185" s="414"/>
      <c r="BM185" s="414"/>
      <c r="BN185" s="414"/>
      <c r="BO185" s="414"/>
      <c r="BP185" s="414"/>
      <c r="BQ185" s="414"/>
      <c r="BR185" s="414"/>
      <c r="BS185" s="414"/>
      <c r="BT185" s="414"/>
      <c r="BU185" s="414"/>
      <c r="BV185" s="414"/>
      <c r="BW185" s="414"/>
      <c r="BX185" s="414"/>
      <c r="BY185" s="414"/>
      <c r="BZ185" s="414"/>
      <c r="CA185" s="414"/>
      <c r="CB185" s="414"/>
      <c r="CC185" s="414"/>
      <c r="CD185" s="414"/>
      <c r="CE185" s="414"/>
      <c r="CF185" s="414"/>
      <c r="CG185" s="414"/>
      <c r="CH185" s="414"/>
    </row>
    <row r="186" spans="2:86" x14ac:dyDescent="0.25">
      <c r="B186" s="414"/>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414"/>
      <c r="AK186" s="414"/>
      <c r="AL186" s="414"/>
      <c r="AM186" s="414"/>
      <c r="AN186" s="414"/>
      <c r="AO186" s="414"/>
      <c r="AP186" s="414"/>
      <c r="AQ186" s="414"/>
      <c r="AR186" s="414"/>
      <c r="AS186" s="414"/>
      <c r="AT186" s="414"/>
      <c r="AU186" s="414"/>
      <c r="AV186" s="414"/>
      <c r="AW186" s="414"/>
      <c r="AX186" s="414"/>
      <c r="AY186" s="414"/>
      <c r="AZ186" s="414"/>
      <c r="BA186" s="414"/>
      <c r="BB186" s="414"/>
      <c r="BC186" s="414"/>
      <c r="BD186" s="414"/>
      <c r="BE186" s="414"/>
      <c r="BF186" s="414"/>
      <c r="BG186" s="414"/>
      <c r="BH186" s="414"/>
      <c r="BI186" s="414"/>
      <c r="BJ186" s="414"/>
      <c r="BK186" s="414"/>
      <c r="BL186" s="414"/>
      <c r="BM186" s="414"/>
      <c r="BN186" s="414"/>
      <c r="BO186" s="414"/>
      <c r="BP186" s="414"/>
      <c r="BQ186" s="414"/>
      <c r="BR186" s="414"/>
      <c r="BS186" s="414"/>
      <c r="BT186" s="414"/>
      <c r="BU186" s="414"/>
      <c r="BV186" s="414"/>
      <c r="BW186" s="414"/>
      <c r="BX186" s="414"/>
      <c r="BY186" s="414"/>
      <c r="BZ186" s="414"/>
      <c r="CA186" s="414"/>
      <c r="CB186" s="414"/>
      <c r="CC186" s="414"/>
      <c r="CD186" s="414"/>
      <c r="CE186" s="414"/>
      <c r="CF186" s="414"/>
      <c r="CG186" s="414"/>
      <c r="CH186" s="414"/>
    </row>
    <row r="187" spans="2:86" x14ac:dyDescent="0.25">
      <c r="B187" s="414"/>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4"/>
      <c r="BR187" s="414"/>
      <c r="BS187" s="414"/>
      <c r="BT187" s="414"/>
      <c r="BU187" s="414"/>
      <c r="BV187" s="414"/>
      <c r="BW187" s="414"/>
      <c r="BX187" s="414"/>
      <c r="BY187" s="414"/>
      <c r="BZ187" s="414"/>
      <c r="CA187" s="414"/>
      <c r="CB187" s="414"/>
      <c r="CC187" s="414"/>
      <c r="CD187" s="414"/>
      <c r="CE187" s="414"/>
      <c r="CF187" s="414"/>
      <c r="CG187" s="414"/>
      <c r="CH187" s="414"/>
    </row>
    <row r="188" spans="2:86" x14ac:dyDescent="0.25">
      <c r="B188" s="414"/>
      <c r="C188" s="414"/>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414"/>
      <c r="AK188" s="414"/>
      <c r="AL188" s="414"/>
      <c r="AM188" s="414"/>
      <c r="AN188" s="414"/>
      <c r="AO188" s="414"/>
      <c r="AP188" s="414"/>
      <c r="AQ188" s="414"/>
      <c r="AR188" s="414"/>
      <c r="AS188" s="414"/>
      <c r="AT188" s="414"/>
      <c r="AU188" s="414"/>
      <c r="AV188" s="414"/>
      <c r="AW188" s="414"/>
      <c r="AX188" s="414"/>
      <c r="AY188" s="414"/>
      <c r="AZ188" s="414"/>
      <c r="BA188" s="414"/>
      <c r="BB188" s="414"/>
      <c r="BC188" s="414"/>
      <c r="BD188" s="414"/>
      <c r="BE188" s="414"/>
      <c r="BF188" s="414"/>
      <c r="BG188" s="414"/>
      <c r="BH188" s="414"/>
      <c r="BI188" s="414"/>
      <c r="BJ188" s="414"/>
      <c r="BK188" s="414"/>
      <c r="BL188" s="414"/>
      <c r="BM188" s="414"/>
      <c r="BN188" s="414"/>
      <c r="BO188" s="414"/>
      <c r="BP188" s="414"/>
      <c r="BQ188" s="414"/>
      <c r="BR188" s="414"/>
      <c r="BS188" s="414"/>
      <c r="BT188" s="414"/>
      <c r="BU188" s="414"/>
      <c r="BV188" s="414"/>
      <c r="BW188" s="414"/>
      <c r="BX188" s="414"/>
      <c r="BY188" s="414"/>
      <c r="BZ188" s="414"/>
      <c r="CA188" s="414"/>
      <c r="CB188" s="414"/>
      <c r="CC188" s="414"/>
      <c r="CD188" s="414"/>
      <c r="CE188" s="414"/>
      <c r="CF188" s="414"/>
      <c r="CG188" s="414"/>
      <c r="CH188" s="414"/>
    </row>
    <row r="189" spans="2:86" x14ac:dyDescent="0.25">
      <c r="B189" s="414"/>
      <c r="C189" s="414"/>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4"/>
      <c r="AY189" s="414"/>
      <c r="AZ189" s="414"/>
      <c r="BA189" s="414"/>
      <c r="BB189" s="414"/>
      <c r="BC189" s="414"/>
      <c r="BD189" s="414"/>
      <c r="BE189" s="414"/>
      <c r="BF189" s="414"/>
      <c r="BG189" s="414"/>
      <c r="BH189" s="414"/>
      <c r="BI189" s="414"/>
      <c r="BJ189" s="414"/>
      <c r="BK189" s="414"/>
      <c r="BL189" s="414"/>
      <c r="BM189" s="414"/>
      <c r="BN189" s="414"/>
      <c r="BO189" s="414"/>
      <c r="BP189" s="414"/>
      <c r="BQ189" s="414"/>
      <c r="BR189" s="414"/>
      <c r="BS189" s="414"/>
      <c r="BT189" s="414"/>
      <c r="BU189" s="414"/>
      <c r="BV189" s="414"/>
      <c r="BW189" s="414"/>
      <c r="BX189" s="414"/>
      <c r="BY189" s="414"/>
      <c r="BZ189" s="414"/>
      <c r="CA189" s="414"/>
      <c r="CB189" s="414"/>
      <c r="CC189" s="414"/>
      <c r="CD189" s="414"/>
      <c r="CE189" s="414"/>
      <c r="CF189" s="414"/>
      <c r="CG189" s="414"/>
      <c r="CH189" s="414"/>
    </row>
    <row r="190" spans="2:86" x14ac:dyDescent="0.25">
      <c r="B190" s="414"/>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4"/>
      <c r="AY190" s="414"/>
      <c r="AZ190" s="414"/>
      <c r="BA190" s="414"/>
      <c r="BB190" s="414"/>
      <c r="BC190" s="414"/>
      <c r="BD190" s="414"/>
      <c r="BE190" s="414"/>
      <c r="BF190" s="414"/>
      <c r="BG190" s="414"/>
      <c r="BH190" s="414"/>
      <c r="BI190" s="414"/>
      <c r="BJ190" s="414"/>
      <c r="BK190" s="414"/>
      <c r="BL190" s="414"/>
      <c r="BM190" s="414"/>
      <c r="BN190" s="414"/>
      <c r="BO190" s="414"/>
      <c r="BP190" s="414"/>
      <c r="BQ190" s="414"/>
      <c r="BR190" s="414"/>
      <c r="BS190" s="414"/>
      <c r="BT190" s="414"/>
      <c r="BU190" s="414"/>
      <c r="BV190" s="414"/>
      <c r="BW190" s="414"/>
      <c r="BX190" s="414"/>
      <c r="BY190" s="414"/>
      <c r="BZ190" s="414"/>
      <c r="CA190" s="414"/>
      <c r="CB190" s="414"/>
      <c r="CC190" s="414"/>
      <c r="CD190" s="414"/>
      <c r="CE190" s="414"/>
      <c r="CF190" s="414"/>
      <c r="CG190" s="414"/>
      <c r="CH190" s="414"/>
    </row>
    <row r="191" spans="2:86" x14ac:dyDescent="0.25">
      <c r="B191" s="414"/>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4"/>
      <c r="AY191" s="414"/>
      <c r="AZ191" s="414"/>
      <c r="BA191" s="414"/>
      <c r="BB191" s="414"/>
      <c r="BC191" s="414"/>
      <c r="BD191" s="414"/>
      <c r="BE191" s="414"/>
      <c r="BF191" s="414"/>
      <c r="BG191" s="414"/>
      <c r="BH191" s="414"/>
      <c r="BI191" s="414"/>
      <c r="BJ191" s="414"/>
      <c r="BK191" s="414"/>
      <c r="BL191" s="414"/>
      <c r="BM191" s="414"/>
      <c r="BN191" s="414"/>
      <c r="BO191" s="414"/>
      <c r="BP191" s="414"/>
      <c r="BQ191" s="414"/>
      <c r="BR191" s="414"/>
      <c r="BS191" s="414"/>
      <c r="BT191" s="414"/>
      <c r="BU191" s="414"/>
      <c r="BV191" s="414"/>
      <c r="BW191" s="414"/>
      <c r="BX191" s="414"/>
      <c r="BY191" s="414"/>
      <c r="BZ191" s="414"/>
      <c r="CA191" s="414"/>
      <c r="CB191" s="414"/>
      <c r="CC191" s="414"/>
      <c r="CD191" s="414"/>
      <c r="CE191" s="414"/>
      <c r="CF191" s="414"/>
      <c r="CG191" s="414"/>
      <c r="CH191" s="414"/>
    </row>
    <row r="192" spans="2:86" x14ac:dyDescent="0.25">
      <c r="B192" s="414"/>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c r="AA192" s="414"/>
      <c r="AB192" s="414"/>
      <c r="AC192" s="414"/>
      <c r="AD192" s="414"/>
      <c r="AE192" s="414"/>
      <c r="AF192" s="414"/>
      <c r="AG192" s="414"/>
      <c r="AH192" s="414"/>
      <c r="AI192" s="414"/>
      <c r="AJ192" s="414"/>
      <c r="AK192" s="414"/>
      <c r="AL192" s="414"/>
      <c r="AM192" s="414"/>
      <c r="AN192" s="414"/>
      <c r="AO192" s="414"/>
      <c r="AP192" s="414"/>
      <c r="AQ192" s="414"/>
      <c r="AR192" s="414"/>
      <c r="AS192" s="414"/>
      <c r="AT192" s="414"/>
      <c r="AU192" s="414"/>
      <c r="AV192" s="414"/>
      <c r="AW192" s="414"/>
      <c r="AX192" s="414"/>
      <c r="AY192" s="414"/>
      <c r="AZ192" s="414"/>
      <c r="BA192" s="414"/>
      <c r="BB192" s="414"/>
      <c r="BC192" s="414"/>
      <c r="BD192" s="414"/>
      <c r="BE192" s="414"/>
      <c r="BF192" s="414"/>
      <c r="BG192" s="414"/>
      <c r="BH192" s="414"/>
      <c r="BI192" s="414"/>
      <c r="BJ192" s="414"/>
      <c r="BK192" s="414"/>
      <c r="BL192" s="414"/>
      <c r="BM192" s="414"/>
      <c r="BN192" s="414"/>
      <c r="BO192" s="414"/>
      <c r="BP192" s="414"/>
      <c r="BQ192" s="414"/>
      <c r="BR192" s="414"/>
      <c r="BS192" s="414"/>
      <c r="BT192" s="414"/>
      <c r="BU192" s="414"/>
      <c r="BV192" s="414"/>
      <c r="BW192" s="414"/>
      <c r="BX192" s="414"/>
      <c r="BY192" s="414"/>
      <c r="BZ192" s="414"/>
      <c r="CA192" s="414"/>
      <c r="CB192" s="414"/>
      <c r="CC192" s="414"/>
      <c r="CD192" s="414"/>
      <c r="CE192" s="414"/>
      <c r="CF192" s="414"/>
      <c r="CG192" s="414"/>
      <c r="CH192" s="414"/>
    </row>
    <row r="193" spans="2:86" x14ac:dyDescent="0.25">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414"/>
      <c r="AE193" s="414"/>
      <c r="AF193" s="414"/>
      <c r="AG193" s="414"/>
      <c r="AH193" s="414"/>
      <c r="AI193" s="414"/>
      <c r="AJ193" s="414"/>
      <c r="AK193" s="414"/>
      <c r="AL193" s="414"/>
      <c r="AM193" s="414"/>
      <c r="AN193" s="414"/>
      <c r="AO193" s="414"/>
      <c r="AP193" s="414"/>
      <c r="AQ193" s="414"/>
      <c r="AR193" s="414"/>
      <c r="AS193" s="414"/>
      <c r="AT193" s="414"/>
      <c r="AU193" s="414"/>
      <c r="AV193" s="414"/>
      <c r="AW193" s="414"/>
      <c r="AX193" s="414"/>
      <c r="AY193" s="414"/>
      <c r="AZ193" s="414"/>
      <c r="BA193" s="414"/>
      <c r="BB193" s="414"/>
      <c r="BC193" s="414"/>
      <c r="BD193" s="414"/>
      <c r="BE193" s="414"/>
      <c r="BF193" s="414"/>
      <c r="BG193" s="414"/>
      <c r="BH193" s="414"/>
      <c r="BI193" s="414"/>
      <c r="BJ193" s="414"/>
      <c r="BK193" s="414"/>
      <c r="BL193" s="414"/>
      <c r="BM193" s="414"/>
      <c r="BN193" s="414"/>
      <c r="BO193" s="414"/>
      <c r="BP193" s="414"/>
      <c r="BQ193" s="414"/>
      <c r="BR193" s="414"/>
      <c r="BS193" s="414"/>
      <c r="BT193" s="414"/>
      <c r="BU193" s="414"/>
      <c r="BV193" s="414"/>
      <c r="BW193" s="414"/>
      <c r="BX193" s="414"/>
      <c r="BY193" s="414"/>
      <c r="BZ193" s="414"/>
      <c r="CA193" s="414"/>
      <c r="CB193" s="414"/>
      <c r="CC193" s="414"/>
      <c r="CD193" s="414"/>
      <c r="CE193" s="414"/>
      <c r="CF193" s="414"/>
      <c r="CG193" s="414"/>
      <c r="CH193" s="414"/>
    </row>
    <row r="194" spans="2:86" x14ac:dyDescent="0.25">
      <c r="B194" s="414"/>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c r="AA194" s="414"/>
      <c r="AB194" s="414"/>
      <c r="AC194" s="414"/>
      <c r="AD194" s="414"/>
      <c r="AE194" s="414"/>
      <c r="AF194" s="414"/>
      <c r="AG194" s="414"/>
      <c r="AH194" s="414"/>
      <c r="AI194" s="414"/>
      <c r="AJ194" s="414"/>
      <c r="AK194" s="414"/>
      <c r="AL194" s="414"/>
      <c r="AM194" s="414"/>
      <c r="AN194" s="414"/>
      <c r="AO194" s="414"/>
      <c r="AP194" s="414"/>
      <c r="AQ194" s="414"/>
      <c r="AR194" s="414"/>
      <c r="AS194" s="414"/>
      <c r="AT194" s="414"/>
      <c r="AU194" s="414"/>
      <c r="AV194" s="414"/>
      <c r="AW194" s="414"/>
      <c r="AX194" s="414"/>
      <c r="AY194" s="414"/>
      <c r="AZ194" s="414"/>
      <c r="BA194" s="414"/>
      <c r="BB194" s="414"/>
      <c r="BC194" s="414"/>
      <c r="BD194" s="414"/>
      <c r="BE194" s="414"/>
      <c r="BF194" s="414"/>
      <c r="BG194" s="414"/>
      <c r="BH194" s="414"/>
      <c r="BI194" s="414"/>
      <c r="BJ194" s="414"/>
      <c r="BK194" s="414"/>
      <c r="BL194" s="414"/>
      <c r="BM194" s="414"/>
      <c r="BN194" s="414"/>
      <c r="BO194" s="414"/>
      <c r="BP194" s="414"/>
      <c r="BQ194" s="414"/>
      <c r="BR194" s="414"/>
      <c r="BS194" s="414"/>
      <c r="BT194" s="414"/>
      <c r="BU194" s="414"/>
      <c r="BV194" s="414"/>
      <c r="BW194" s="414"/>
      <c r="BX194" s="414"/>
      <c r="BY194" s="414"/>
      <c r="BZ194" s="414"/>
      <c r="CA194" s="414"/>
      <c r="CB194" s="414"/>
      <c r="CC194" s="414"/>
      <c r="CD194" s="414"/>
      <c r="CE194" s="414"/>
      <c r="CF194" s="414"/>
      <c r="CG194" s="414"/>
      <c r="CH194" s="414"/>
    </row>
    <row r="195" spans="2:86" x14ac:dyDescent="0.25">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414"/>
      <c r="AM195" s="414"/>
      <c r="AN195" s="414"/>
      <c r="AO195" s="414"/>
      <c r="AP195" s="414"/>
      <c r="AQ195" s="414"/>
      <c r="AR195" s="414"/>
      <c r="AS195" s="414"/>
      <c r="AT195" s="414"/>
      <c r="AU195" s="414"/>
      <c r="AV195" s="414"/>
      <c r="AW195" s="414"/>
      <c r="AX195" s="414"/>
      <c r="AY195" s="414"/>
      <c r="AZ195" s="414"/>
      <c r="BA195" s="414"/>
      <c r="BB195" s="414"/>
      <c r="BC195" s="414"/>
      <c r="BD195" s="414"/>
      <c r="BE195" s="414"/>
      <c r="BF195" s="414"/>
      <c r="BG195" s="414"/>
      <c r="BH195" s="414"/>
      <c r="BI195" s="414"/>
      <c r="BJ195" s="414"/>
      <c r="BK195" s="414"/>
      <c r="BL195" s="414"/>
      <c r="BM195" s="414"/>
      <c r="BN195" s="414"/>
      <c r="BO195" s="414"/>
      <c r="BP195" s="414"/>
      <c r="BQ195" s="414"/>
      <c r="BR195" s="414"/>
      <c r="BS195" s="414"/>
      <c r="BT195" s="414"/>
      <c r="BU195" s="414"/>
      <c r="BV195" s="414"/>
      <c r="BW195" s="414"/>
      <c r="BX195" s="414"/>
      <c r="BY195" s="414"/>
      <c r="BZ195" s="414"/>
      <c r="CA195" s="414"/>
      <c r="CB195" s="414"/>
      <c r="CC195" s="414"/>
      <c r="CD195" s="414"/>
      <c r="CE195" s="414"/>
      <c r="CF195" s="414"/>
      <c r="CG195" s="414"/>
      <c r="CH195" s="414"/>
    </row>
    <row r="196" spans="2:86" x14ac:dyDescent="0.25">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414"/>
      <c r="AM196" s="414"/>
      <c r="AN196" s="414"/>
      <c r="AO196" s="414"/>
      <c r="AP196" s="414"/>
      <c r="AQ196" s="414"/>
      <c r="AR196" s="414"/>
      <c r="AS196" s="414"/>
      <c r="AT196" s="414"/>
      <c r="AU196" s="414"/>
      <c r="AV196" s="414"/>
      <c r="AW196" s="414"/>
      <c r="AX196" s="414"/>
      <c r="AY196" s="414"/>
      <c r="AZ196" s="414"/>
      <c r="BA196" s="414"/>
      <c r="BB196" s="414"/>
      <c r="BC196" s="414"/>
      <c r="BD196" s="414"/>
      <c r="BE196" s="414"/>
      <c r="BF196" s="414"/>
      <c r="BG196" s="414"/>
      <c r="BH196" s="414"/>
      <c r="BI196" s="414"/>
      <c r="BJ196" s="414"/>
      <c r="BK196" s="414"/>
      <c r="BL196" s="414"/>
      <c r="BM196" s="414"/>
      <c r="BN196" s="414"/>
      <c r="BO196" s="414"/>
      <c r="BP196" s="414"/>
      <c r="BQ196" s="414"/>
      <c r="BR196" s="414"/>
      <c r="BS196" s="414"/>
      <c r="BT196" s="414"/>
      <c r="BU196" s="414"/>
      <c r="BV196" s="414"/>
      <c r="BW196" s="414"/>
      <c r="BX196" s="414"/>
      <c r="BY196" s="414"/>
      <c r="BZ196" s="414"/>
      <c r="CA196" s="414"/>
      <c r="CB196" s="414"/>
      <c r="CC196" s="414"/>
      <c r="CD196" s="414"/>
      <c r="CE196" s="414"/>
      <c r="CF196" s="414"/>
      <c r="CG196" s="414"/>
      <c r="CH196" s="414"/>
    </row>
    <row r="197" spans="2:86" x14ac:dyDescent="0.25">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4"/>
      <c r="AY197" s="414"/>
      <c r="AZ197" s="414"/>
      <c r="BA197" s="414"/>
      <c r="BB197" s="414"/>
      <c r="BC197" s="414"/>
      <c r="BD197" s="414"/>
      <c r="BE197" s="414"/>
      <c r="BF197" s="414"/>
      <c r="BG197" s="414"/>
      <c r="BH197" s="414"/>
      <c r="BI197" s="414"/>
      <c r="BJ197" s="414"/>
      <c r="BK197" s="414"/>
      <c r="BL197" s="414"/>
      <c r="BM197" s="414"/>
      <c r="BN197" s="414"/>
      <c r="BO197" s="414"/>
      <c r="BP197" s="414"/>
      <c r="BQ197" s="414"/>
      <c r="BR197" s="414"/>
      <c r="BS197" s="414"/>
      <c r="BT197" s="414"/>
      <c r="BU197" s="414"/>
      <c r="BV197" s="414"/>
      <c r="BW197" s="414"/>
      <c r="BX197" s="414"/>
      <c r="BY197" s="414"/>
      <c r="BZ197" s="414"/>
      <c r="CA197" s="414"/>
      <c r="CB197" s="414"/>
      <c r="CC197" s="414"/>
      <c r="CD197" s="414"/>
      <c r="CE197" s="414"/>
      <c r="CF197" s="414"/>
      <c r="CG197" s="414"/>
      <c r="CH197" s="414"/>
    </row>
    <row r="198" spans="2:86" x14ac:dyDescent="0.25">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414"/>
      <c r="AM198" s="414"/>
      <c r="AN198" s="414"/>
      <c r="AO198" s="414"/>
      <c r="AP198" s="414"/>
      <c r="AQ198" s="414"/>
      <c r="AR198" s="414"/>
      <c r="AS198" s="414"/>
      <c r="AT198" s="414"/>
      <c r="AU198" s="414"/>
      <c r="AV198" s="414"/>
      <c r="AW198" s="414"/>
      <c r="AX198" s="414"/>
      <c r="AY198" s="414"/>
      <c r="AZ198" s="414"/>
      <c r="BA198" s="414"/>
      <c r="BB198" s="414"/>
      <c r="BC198" s="414"/>
      <c r="BD198" s="414"/>
      <c r="BE198" s="414"/>
      <c r="BF198" s="414"/>
      <c r="BG198" s="414"/>
      <c r="BH198" s="414"/>
      <c r="BI198" s="414"/>
      <c r="BJ198" s="414"/>
      <c r="BK198" s="414"/>
      <c r="BL198" s="414"/>
      <c r="BM198" s="414"/>
      <c r="BN198" s="414"/>
      <c r="BO198" s="414"/>
      <c r="BP198" s="414"/>
      <c r="BQ198" s="414"/>
      <c r="BR198" s="414"/>
      <c r="BS198" s="414"/>
      <c r="BT198" s="414"/>
      <c r="BU198" s="414"/>
      <c r="BV198" s="414"/>
      <c r="BW198" s="414"/>
      <c r="BX198" s="414"/>
      <c r="BY198" s="414"/>
      <c r="BZ198" s="414"/>
      <c r="CA198" s="414"/>
      <c r="CB198" s="414"/>
      <c r="CC198" s="414"/>
      <c r="CD198" s="414"/>
      <c r="CE198" s="414"/>
      <c r="CF198" s="414"/>
      <c r="CG198" s="414"/>
      <c r="CH198" s="414"/>
    </row>
    <row r="199" spans="2:86" x14ac:dyDescent="0.25">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4"/>
      <c r="AY199" s="414"/>
      <c r="AZ199" s="414"/>
      <c r="BA199" s="414"/>
      <c r="BB199" s="414"/>
      <c r="BC199" s="414"/>
      <c r="BD199" s="414"/>
      <c r="BE199" s="414"/>
      <c r="BF199" s="414"/>
      <c r="BG199" s="414"/>
      <c r="BH199" s="414"/>
      <c r="BI199" s="414"/>
      <c r="BJ199" s="414"/>
      <c r="BK199" s="414"/>
      <c r="BL199" s="414"/>
      <c r="BM199" s="414"/>
      <c r="BN199" s="414"/>
      <c r="BO199" s="414"/>
      <c r="BP199" s="414"/>
      <c r="BQ199" s="414"/>
      <c r="BR199" s="414"/>
      <c r="BS199" s="414"/>
      <c r="BT199" s="414"/>
      <c r="BU199" s="414"/>
      <c r="BV199" s="414"/>
      <c r="BW199" s="414"/>
      <c r="BX199" s="414"/>
      <c r="BY199" s="414"/>
      <c r="BZ199" s="414"/>
      <c r="CA199" s="414"/>
      <c r="CB199" s="414"/>
      <c r="CC199" s="414"/>
      <c r="CD199" s="414"/>
      <c r="CE199" s="414"/>
      <c r="CF199" s="414"/>
      <c r="CG199" s="414"/>
      <c r="CH199" s="414"/>
    </row>
    <row r="200" spans="2:86" x14ac:dyDescent="0.25">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4"/>
      <c r="AY200" s="414"/>
      <c r="AZ200" s="414"/>
      <c r="BA200" s="414"/>
      <c r="BB200" s="414"/>
      <c r="BC200" s="414"/>
      <c r="BD200" s="414"/>
      <c r="BE200" s="414"/>
      <c r="BF200" s="414"/>
      <c r="BG200" s="414"/>
      <c r="BH200" s="414"/>
      <c r="BI200" s="414"/>
      <c r="BJ200" s="414"/>
      <c r="BK200" s="414"/>
      <c r="BL200" s="414"/>
      <c r="BM200" s="414"/>
      <c r="BN200" s="414"/>
      <c r="BO200" s="414"/>
      <c r="BP200" s="414"/>
      <c r="BQ200" s="414"/>
      <c r="BR200" s="414"/>
      <c r="BS200" s="414"/>
      <c r="BT200" s="414"/>
      <c r="BU200" s="414"/>
      <c r="BV200" s="414"/>
      <c r="BW200" s="414"/>
      <c r="BX200" s="414"/>
      <c r="BY200" s="414"/>
      <c r="BZ200" s="414"/>
      <c r="CA200" s="414"/>
      <c r="CB200" s="414"/>
      <c r="CC200" s="414"/>
      <c r="CD200" s="414"/>
      <c r="CE200" s="414"/>
      <c r="CF200" s="414"/>
      <c r="CG200" s="414"/>
      <c r="CH200" s="414"/>
    </row>
    <row r="201" spans="2:86" x14ac:dyDescent="0.25">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414"/>
      <c r="AM201" s="414"/>
      <c r="AN201" s="414"/>
      <c r="AO201" s="414"/>
      <c r="AP201" s="414"/>
      <c r="AQ201" s="414"/>
      <c r="AR201" s="414"/>
      <c r="AS201" s="414"/>
      <c r="AT201" s="414"/>
      <c r="AU201" s="414"/>
      <c r="AV201" s="414"/>
      <c r="AW201" s="414"/>
      <c r="AX201" s="414"/>
      <c r="AY201" s="414"/>
      <c r="AZ201" s="414"/>
      <c r="BA201" s="414"/>
      <c r="BB201" s="414"/>
      <c r="BC201" s="414"/>
      <c r="BD201" s="414"/>
      <c r="BE201" s="414"/>
      <c r="BF201" s="414"/>
      <c r="BG201" s="414"/>
      <c r="BH201" s="414"/>
      <c r="BI201" s="414"/>
      <c r="BJ201" s="414"/>
      <c r="BK201" s="414"/>
      <c r="BL201" s="414"/>
      <c r="BM201" s="414"/>
      <c r="BN201" s="414"/>
      <c r="BO201" s="414"/>
      <c r="BP201" s="414"/>
      <c r="BQ201" s="414"/>
      <c r="BR201" s="414"/>
      <c r="BS201" s="414"/>
      <c r="BT201" s="414"/>
      <c r="BU201" s="414"/>
      <c r="BV201" s="414"/>
      <c r="BW201" s="414"/>
      <c r="BX201" s="414"/>
      <c r="BY201" s="414"/>
      <c r="BZ201" s="414"/>
      <c r="CA201" s="414"/>
      <c r="CB201" s="414"/>
      <c r="CC201" s="414"/>
      <c r="CD201" s="414"/>
      <c r="CE201" s="414"/>
      <c r="CF201" s="414"/>
      <c r="CG201" s="414"/>
      <c r="CH201" s="414"/>
    </row>
    <row r="202" spans="2:86" x14ac:dyDescent="0.25">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414"/>
      <c r="AM202" s="414"/>
      <c r="AN202" s="414"/>
      <c r="AO202" s="414"/>
      <c r="AP202" s="414"/>
      <c r="AQ202" s="414"/>
      <c r="AR202" s="414"/>
      <c r="AS202" s="414"/>
      <c r="AT202" s="414"/>
      <c r="AU202" s="414"/>
      <c r="AV202" s="414"/>
      <c r="AW202" s="414"/>
      <c r="AX202" s="414"/>
      <c r="AY202" s="414"/>
      <c r="AZ202" s="414"/>
      <c r="BA202" s="414"/>
      <c r="BB202" s="414"/>
      <c r="BC202" s="414"/>
      <c r="BD202" s="414"/>
      <c r="BE202" s="414"/>
      <c r="BF202" s="414"/>
      <c r="BG202" s="414"/>
      <c r="BH202" s="414"/>
      <c r="BI202" s="414"/>
      <c r="BJ202" s="414"/>
      <c r="BK202" s="414"/>
      <c r="BL202" s="414"/>
      <c r="BM202" s="414"/>
      <c r="BN202" s="414"/>
      <c r="BO202" s="414"/>
      <c r="BP202" s="414"/>
      <c r="BQ202" s="414"/>
      <c r="BR202" s="414"/>
      <c r="BS202" s="414"/>
      <c r="BT202" s="414"/>
      <c r="BU202" s="414"/>
      <c r="BV202" s="414"/>
      <c r="BW202" s="414"/>
      <c r="BX202" s="414"/>
      <c r="BY202" s="414"/>
      <c r="BZ202" s="414"/>
      <c r="CA202" s="414"/>
      <c r="CB202" s="414"/>
      <c r="CC202" s="414"/>
      <c r="CD202" s="414"/>
      <c r="CE202" s="414"/>
      <c r="CF202" s="414"/>
      <c r="CG202" s="414"/>
      <c r="CH202" s="414"/>
    </row>
    <row r="203" spans="2:86" x14ac:dyDescent="0.25">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414"/>
      <c r="AM203" s="414"/>
      <c r="AN203" s="414"/>
      <c r="AO203" s="414"/>
      <c r="AP203" s="414"/>
      <c r="AQ203" s="414"/>
      <c r="AR203" s="414"/>
      <c r="AS203" s="414"/>
      <c r="AT203" s="414"/>
      <c r="AU203" s="414"/>
      <c r="AV203" s="414"/>
      <c r="AW203" s="414"/>
      <c r="AX203" s="414"/>
      <c r="AY203" s="414"/>
      <c r="AZ203" s="414"/>
      <c r="BA203" s="414"/>
      <c r="BB203" s="414"/>
      <c r="BC203" s="414"/>
      <c r="BD203" s="414"/>
      <c r="BE203" s="414"/>
      <c r="BF203" s="414"/>
      <c r="BG203" s="414"/>
      <c r="BH203" s="414"/>
      <c r="BI203" s="414"/>
      <c r="BJ203" s="414"/>
      <c r="BK203" s="414"/>
      <c r="BL203" s="414"/>
      <c r="BM203" s="414"/>
      <c r="BN203" s="414"/>
      <c r="BO203" s="414"/>
      <c r="BP203" s="414"/>
      <c r="BQ203" s="414"/>
      <c r="BR203" s="414"/>
      <c r="BS203" s="414"/>
      <c r="BT203" s="414"/>
      <c r="BU203" s="414"/>
      <c r="BV203" s="414"/>
      <c r="BW203" s="414"/>
      <c r="BX203" s="414"/>
      <c r="BY203" s="414"/>
      <c r="BZ203" s="414"/>
      <c r="CA203" s="414"/>
      <c r="CB203" s="414"/>
      <c r="CC203" s="414"/>
      <c r="CD203" s="414"/>
      <c r="CE203" s="414"/>
      <c r="CF203" s="414"/>
      <c r="CG203" s="414"/>
      <c r="CH203" s="414"/>
    </row>
    <row r="204" spans="2:86" x14ac:dyDescent="0.25">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4"/>
      <c r="AZ204" s="414"/>
      <c r="BA204" s="414"/>
      <c r="BB204" s="414"/>
      <c r="BC204" s="414"/>
      <c r="BD204" s="414"/>
      <c r="BE204" s="414"/>
      <c r="BF204" s="414"/>
      <c r="BG204" s="414"/>
      <c r="BH204" s="414"/>
      <c r="BI204" s="414"/>
      <c r="BJ204" s="414"/>
      <c r="BK204" s="414"/>
      <c r="BL204" s="414"/>
      <c r="BM204" s="414"/>
      <c r="BN204" s="414"/>
      <c r="BO204" s="414"/>
      <c r="BP204" s="414"/>
      <c r="BQ204" s="414"/>
      <c r="BR204" s="414"/>
      <c r="BS204" s="414"/>
      <c r="BT204" s="414"/>
      <c r="BU204" s="414"/>
      <c r="BV204" s="414"/>
      <c r="BW204" s="414"/>
      <c r="BX204" s="414"/>
      <c r="BY204" s="414"/>
      <c r="BZ204" s="414"/>
      <c r="CA204" s="414"/>
      <c r="CB204" s="414"/>
      <c r="CC204" s="414"/>
      <c r="CD204" s="414"/>
      <c r="CE204" s="414"/>
      <c r="CF204" s="414"/>
      <c r="CG204" s="414"/>
      <c r="CH204" s="414"/>
    </row>
    <row r="205" spans="2:86" x14ac:dyDescent="0.25">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4"/>
      <c r="AY205" s="414"/>
      <c r="AZ205" s="414"/>
      <c r="BA205" s="414"/>
      <c r="BB205" s="414"/>
      <c r="BC205" s="414"/>
      <c r="BD205" s="414"/>
      <c r="BE205" s="414"/>
      <c r="BF205" s="414"/>
      <c r="BG205" s="414"/>
      <c r="BH205" s="414"/>
      <c r="BI205" s="414"/>
      <c r="BJ205" s="414"/>
      <c r="BK205" s="414"/>
      <c r="BL205" s="414"/>
      <c r="BM205" s="414"/>
      <c r="BN205" s="414"/>
      <c r="BO205" s="414"/>
      <c r="BP205" s="414"/>
      <c r="BQ205" s="414"/>
      <c r="BR205" s="414"/>
      <c r="BS205" s="414"/>
      <c r="BT205" s="414"/>
      <c r="BU205" s="414"/>
      <c r="BV205" s="414"/>
      <c r="BW205" s="414"/>
      <c r="BX205" s="414"/>
      <c r="BY205" s="414"/>
      <c r="BZ205" s="414"/>
      <c r="CA205" s="414"/>
      <c r="CB205" s="414"/>
      <c r="CC205" s="414"/>
      <c r="CD205" s="414"/>
      <c r="CE205" s="414"/>
      <c r="CF205" s="414"/>
      <c r="CG205" s="414"/>
      <c r="CH205" s="414"/>
    </row>
    <row r="206" spans="2:86" x14ac:dyDescent="0.25">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414"/>
      <c r="AM206" s="414"/>
      <c r="AN206" s="414"/>
      <c r="AO206" s="414"/>
      <c r="AP206" s="414"/>
      <c r="AQ206" s="414"/>
      <c r="AR206" s="414"/>
      <c r="AS206" s="414"/>
      <c r="AT206" s="414"/>
      <c r="AU206" s="414"/>
      <c r="AV206" s="414"/>
      <c r="AW206" s="414"/>
      <c r="AX206" s="414"/>
      <c r="AY206" s="414"/>
      <c r="AZ206" s="414"/>
      <c r="BA206" s="414"/>
      <c r="BB206" s="414"/>
      <c r="BC206" s="414"/>
      <c r="BD206" s="414"/>
      <c r="BE206" s="414"/>
      <c r="BF206" s="414"/>
      <c r="BG206" s="414"/>
      <c r="BH206" s="414"/>
      <c r="BI206" s="414"/>
      <c r="BJ206" s="414"/>
      <c r="BK206" s="414"/>
      <c r="BL206" s="414"/>
      <c r="BM206" s="414"/>
      <c r="BN206" s="414"/>
      <c r="BO206" s="414"/>
      <c r="BP206" s="414"/>
      <c r="BQ206" s="414"/>
      <c r="BR206" s="414"/>
      <c r="BS206" s="414"/>
      <c r="BT206" s="414"/>
      <c r="BU206" s="414"/>
      <c r="BV206" s="414"/>
      <c r="BW206" s="414"/>
      <c r="BX206" s="414"/>
      <c r="BY206" s="414"/>
      <c r="BZ206" s="414"/>
      <c r="CA206" s="414"/>
      <c r="CB206" s="414"/>
      <c r="CC206" s="414"/>
      <c r="CD206" s="414"/>
      <c r="CE206" s="414"/>
      <c r="CF206" s="414"/>
      <c r="CG206" s="414"/>
      <c r="CH206" s="414"/>
    </row>
    <row r="207" spans="2:86" x14ac:dyDescent="0.25">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414"/>
      <c r="AM207" s="414"/>
      <c r="AN207" s="414"/>
      <c r="AO207" s="414"/>
      <c r="AP207" s="414"/>
      <c r="AQ207" s="414"/>
      <c r="AR207" s="414"/>
      <c r="AS207" s="414"/>
      <c r="AT207" s="414"/>
      <c r="AU207" s="414"/>
      <c r="AV207" s="414"/>
      <c r="AW207" s="414"/>
      <c r="AX207" s="414"/>
      <c r="AY207" s="414"/>
      <c r="AZ207" s="414"/>
      <c r="BA207" s="414"/>
      <c r="BB207" s="414"/>
      <c r="BC207" s="414"/>
      <c r="BD207" s="414"/>
      <c r="BE207" s="414"/>
      <c r="BF207" s="414"/>
      <c r="BG207" s="414"/>
      <c r="BH207" s="414"/>
      <c r="BI207" s="414"/>
      <c r="BJ207" s="414"/>
      <c r="BK207" s="414"/>
      <c r="BL207" s="414"/>
      <c r="BM207" s="414"/>
      <c r="BN207" s="414"/>
      <c r="BO207" s="414"/>
      <c r="BP207" s="414"/>
      <c r="BQ207" s="414"/>
      <c r="BR207" s="414"/>
      <c r="BS207" s="414"/>
      <c r="BT207" s="414"/>
      <c r="BU207" s="414"/>
      <c r="BV207" s="414"/>
      <c r="BW207" s="414"/>
      <c r="BX207" s="414"/>
      <c r="BY207" s="414"/>
      <c r="BZ207" s="414"/>
      <c r="CA207" s="414"/>
      <c r="CB207" s="414"/>
      <c r="CC207" s="414"/>
      <c r="CD207" s="414"/>
      <c r="CE207" s="414"/>
      <c r="CF207" s="414"/>
      <c r="CG207" s="414"/>
      <c r="CH207" s="414"/>
    </row>
    <row r="208" spans="2:86" x14ac:dyDescent="0.25">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414"/>
      <c r="AM208" s="414"/>
      <c r="AN208" s="414"/>
      <c r="AO208" s="414"/>
      <c r="AP208" s="414"/>
      <c r="AQ208" s="414"/>
      <c r="AR208" s="414"/>
      <c r="AS208" s="414"/>
      <c r="AT208" s="414"/>
      <c r="AU208" s="414"/>
      <c r="AV208" s="414"/>
      <c r="AW208" s="414"/>
      <c r="AX208" s="414"/>
      <c r="AY208" s="414"/>
      <c r="AZ208" s="414"/>
      <c r="BA208" s="414"/>
      <c r="BB208" s="414"/>
      <c r="BC208" s="414"/>
      <c r="BD208" s="414"/>
      <c r="BE208" s="414"/>
      <c r="BF208" s="414"/>
      <c r="BG208" s="414"/>
      <c r="BH208" s="414"/>
      <c r="BI208" s="414"/>
      <c r="BJ208" s="414"/>
      <c r="BK208" s="414"/>
      <c r="BL208" s="414"/>
      <c r="BM208" s="414"/>
      <c r="BN208" s="414"/>
      <c r="BO208" s="414"/>
      <c r="BP208" s="414"/>
      <c r="BQ208" s="414"/>
      <c r="BR208" s="414"/>
      <c r="BS208" s="414"/>
      <c r="BT208" s="414"/>
      <c r="BU208" s="414"/>
      <c r="BV208" s="414"/>
      <c r="BW208" s="414"/>
      <c r="BX208" s="414"/>
      <c r="BY208" s="414"/>
      <c r="BZ208" s="414"/>
      <c r="CA208" s="414"/>
      <c r="CB208" s="414"/>
      <c r="CC208" s="414"/>
      <c r="CD208" s="414"/>
      <c r="CE208" s="414"/>
      <c r="CF208" s="414"/>
      <c r="CG208" s="414"/>
      <c r="CH208" s="414"/>
    </row>
    <row r="209" spans="2:86" x14ac:dyDescent="0.25">
      <c r="B209" s="414"/>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14"/>
      <c r="AN209" s="414"/>
      <c r="AO209" s="414"/>
      <c r="AP209" s="414"/>
      <c r="AQ209" s="414"/>
      <c r="AR209" s="414"/>
      <c r="AS209" s="414"/>
      <c r="AT209" s="414"/>
      <c r="AU209" s="414"/>
      <c r="AV209" s="414"/>
      <c r="AW209" s="414"/>
      <c r="AX209" s="414"/>
      <c r="AY209" s="414"/>
      <c r="AZ209" s="414"/>
      <c r="BA209" s="414"/>
      <c r="BB209" s="414"/>
      <c r="BC209" s="414"/>
      <c r="BD209" s="414"/>
      <c r="BE209" s="414"/>
      <c r="BF209" s="414"/>
      <c r="BG209" s="414"/>
      <c r="BH209" s="414"/>
      <c r="BI209" s="414"/>
      <c r="BJ209" s="414"/>
      <c r="BK209" s="414"/>
      <c r="BL209" s="414"/>
      <c r="BM209" s="414"/>
      <c r="BN209" s="414"/>
      <c r="BO209" s="414"/>
      <c r="BP209" s="414"/>
      <c r="BQ209" s="414"/>
      <c r="BR209" s="414"/>
      <c r="BS209" s="414"/>
      <c r="BT209" s="414"/>
      <c r="BU209" s="414"/>
      <c r="BV209" s="414"/>
      <c r="BW209" s="414"/>
      <c r="BX209" s="414"/>
      <c r="BY209" s="414"/>
      <c r="BZ209" s="414"/>
      <c r="CA209" s="414"/>
      <c r="CB209" s="414"/>
      <c r="CC209" s="414"/>
      <c r="CD209" s="414"/>
      <c r="CE209" s="414"/>
      <c r="CF209" s="414"/>
      <c r="CG209" s="414"/>
      <c r="CH209" s="414"/>
    </row>
    <row r="210" spans="2:86" x14ac:dyDescent="0.25">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c r="AG210" s="414"/>
      <c r="AH210" s="414"/>
      <c r="AI210" s="414"/>
      <c r="AJ210" s="414"/>
      <c r="AK210" s="414"/>
      <c r="AL210" s="414"/>
      <c r="AM210" s="414"/>
      <c r="AN210" s="414"/>
      <c r="AO210" s="414"/>
      <c r="AP210" s="414"/>
      <c r="AQ210" s="414"/>
      <c r="AR210" s="414"/>
      <c r="AS210" s="414"/>
      <c r="AT210" s="414"/>
      <c r="AU210" s="414"/>
      <c r="AV210" s="414"/>
      <c r="AW210" s="414"/>
      <c r="AX210" s="414"/>
      <c r="AY210" s="414"/>
      <c r="AZ210" s="414"/>
      <c r="BA210" s="414"/>
      <c r="BB210" s="414"/>
      <c r="BC210" s="414"/>
      <c r="BD210" s="414"/>
      <c r="BE210" s="414"/>
      <c r="BF210" s="414"/>
      <c r="BG210" s="414"/>
      <c r="BH210" s="414"/>
      <c r="BI210" s="414"/>
      <c r="BJ210" s="414"/>
      <c r="BK210" s="414"/>
      <c r="BL210" s="414"/>
      <c r="BM210" s="414"/>
      <c r="BN210" s="414"/>
      <c r="BO210" s="414"/>
      <c r="BP210" s="414"/>
      <c r="BQ210" s="414"/>
      <c r="BR210" s="414"/>
      <c r="BS210" s="414"/>
      <c r="BT210" s="414"/>
      <c r="BU210" s="414"/>
      <c r="BV210" s="414"/>
      <c r="BW210" s="414"/>
      <c r="BX210" s="414"/>
      <c r="BY210" s="414"/>
      <c r="BZ210" s="414"/>
      <c r="CA210" s="414"/>
      <c r="CB210" s="414"/>
      <c r="CC210" s="414"/>
      <c r="CD210" s="414"/>
      <c r="CE210" s="414"/>
      <c r="CF210" s="414"/>
      <c r="CG210" s="414"/>
      <c r="CH210" s="414"/>
    </row>
    <row r="211" spans="2:86" x14ac:dyDescent="0.25">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4"/>
      <c r="AO211" s="414"/>
      <c r="AP211" s="414"/>
      <c r="AQ211" s="414"/>
      <c r="AR211" s="414"/>
      <c r="AS211" s="414"/>
      <c r="AT211" s="414"/>
      <c r="AU211" s="414"/>
      <c r="AV211" s="414"/>
      <c r="AW211" s="414"/>
      <c r="AX211" s="414"/>
      <c r="AY211" s="414"/>
      <c r="AZ211" s="414"/>
      <c r="BA211" s="414"/>
      <c r="BB211" s="414"/>
      <c r="BC211" s="414"/>
      <c r="BD211" s="414"/>
      <c r="BE211" s="414"/>
      <c r="BF211" s="414"/>
      <c r="BG211" s="414"/>
      <c r="BH211" s="414"/>
      <c r="BI211" s="414"/>
      <c r="BJ211" s="414"/>
      <c r="BK211" s="414"/>
      <c r="BL211" s="414"/>
      <c r="BM211" s="414"/>
      <c r="BN211" s="414"/>
      <c r="BO211" s="414"/>
      <c r="BP211" s="414"/>
      <c r="BQ211" s="414"/>
      <c r="BR211" s="414"/>
      <c r="BS211" s="414"/>
      <c r="BT211" s="414"/>
      <c r="BU211" s="414"/>
      <c r="BV211" s="414"/>
      <c r="BW211" s="414"/>
      <c r="BX211" s="414"/>
      <c r="BY211" s="414"/>
      <c r="BZ211" s="414"/>
      <c r="CA211" s="414"/>
      <c r="CB211" s="414"/>
      <c r="CC211" s="414"/>
      <c r="CD211" s="414"/>
      <c r="CE211" s="414"/>
      <c r="CF211" s="414"/>
      <c r="CG211" s="414"/>
      <c r="CH211" s="414"/>
    </row>
    <row r="212" spans="2:86" x14ac:dyDescent="0.25">
      <c r="B212" s="414"/>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c r="AA212" s="414"/>
      <c r="AB212" s="414"/>
      <c r="AC212" s="414"/>
      <c r="AD212" s="414"/>
      <c r="AE212" s="414"/>
      <c r="AF212" s="414"/>
      <c r="AG212" s="414"/>
      <c r="AH212" s="414"/>
      <c r="AI212" s="414"/>
      <c r="AJ212" s="414"/>
      <c r="AK212" s="414"/>
      <c r="AL212" s="414"/>
      <c r="AM212" s="414"/>
      <c r="AN212" s="414"/>
      <c r="AO212" s="414"/>
      <c r="AP212" s="414"/>
      <c r="AQ212" s="414"/>
      <c r="AR212" s="414"/>
      <c r="AS212" s="414"/>
      <c r="AT212" s="414"/>
      <c r="AU212" s="414"/>
      <c r="AV212" s="414"/>
      <c r="AW212" s="414"/>
      <c r="AX212" s="414"/>
      <c r="AY212" s="414"/>
      <c r="AZ212" s="414"/>
      <c r="BA212" s="414"/>
      <c r="BB212" s="414"/>
      <c r="BC212" s="414"/>
      <c r="BD212" s="414"/>
      <c r="BE212" s="414"/>
      <c r="BF212" s="414"/>
      <c r="BG212" s="414"/>
      <c r="BH212" s="414"/>
      <c r="BI212" s="414"/>
      <c r="BJ212" s="414"/>
      <c r="BK212" s="414"/>
      <c r="BL212" s="414"/>
      <c r="BM212" s="414"/>
      <c r="BN212" s="414"/>
      <c r="BO212" s="414"/>
      <c r="BP212" s="414"/>
      <c r="BQ212" s="414"/>
      <c r="BR212" s="414"/>
      <c r="BS212" s="414"/>
      <c r="BT212" s="414"/>
      <c r="BU212" s="414"/>
      <c r="BV212" s="414"/>
      <c r="BW212" s="414"/>
      <c r="BX212" s="414"/>
      <c r="BY212" s="414"/>
      <c r="BZ212" s="414"/>
      <c r="CA212" s="414"/>
      <c r="CB212" s="414"/>
      <c r="CC212" s="414"/>
      <c r="CD212" s="414"/>
      <c r="CE212" s="414"/>
      <c r="CF212" s="414"/>
      <c r="CG212" s="414"/>
      <c r="CH212" s="414"/>
    </row>
    <row r="213" spans="2:86" x14ac:dyDescent="0.25">
      <c r="B213" s="414"/>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4"/>
      <c r="AE213" s="414"/>
      <c r="AF213" s="414"/>
      <c r="AG213" s="414"/>
      <c r="AH213" s="414"/>
      <c r="AI213" s="414"/>
      <c r="AJ213" s="414"/>
      <c r="AK213" s="414"/>
      <c r="AL213" s="414"/>
      <c r="AM213" s="414"/>
      <c r="AN213" s="414"/>
      <c r="AO213" s="414"/>
      <c r="AP213" s="414"/>
      <c r="AQ213" s="414"/>
      <c r="AR213" s="414"/>
      <c r="AS213" s="414"/>
      <c r="AT213" s="414"/>
      <c r="AU213" s="414"/>
      <c r="AV213" s="414"/>
      <c r="AW213" s="414"/>
      <c r="AX213" s="414"/>
      <c r="AY213" s="414"/>
      <c r="AZ213" s="414"/>
      <c r="BA213" s="414"/>
      <c r="BB213" s="414"/>
      <c r="BC213" s="414"/>
      <c r="BD213" s="414"/>
      <c r="BE213" s="414"/>
      <c r="BF213" s="414"/>
      <c r="BG213" s="414"/>
      <c r="BH213" s="414"/>
      <c r="BI213" s="414"/>
      <c r="BJ213" s="414"/>
      <c r="BK213" s="414"/>
      <c r="BL213" s="414"/>
      <c r="BM213" s="414"/>
      <c r="BN213" s="414"/>
      <c r="BO213" s="414"/>
      <c r="BP213" s="414"/>
      <c r="BQ213" s="414"/>
      <c r="BR213" s="414"/>
      <c r="BS213" s="414"/>
      <c r="BT213" s="414"/>
      <c r="BU213" s="414"/>
      <c r="BV213" s="414"/>
      <c r="BW213" s="414"/>
      <c r="BX213" s="414"/>
      <c r="BY213" s="414"/>
      <c r="BZ213" s="414"/>
      <c r="CA213" s="414"/>
      <c r="CB213" s="414"/>
      <c r="CC213" s="414"/>
      <c r="CD213" s="414"/>
      <c r="CE213" s="414"/>
      <c r="CF213" s="414"/>
      <c r="CG213" s="414"/>
      <c r="CH213" s="414"/>
    </row>
    <row r="214" spans="2:86" x14ac:dyDescent="0.25">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4"/>
      <c r="AY214" s="414"/>
      <c r="AZ214" s="414"/>
      <c r="BA214" s="414"/>
      <c r="BB214" s="414"/>
      <c r="BC214" s="414"/>
      <c r="BD214" s="414"/>
      <c r="BE214" s="414"/>
      <c r="BF214" s="414"/>
      <c r="BG214" s="414"/>
      <c r="BH214" s="414"/>
      <c r="BI214" s="414"/>
      <c r="BJ214" s="414"/>
      <c r="BK214" s="414"/>
      <c r="BL214" s="414"/>
      <c r="BM214" s="414"/>
      <c r="BN214" s="414"/>
      <c r="BO214" s="414"/>
      <c r="BP214" s="414"/>
      <c r="BQ214" s="414"/>
      <c r="BR214" s="414"/>
      <c r="BS214" s="414"/>
      <c r="BT214" s="414"/>
      <c r="BU214" s="414"/>
      <c r="BV214" s="414"/>
      <c r="BW214" s="414"/>
      <c r="BX214" s="414"/>
      <c r="BY214" s="414"/>
      <c r="BZ214" s="414"/>
      <c r="CA214" s="414"/>
      <c r="CB214" s="414"/>
      <c r="CC214" s="414"/>
      <c r="CD214" s="414"/>
      <c r="CE214" s="414"/>
      <c r="CF214" s="414"/>
      <c r="CG214" s="414"/>
      <c r="CH214" s="414"/>
    </row>
    <row r="215" spans="2:86" x14ac:dyDescent="0.25">
      <c r="B215" s="414"/>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4"/>
      <c r="AY215" s="414"/>
      <c r="AZ215" s="414"/>
      <c r="BA215" s="414"/>
      <c r="BB215" s="414"/>
      <c r="BC215" s="414"/>
      <c r="BD215" s="414"/>
      <c r="BE215" s="414"/>
      <c r="BF215" s="414"/>
      <c r="BG215" s="414"/>
      <c r="BH215" s="414"/>
      <c r="BI215" s="414"/>
      <c r="BJ215" s="414"/>
      <c r="BK215" s="414"/>
      <c r="BL215" s="414"/>
      <c r="BM215" s="414"/>
      <c r="BN215" s="414"/>
      <c r="BO215" s="414"/>
      <c r="BP215" s="414"/>
      <c r="BQ215" s="414"/>
      <c r="BR215" s="414"/>
      <c r="BS215" s="414"/>
      <c r="BT215" s="414"/>
      <c r="BU215" s="414"/>
      <c r="BV215" s="414"/>
      <c r="BW215" s="414"/>
      <c r="BX215" s="414"/>
      <c r="BY215" s="414"/>
      <c r="BZ215" s="414"/>
      <c r="CA215" s="414"/>
      <c r="CB215" s="414"/>
      <c r="CC215" s="414"/>
      <c r="CD215" s="414"/>
      <c r="CE215" s="414"/>
      <c r="CF215" s="414"/>
      <c r="CG215" s="414"/>
      <c r="CH215" s="414"/>
    </row>
    <row r="216" spans="2:86" x14ac:dyDescent="0.25">
      <c r="B216" s="414"/>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4"/>
      <c r="AY216" s="414"/>
      <c r="AZ216" s="414"/>
      <c r="BA216" s="414"/>
      <c r="BB216" s="414"/>
      <c r="BC216" s="414"/>
      <c r="BD216" s="414"/>
      <c r="BE216" s="414"/>
      <c r="BF216" s="414"/>
      <c r="BG216" s="414"/>
      <c r="BH216" s="414"/>
      <c r="BI216" s="414"/>
      <c r="BJ216" s="414"/>
      <c r="BK216" s="414"/>
      <c r="BL216" s="414"/>
      <c r="BM216" s="414"/>
      <c r="BN216" s="414"/>
      <c r="BO216" s="414"/>
      <c r="BP216" s="414"/>
      <c r="BQ216" s="414"/>
      <c r="BR216" s="414"/>
      <c r="BS216" s="414"/>
      <c r="BT216" s="414"/>
      <c r="BU216" s="414"/>
      <c r="BV216" s="414"/>
      <c r="BW216" s="414"/>
      <c r="BX216" s="414"/>
      <c r="BY216" s="414"/>
      <c r="BZ216" s="414"/>
      <c r="CA216" s="414"/>
      <c r="CB216" s="414"/>
      <c r="CC216" s="414"/>
      <c r="CD216" s="414"/>
      <c r="CE216" s="414"/>
      <c r="CF216" s="414"/>
      <c r="CG216" s="414"/>
      <c r="CH216" s="414"/>
    </row>
    <row r="217" spans="2:86" x14ac:dyDescent="0.25">
      <c r="B217" s="414"/>
      <c r="C217" s="414"/>
      <c r="D217" s="414"/>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4"/>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4"/>
      <c r="AY217" s="414"/>
      <c r="AZ217" s="414"/>
      <c r="BA217" s="414"/>
      <c r="BB217" s="414"/>
      <c r="BC217" s="414"/>
      <c r="BD217" s="414"/>
      <c r="BE217" s="414"/>
      <c r="BF217" s="414"/>
      <c r="BG217" s="414"/>
      <c r="BH217" s="414"/>
      <c r="BI217" s="414"/>
      <c r="BJ217" s="414"/>
      <c r="BK217" s="414"/>
      <c r="BL217" s="414"/>
      <c r="BM217" s="414"/>
      <c r="BN217" s="414"/>
      <c r="BO217" s="414"/>
      <c r="BP217" s="414"/>
      <c r="BQ217" s="414"/>
      <c r="BR217" s="414"/>
      <c r="BS217" s="414"/>
      <c r="BT217" s="414"/>
      <c r="BU217" s="414"/>
      <c r="BV217" s="414"/>
      <c r="BW217" s="414"/>
      <c r="BX217" s="414"/>
      <c r="BY217" s="414"/>
      <c r="BZ217" s="414"/>
      <c r="CA217" s="414"/>
      <c r="CB217" s="414"/>
      <c r="CC217" s="414"/>
      <c r="CD217" s="414"/>
      <c r="CE217" s="414"/>
      <c r="CF217" s="414"/>
      <c r="CG217" s="414"/>
      <c r="CH217" s="414"/>
    </row>
    <row r="218" spans="2:86" x14ac:dyDescent="0.25">
      <c r="B218" s="414"/>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4"/>
      <c r="AD218" s="414"/>
      <c r="AE218" s="414"/>
      <c r="AF218" s="414"/>
      <c r="AG218" s="414"/>
      <c r="AH218" s="414"/>
      <c r="AI218" s="414"/>
      <c r="AJ218" s="414"/>
      <c r="AK218" s="414"/>
      <c r="AL218" s="414"/>
      <c r="AM218" s="414"/>
      <c r="AN218" s="414"/>
      <c r="AO218" s="414"/>
      <c r="AP218" s="414"/>
      <c r="AQ218" s="414"/>
      <c r="AR218" s="414"/>
      <c r="AS218" s="414"/>
      <c r="AT218" s="414"/>
      <c r="AU218" s="414"/>
      <c r="AV218" s="414"/>
      <c r="AW218" s="414"/>
      <c r="AX218" s="414"/>
      <c r="AY218" s="414"/>
      <c r="AZ218" s="414"/>
      <c r="BA218" s="414"/>
      <c r="BB218" s="414"/>
      <c r="BC218" s="414"/>
      <c r="BD218" s="414"/>
      <c r="BE218" s="414"/>
      <c r="BF218" s="414"/>
      <c r="BG218" s="414"/>
      <c r="BH218" s="414"/>
      <c r="BI218" s="414"/>
      <c r="BJ218" s="414"/>
      <c r="BK218" s="414"/>
      <c r="BL218" s="414"/>
      <c r="BM218" s="414"/>
      <c r="BN218" s="414"/>
      <c r="BO218" s="414"/>
      <c r="BP218" s="414"/>
      <c r="BQ218" s="414"/>
      <c r="BR218" s="414"/>
      <c r="BS218" s="414"/>
      <c r="BT218" s="414"/>
      <c r="BU218" s="414"/>
      <c r="BV218" s="414"/>
      <c r="BW218" s="414"/>
      <c r="BX218" s="414"/>
      <c r="BY218" s="414"/>
      <c r="BZ218" s="414"/>
      <c r="CA218" s="414"/>
      <c r="CB218" s="414"/>
      <c r="CC218" s="414"/>
      <c r="CD218" s="414"/>
      <c r="CE218" s="414"/>
      <c r="CF218" s="414"/>
      <c r="CG218" s="414"/>
      <c r="CH218" s="414"/>
    </row>
    <row r="219" spans="2:86" x14ac:dyDescent="0.25">
      <c r="B219" s="414"/>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4"/>
      <c r="AD219" s="414"/>
      <c r="AE219" s="414"/>
      <c r="AF219" s="414"/>
      <c r="AG219" s="414"/>
      <c r="AH219" s="414"/>
      <c r="AI219" s="414"/>
      <c r="AJ219" s="414"/>
      <c r="AK219" s="414"/>
      <c r="AL219" s="414"/>
      <c r="AM219" s="414"/>
      <c r="AN219" s="414"/>
      <c r="AO219" s="414"/>
      <c r="AP219" s="414"/>
      <c r="AQ219" s="414"/>
      <c r="AR219" s="414"/>
      <c r="AS219" s="414"/>
      <c r="AT219" s="414"/>
      <c r="AU219" s="414"/>
      <c r="AV219" s="414"/>
      <c r="AW219" s="414"/>
      <c r="AX219" s="414"/>
      <c r="AY219" s="414"/>
      <c r="AZ219" s="414"/>
      <c r="BA219" s="414"/>
      <c r="BB219" s="414"/>
      <c r="BC219" s="414"/>
      <c r="BD219" s="414"/>
      <c r="BE219" s="414"/>
      <c r="BF219" s="414"/>
      <c r="BG219" s="414"/>
      <c r="BH219" s="414"/>
      <c r="BI219" s="414"/>
      <c r="BJ219" s="414"/>
      <c r="BK219" s="414"/>
      <c r="BL219" s="414"/>
      <c r="BM219" s="414"/>
      <c r="BN219" s="414"/>
      <c r="BO219" s="414"/>
      <c r="BP219" s="414"/>
      <c r="BQ219" s="414"/>
      <c r="BR219" s="414"/>
      <c r="BS219" s="414"/>
      <c r="BT219" s="414"/>
      <c r="BU219" s="414"/>
      <c r="BV219" s="414"/>
      <c r="BW219" s="414"/>
      <c r="BX219" s="414"/>
      <c r="BY219" s="414"/>
      <c r="BZ219" s="414"/>
      <c r="CA219" s="414"/>
      <c r="CB219" s="414"/>
      <c r="CC219" s="414"/>
      <c r="CD219" s="414"/>
      <c r="CE219" s="414"/>
      <c r="CF219" s="414"/>
      <c r="CG219" s="414"/>
      <c r="CH219" s="414"/>
    </row>
    <row r="220" spans="2:86" x14ac:dyDescent="0.25">
      <c r="B220" s="414"/>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4"/>
      <c r="AY220" s="414"/>
      <c r="AZ220" s="414"/>
      <c r="BA220" s="414"/>
      <c r="BB220" s="414"/>
      <c r="BC220" s="414"/>
      <c r="BD220" s="414"/>
      <c r="BE220" s="414"/>
      <c r="BF220" s="414"/>
      <c r="BG220" s="414"/>
      <c r="BH220" s="414"/>
      <c r="BI220" s="414"/>
      <c r="BJ220" s="414"/>
      <c r="BK220" s="414"/>
      <c r="BL220" s="414"/>
      <c r="BM220" s="414"/>
      <c r="BN220" s="414"/>
      <c r="BO220" s="414"/>
      <c r="BP220" s="414"/>
      <c r="BQ220" s="414"/>
      <c r="BR220" s="414"/>
      <c r="BS220" s="414"/>
      <c r="BT220" s="414"/>
      <c r="BU220" s="414"/>
      <c r="BV220" s="414"/>
      <c r="BW220" s="414"/>
      <c r="BX220" s="414"/>
      <c r="BY220" s="414"/>
      <c r="BZ220" s="414"/>
      <c r="CA220" s="414"/>
      <c r="CB220" s="414"/>
      <c r="CC220" s="414"/>
      <c r="CD220" s="414"/>
      <c r="CE220" s="414"/>
      <c r="CF220" s="414"/>
      <c r="CG220" s="414"/>
      <c r="CH220" s="414"/>
    </row>
    <row r="221" spans="2:86" x14ac:dyDescent="0.25">
      <c r="B221" s="414"/>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4"/>
      <c r="AY221" s="414"/>
      <c r="AZ221" s="414"/>
      <c r="BA221" s="414"/>
      <c r="BB221" s="414"/>
      <c r="BC221" s="414"/>
      <c r="BD221" s="414"/>
      <c r="BE221" s="414"/>
      <c r="BF221" s="414"/>
      <c r="BG221" s="414"/>
      <c r="BH221" s="414"/>
      <c r="BI221" s="414"/>
      <c r="BJ221" s="414"/>
      <c r="BK221" s="414"/>
      <c r="BL221" s="414"/>
      <c r="BM221" s="414"/>
      <c r="BN221" s="414"/>
      <c r="BO221" s="414"/>
      <c r="BP221" s="414"/>
      <c r="BQ221" s="414"/>
      <c r="BR221" s="414"/>
      <c r="BS221" s="414"/>
      <c r="BT221" s="414"/>
      <c r="BU221" s="414"/>
      <c r="BV221" s="414"/>
      <c r="BW221" s="414"/>
      <c r="BX221" s="414"/>
      <c r="BY221" s="414"/>
      <c r="BZ221" s="414"/>
      <c r="CA221" s="414"/>
      <c r="CB221" s="414"/>
      <c r="CC221" s="414"/>
      <c r="CD221" s="414"/>
      <c r="CE221" s="414"/>
      <c r="CF221" s="414"/>
      <c r="CG221" s="414"/>
      <c r="CH221" s="414"/>
    </row>
    <row r="222" spans="2:86" x14ac:dyDescent="0.25">
      <c r="B222" s="414"/>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4"/>
      <c r="AD222" s="414"/>
      <c r="AE222" s="414"/>
      <c r="AF222" s="414"/>
      <c r="AG222" s="414"/>
      <c r="AH222" s="414"/>
      <c r="AI222" s="414"/>
      <c r="AJ222" s="414"/>
      <c r="AK222" s="414"/>
      <c r="AL222" s="414"/>
      <c r="AM222" s="414"/>
      <c r="AN222" s="414"/>
      <c r="AO222" s="414"/>
      <c r="AP222" s="414"/>
      <c r="AQ222" s="414"/>
      <c r="AR222" s="414"/>
      <c r="AS222" s="414"/>
      <c r="AT222" s="414"/>
      <c r="AU222" s="414"/>
      <c r="AV222" s="414"/>
      <c r="AW222" s="414"/>
      <c r="AX222" s="414"/>
      <c r="AY222" s="414"/>
      <c r="AZ222" s="414"/>
      <c r="BA222" s="414"/>
      <c r="BB222" s="414"/>
      <c r="BC222" s="414"/>
      <c r="BD222" s="414"/>
      <c r="BE222" s="414"/>
      <c r="BF222" s="414"/>
      <c r="BG222" s="414"/>
      <c r="BH222" s="414"/>
      <c r="BI222" s="414"/>
      <c r="BJ222" s="414"/>
      <c r="BK222" s="414"/>
      <c r="BL222" s="414"/>
      <c r="BM222" s="414"/>
      <c r="BN222" s="414"/>
      <c r="BO222" s="414"/>
      <c r="BP222" s="414"/>
      <c r="BQ222" s="414"/>
      <c r="BR222" s="414"/>
      <c r="BS222" s="414"/>
      <c r="BT222" s="414"/>
      <c r="BU222" s="414"/>
      <c r="BV222" s="414"/>
      <c r="BW222" s="414"/>
      <c r="BX222" s="414"/>
      <c r="BY222" s="414"/>
      <c r="BZ222" s="414"/>
      <c r="CA222" s="414"/>
      <c r="CB222" s="414"/>
      <c r="CC222" s="414"/>
      <c r="CD222" s="414"/>
      <c r="CE222" s="414"/>
      <c r="CF222" s="414"/>
      <c r="CG222" s="414"/>
      <c r="CH222" s="414"/>
    </row>
    <row r="223" spans="2:86" x14ac:dyDescent="0.25">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414"/>
      <c r="AJ223" s="414"/>
      <c r="AK223" s="414"/>
      <c r="AL223" s="414"/>
      <c r="AM223" s="414"/>
      <c r="AN223" s="414"/>
      <c r="AO223" s="414"/>
      <c r="AP223" s="414"/>
      <c r="AQ223" s="414"/>
      <c r="AR223" s="414"/>
      <c r="AS223" s="414"/>
      <c r="AT223" s="414"/>
      <c r="AU223" s="414"/>
      <c r="AV223" s="414"/>
      <c r="AW223" s="414"/>
      <c r="AX223" s="414"/>
      <c r="AY223" s="414"/>
      <c r="AZ223" s="414"/>
      <c r="BA223" s="414"/>
      <c r="BB223" s="414"/>
      <c r="BC223" s="414"/>
      <c r="BD223" s="414"/>
      <c r="BE223" s="414"/>
      <c r="BF223" s="414"/>
      <c r="BG223" s="414"/>
      <c r="BH223" s="414"/>
      <c r="BI223" s="414"/>
      <c r="BJ223" s="414"/>
      <c r="BK223" s="414"/>
      <c r="BL223" s="414"/>
      <c r="BM223" s="414"/>
      <c r="BN223" s="414"/>
      <c r="BO223" s="414"/>
      <c r="BP223" s="414"/>
      <c r="BQ223" s="414"/>
      <c r="BR223" s="414"/>
      <c r="BS223" s="414"/>
      <c r="BT223" s="414"/>
      <c r="BU223" s="414"/>
      <c r="BV223" s="414"/>
      <c r="BW223" s="414"/>
      <c r="BX223" s="414"/>
      <c r="BY223" s="414"/>
      <c r="BZ223" s="414"/>
      <c r="CA223" s="414"/>
      <c r="CB223" s="414"/>
      <c r="CC223" s="414"/>
      <c r="CD223" s="414"/>
      <c r="CE223" s="414"/>
      <c r="CF223" s="414"/>
      <c r="CG223" s="414"/>
      <c r="CH223" s="414"/>
    </row>
    <row r="224" spans="2:86" x14ac:dyDescent="0.25">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c r="AG224" s="414"/>
      <c r="AH224" s="414"/>
      <c r="AI224" s="414"/>
      <c r="AJ224" s="414"/>
      <c r="AK224" s="414"/>
      <c r="AL224" s="414"/>
      <c r="AM224" s="414"/>
      <c r="AN224" s="414"/>
      <c r="AO224" s="414"/>
      <c r="AP224" s="414"/>
      <c r="AQ224" s="414"/>
      <c r="AR224" s="414"/>
      <c r="AS224" s="414"/>
      <c r="AT224" s="414"/>
      <c r="AU224" s="414"/>
      <c r="AV224" s="414"/>
      <c r="AW224" s="414"/>
      <c r="AX224" s="414"/>
      <c r="AY224" s="414"/>
      <c r="AZ224" s="414"/>
      <c r="BA224" s="414"/>
      <c r="BB224" s="414"/>
      <c r="BC224" s="414"/>
      <c r="BD224" s="414"/>
      <c r="BE224" s="414"/>
      <c r="BF224" s="414"/>
      <c r="BG224" s="414"/>
      <c r="BH224" s="414"/>
      <c r="BI224" s="414"/>
      <c r="BJ224" s="414"/>
      <c r="BK224" s="414"/>
      <c r="BL224" s="414"/>
      <c r="BM224" s="414"/>
      <c r="BN224" s="414"/>
      <c r="BO224" s="414"/>
      <c r="BP224" s="414"/>
      <c r="BQ224" s="414"/>
      <c r="BR224" s="414"/>
      <c r="BS224" s="414"/>
      <c r="BT224" s="414"/>
      <c r="BU224" s="414"/>
      <c r="BV224" s="414"/>
      <c r="BW224" s="414"/>
      <c r="BX224" s="414"/>
      <c r="BY224" s="414"/>
      <c r="BZ224" s="414"/>
      <c r="CA224" s="414"/>
      <c r="CB224" s="414"/>
      <c r="CC224" s="414"/>
      <c r="CD224" s="414"/>
      <c r="CE224" s="414"/>
      <c r="CF224" s="414"/>
      <c r="CG224" s="414"/>
      <c r="CH224" s="414"/>
    </row>
    <row r="225" spans="2:86" x14ac:dyDescent="0.25">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4"/>
      <c r="AD225" s="414"/>
      <c r="AE225" s="414"/>
      <c r="AF225" s="414"/>
      <c r="AG225" s="414"/>
      <c r="AH225" s="414"/>
      <c r="AI225" s="414"/>
      <c r="AJ225" s="414"/>
      <c r="AK225" s="414"/>
      <c r="AL225" s="414"/>
      <c r="AM225" s="414"/>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4"/>
      <c r="BR225" s="414"/>
      <c r="BS225" s="414"/>
      <c r="BT225" s="414"/>
      <c r="BU225" s="414"/>
      <c r="BV225" s="414"/>
      <c r="BW225" s="414"/>
      <c r="BX225" s="414"/>
      <c r="BY225" s="414"/>
      <c r="BZ225" s="414"/>
      <c r="CA225" s="414"/>
      <c r="CB225" s="414"/>
      <c r="CC225" s="414"/>
      <c r="CD225" s="414"/>
      <c r="CE225" s="414"/>
      <c r="CF225" s="414"/>
      <c r="CG225" s="414"/>
      <c r="CH225" s="414"/>
    </row>
    <row r="226" spans="2:86" x14ac:dyDescent="0.25">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4"/>
      <c r="AD226" s="414"/>
      <c r="AE226" s="414"/>
      <c r="AF226" s="414"/>
      <c r="AG226" s="414"/>
      <c r="AH226" s="414"/>
      <c r="AI226" s="414"/>
      <c r="AJ226" s="414"/>
      <c r="AK226" s="414"/>
      <c r="AL226" s="414"/>
      <c r="AM226" s="414"/>
      <c r="AN226" s="414"/>
      <c r="AO226" s="414"/>
      <c r="AP226" s="414"/>
      <c r="AQ226" s="414"/>
      <c r="AR226" s="414"/>
      <c r="AS226" s="414"/>
      <c r="AT226" s="414"/>
      <c r="AU226" s="414"/>
      <c r="AV226" s="414"/>
      <c r="AW226" s="414"/>
      <c r="AX226" s="414"/>
      <c r="AY226" s="414"/>
      <c r="AZ226" s="414"/>
      <c r="BA226" s="414"/>
      <c r="BB226" s="414"/>
      <c r="BC226" s="414"/>
      <c r="BD226" s="414"/>
      <c r="BE226" s="414"/>
      <c r="BF226" s="414"/>
      <c r="BG226" s="414"/>
      <c r="BH226" s="414"/>
      <c r="BI226" s="414"/>
      <c r="BJ226" s="414"/>
      <c r="BK226" s="414"/>
      <c r="BL226" s="414"/>
      <c r="BM226" s="414"/>
      <c r="BN226" s="414"/>
      <c r="BO226" s="414"/>
      <c r="BP226" s="414"/>
      <c r="BQ226" s="414"/>
      <c r="BR226" s="414"/>
      <c r="BS226" s="414"/>
      <c r="BT226" s="414"/>
      <c r="BU226" s="414"/>
      <c r="BV226" s="414"/>
      <c r="BW226" s="414"/>
      <c r="BX226" s="414"/>
      <c r="BY226" s="414"/>
      <c r="BZ226" s="414"/>
      <c r="CA226" s="414"/>
      <c r="CB226" s="414"/>
      <c r="CC226" s="414"/>
      <c r="CD226" s="414"/>
      <c r="CE226" s="414"/>
      <c r="CF226" s="414"/>
      <c r="CG226" s="414"/>
      <c r="CH226" s="414"/>
    </row>
    <row r="227" spans="2:86" x14ac:dyDescent="0.25">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4"/>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4"/>
      <c r="AY227" s="414"/>
      <c r="AZ227" s="414"/>
      <c r="BA227" s="414"/>
      <c r="BB227" s="414"/>
      <c r="BC227" s="414"/>
      <c r="BD227" s="414"/>
      <c r="BE227" s="414"/>
      <c r="BF227" s="414"/>
      <c r="BG227" s="414"/>
      <c r="BH227" s="414"/>
      <c r="BI227" s="414"/>
      <c r="BJ227" s="414"/>
      <c r="BK227" s="414"/>
      <c r="BL227" s="414"/>
      <c r="BM227" s="414"/>
      <c r="BN227" s="414"/>
      <c r="BO227" s="414"/>
      <c r="BP227" s="414"/>
      <c r="BQ227" s="414"/>
      <c r="BR227" s="414"/>
      <c r="BS227" s="414"/>
      <c r="BT227" s="414"/>
      <c r="BU227" s="414"/>
      <c r="BV227" s="414"/>
      <c r="BW227" s="414"/>
      <c r="BX227" s="414"/>
      <c r="BY227" s="414"/>
      <c r="BZ227" s="414"/>
      <c r="CA227" s="414"/>
      <c r="CB227" s="414"/>
      <c r="CC227" s="414"/>
      <c r="CD227" s="414"/>
      <c r="CE227" s="414"/>
      <c r="CF227" s="414"/>
      <c r="CG227" s="414"/>
      <c r="CH227" s="414"/>
    </row>
    <row r="228" spans="2:86" x14ac:dyDescent="0.25">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414"/>
      <c r="AG228" s="414"/>
      <c r="AH228" s="414"/>
      <c r="AI228" s="414"/>
      <c r="AJ228" s="414"/>
      <c r="AK228" s="414"/>
      <c r="AL228" s="414"/>
      <c r="AM228" s="414"/>
      <c r="AN228" s="414"/>
      <c r="AO228" s="414"/>
      <c r="AP228" s="414"/>
      <c r="AQ228" s="414"/>
      <c r="AR228" s="414"/>
      <c r="AS228" s="414"/>
      <c r="AT228" s="414"/>
      <c r="AU228" s="414"/>
      <c r="AV228" s="414"/>
      <c r="AW228" s="414"/>
      <c r="AX228" s="414"/>
      <c r="AY228" s="414"/>
      <c r="AZ228" s="414"/>
      <c r="BA228" s="414"/>
      <c r="BB228" s="414"/>
      <c r="BC228" s="414"/>
      <c r="BD228" s="414"/>
      <c r="BE228" s="414"/>
      <c r="BF228" s="414"/>
      <c r="BG228" s="414"/>
      <c r="BH228" s="414"/>
      <c r="BI228" s="414"/>
      <c r="BJ228" s="414"/>
      <c r="BK228" s="414"/>
      <c r="BL228" s="414"/>
      <c r="BM228" s="414"/>
      <c r="BN228" s="414"/>
      <c r="BO228" s="414"/>
      <c r="BP228" s="414"/>
      <c r="BQ228" s="414"/>
      <c r="BR228" s="414"/>
      <c r="BS228" s="414"/>
      <c r="BT228" s="414"/>
      <c r="BU228" s="414"/>
      <c r="BV228" s="414"/>
      <c r="BW228" s="414"/>
      <c r="BX228" s="414"/>
      <c r="BY228" s="414"/>
      <c r="BZ228" s="414"/>
      <c r="CA228" s="414"/>
      <c r="CB228" s="414"/>
      <c r="CC228" s="414"/>
      <c r="CD228" s="414"/>
      <c r="CE228" s="414"/>
      <c r="CF228" s="414"/>
      <c r="CG228" s="414"/>
      <c r="CH228" s="414"/>
    </row>
    <row r="229" spans="2:86" x14ac:dyDescent="0.25">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4"/>
      <c r="AD229" s="414"/>
      <c r="AE229" s="414"/>
      <c r="AF229" s="414"/>
      <c r="AG229" s="414"/>
      <c r="AH229" s="414"/>
      <c r="AI229" s="414"/>
      <c r="AJ229" s="414"/>
      <c r="AK229" s="414"/>
      <c r="AL229" s="414"/>
      <c r="AM229" s="414"/>
      <c r="AN229" s="414"/>
      <c r="AO229" s="414"/>
      <c r="AP229" s="414"/>
      <c r="AQ229" s="414"/>
      <c r="AR229" s="414"/>
      <c r="AS229" s="414"/>
      <c r="AT229" s="414"/>
      <c r="AU229" s="414"/>
      <c r="AV229" s="414"/>
      <c r="AW229" s="414"/>
      <c r="AX229" s="414"/>
      <c r="AY229" s="414"/>
      <c r="AZ229" s="414"/>
      <c r="BA229" s="414"/>
      <c r="BB229" s="414"/>
      <c r="BC229" s="414"/>
      <c r="BD229" s="414"/>
      <c r="BE229" s="414"/>
      <c r="BF229" s="414"/>
      <c r="BG229" s="414"/>
      <c r="BH229" s="414"/>
      <c r="BI229" s="414"/>
      <c r="BJ229" s="414"/>
      <c r="BK229" s="414"/>
      <c r="BL229" s="414"/>
      <c r="BM229" s="414"/>
      <c r="BN229" s="414"/>
      <c r="BO229" s="414"/>
      <c r="BP229" s="414"/>
      <c r="BQ229" s="414"/>
      <c r="BR229" s="414"/>
      <c r="BS229" s="414"/>
      <c r="BT229" s="414"/>
      <c r="BU229" s="414"/>
      <c r="BV229" s="414"/>
      <c r="BW229" s="414"/>
      <c r="BX229" s="414"/>
      <c r="BY229" s="414"/>
      <c r="BZ229" s="414"/>
      <c r="CA229" s="414"/>
      <c r="CB229" s="414"/>
      <c r="CC229" s="414"/>
      <c r="CD229" s="414"/>
      <c r="CE229" s="414"/>
      <c r="CF229" s="414"/>
      <c r="CG229" s="414"/>
      <c r="CH229" s="414"/>
    </row>
    <row r="230" spans="2:86" x14ac:dyDescent="0.25">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414"/>
      <c r="BE230" s="414"/>
      <c r="BF230" s="414"/>
      <c r="BG230" s="414"/>
      <c r="BH230" s="414"/>
      <c r="BI230" s="414"/>
      <c r="BJ230" s="414"/>
      <c r="BK230" s="414"/>
      <c r="BL230" s="414"/>
      <c r="BM230" s="414"/>
      <c r="BN230" s="414"/>
      <c r="BO230" s="414"/>
      <c r="BP230" s="414"/>
      <c r="BQ230" s="414"/>
      <c r="BR230" s="414"/>
      <c r="BS230" s="414"/>
      <c r="BT230" s="414"/>
      <c r="BU230" s="414"/>
      <c r="BV230" s="414"/>
      <c r="BW230" s="414"/>
      <c r="BX230" s="414"/>
      <c r="BY230" s="414"/>
      <c r="BZ230" s="414"/>
      <c r="CA230" s="414"/>
      <c r="CB230" s="414"/>
      <c r="CC230" s="414"/>
      <c r="CD230" s="414"/>
      <c r="CE230" s="414"/>
      <c r="CF230" s="414"/>
      <c r="CG230" s="414"/>
      <c r="CH230" s="414"/>
    </row>
    <row r="231" spans="2:86" x14ac:dyDescent="0.25">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4"/>
      <c r="BR231" s="414"/>
      <c r="BS231" s="414"/>
      <c r="BT231" s="414"/>
      <c r="BU231" s="414"/>
      <c r="BV231" s="414"/>
      <c r="BW231" s="414"/>
      <c r="BX231" s="414"/>
      <c r="BY231" s="414"/>
      <c r="BZ231" s="414"/>
      <c r="CA231" s="414"/>
      <c r="CB231" s="414"/>
      <c r="CC231" s="414"/>
      <c r="CD231" s="414"/>
      <c r="CE231" s="414"/>
      <c r="CF231" s="414"/>
      <c r="CG231" s="414"/>
      <c r="CH231" s="414"/>
    </row>
    <row r="232" spans="2:86" x14ac:dyDescent="0.25">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14"/>
      <c r="BK232" s="414"/>
      <c r="BL232" s="414"/>
      <c r="BM232" s="414"/>
      <c r="BN232" s="414"/>
      <c r="BO232" s="414"/>
      <c r="BP232" s="414"/>
      <c r="BQ232" s="414"/>
      <c r="BR232" s="414"/>
      <c r="BS232" s="414"/>
      <c r="BT232" s="414"/>
      <c r="BU232" s="414"/>
      <c r="BV232" s="414"/>
      <c r="BW232" s="414"/>
      <c r="BX232" s="414"/>
      <c r="BY232" s="414"/>
      <c r="BZ232" s="414"/>
      <c r="CA232" s="414"/>
      <c r="CB232" s="414"/>
      <c r="CC232" s="414"/>
      <c r="CD232" s="414"/>
      <c r="CE232" s="414"/>
      <c r="CF232" s="414"/>
      <c r="CG232" s="414"/>
      <c r="CH232" s="414"/>
    </row>
    <row r="233" spans="2:86" x14ac:dyDescent="0.25">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c r="AG233" s="414"/>
      <c r="AH233" s="414"/>
      <c r="AI233" s="414"/>
      <c r="AJ233" s="414"/>
      <c r="AK233" s="414"/>
      <c r="AL233" s="414"/>
      <c r="AM233" s="414"/>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14"/>
      <c r="BK233" s="414"/>
      <c r="BL233" s="414"/>
      <c r="BM233" s="414"/>
      <c r="BN233" s="414"/>
      <c r="BO233" s="414"/>
      <c r="BP233" s="414"/>
      <c r="BQ233" s="414"/>
      <c r="BR233" s="414"/>
      <c r="BS233" s="414"/>
      <c r="BT233" s="414"/>
      <c r="BU233" s="414"/>
      <c r="BV233" s="414"/>
      <c r="BW233" s="414"/>
      <c r="BX233" s="414"/>
      <c r="BY233" s="414"/>
      <c r="BZ233" s="414"/>
      <c r="CA233" s="414"/>
      <c r="CB233" s="414"/>
      <c r="CC233" s="414"/>
      <c r="CD233" s="414"/>
      <c r="CE233" s="414"/>
      <c r="CF233" s="414"/>
      <c r="CG233" s="414"/>
      <c r="CH233" s="414"/>
    </row>
    <row r="234" spans="2:86" x14ac:dyDescent="0.25">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c r="AG234" s="414"/>
      <c r="AH234" s="414"/>
      <c r="AI234" s="414"/>
      <c r="AJ234" s="414"/>
      <c r="AK234" s="414"/>
      <c r="AL234" s="414"/>
      <c r="AM234" s="414"/>
      <c r="AN234" s="414"/>
      <c r="AO234" s="414"/>
      <c r="AP234" s="414"/>
      <c r="AQ234" s="414"/>
      <c r="AR234" s="414"/>
      <c r="AS234" s="414"/>
      <c r="AT234" s="414"/>
      <c r="AU234" s="414"/>
      <c r="AV234" s="414"/>
      <c r="AW234" s="414"/>
      <c r="AX234" s="414"/>
      <c r="AY234" s="414"/>
      <c r="AZ234" s="414"/>
      <c r="BA234" s="414"/>
      <c r="BB234" s="414"/>
      <c r="BC234" s="414"/>
      <c r="BD234" s="414"/>
      <c r="BE234" s="414"/>
      <c r="BF234" s="414"/>
      <c r="BG234" s="414"/>
      <c r="BH234" s="414"/>
      <c r="BI234" s="414"/>
      <c r="BJ234" s="414"/>
      <c r="BK234" s="414"/>
      <c r="BL234" s="414"/>
      <c r="BM234" s="414"/>
      <c r="BN234" s="414"/>
      <c r="BO234" s="414"/>
      <c r="BP234" s="414"/>
      <c r="BQ234" s="414"/>
      <c r="BR234" s="414"/>
      <c r="BS234" s="414"/>
      <c r="BT234" s="414"/>
      <c r="BU234" s="414"/>
      <c r="BV234" s="414"/>
      <c r="BW234" s="414"/>
      <c r="BX234" s="414"/>
      <c r="BY234" s="414"/>
      <c r="BZ234" s="414"/>
      <c r="CA234" s="414"/>
      <c r="CB234" s="414"/>
      <c r="CC234" s="414"/>
      <c r="CD234" s="414"/>
      <c r="CE234" s="414"/>
      <c r="CF234" s="414"/>
      <c r="CG234" s="414"/>
      <c r="CH234" s="414"/>
    </row>
    <row r="235" spans="2:86" x14ac:dyDescent="0.25">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c r="AG235" s="414"/>
      <c r="AH235" s="414"/>
      <c r="AI235" s="414"/>
      <c r="AJ235" s="414"/>
      <c r="AK235" s="414"/>
      <c r="AL235" s="414"/>
      <c r="AM235" s="414"/>
      <c r="AN235" s="414"/>
      <c r="AO235" s="414"/>
      <c r="AP235" s="414"/>
      <c r="AQ235" s="414"/>
      <c r="AR235" s="414"/>
      <c r="AS235" s="414"/>
      <c r="AT235" s="414"/>
      <c r="AU235" s="414"/>
      <c r="AV235" s="414"/>
      <c r="AW235" s="414"/>
      <c r="AX235" s="414"/>
      <c r="AY235" s="414"/>
      <c r="AZ235" s="414"/>
      <c r="BA235" s="414"/>
      <c r="BB235" s="414"/>
      <c r="BC235" s="414"/>
      <c r="BD235" s="414"/>
      <c r="BE235" s="414"/>
      <c r="BF235" s="414"/>
      <c r="BG235" s="414"/>
      <c r="BH235" s="414"/>
      <c r="BI235" s="414"/>
      <c r="BJ235" s="414"/>
      <c r="BK235" s="414"/>
      <c r="BL235" s="414"/>
      <c r="BM235" s="414"/>
      <c r="BN235" s="414"/>
      <c r="BO235" s="414"/>
      <c r="BP235" s="414"/>
      <c r="BQ235" s="414"/>
      <c r="BR235" s="414"/>
      <c r="BS235" s="414"/>
      <c r="BT235" s="414"/>
      <c r="BU235" s="414"/>
      <c r="BV235" s="414"/>
      <c r="BW235" s="414"/>
      <c r="BX235" s="414"/>
      <c r="BY235" s="414"/>
      <c r="BZ235" s="414"/>
      <c r="CA235" s="414"/>
      <c r="CB235" s="414"/>
      <c r="CC235" s="414"/>
      <c r="CD235" s="414"/>
      <c r="CE235" s="414"/>
      <c r="CF235" s="414"/>
      <c r="CG235" s="414"/>
      <c r="CH235" s="414"/>
    </row>
    <row r="236" spans="2:86" x14ac:dyDescent="0.25">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4"/>
      <c r="AK236" s="414"/>
      <c r="AL236" s="414"/>
      <c r="AM236" s="414"/>
      <c r="AN236" s="414"/>
      <c r="AO236" s="414"/>
      <c r="AP236" s="414"/>
      <c r="AQ236" s="414"/>
      <c r="AR236" s="414"/>
      <c r="AS236" s="414"/>
      <c r="AT236" s="414"/>
      <c r="AU236" s="414"/>
      <c r="AV236" s="414"/>
      <c r="AW236" s="414"/>
      <c r="AX236" s="414"/>
      <c r="AY236" s="414"/>
      <c r="AZ236" s="414"/>
      <c r="BA236" s="414"/>
      <c r="BB236" s="414"/>
      <c r="BC236" s="414"/>
      <c r="BD236" s="414"/>
      <c r="BE236" s="414"/>
      <c r="BF236" s="414"/>
      <c r="BG236" s="414"/>
      <c r="BH236" s="414"/>
      <c r="BI236" s="414"/>
      <c r="BJ236" s="414"/>
      <c r="BK236" s="414"/>
      <c r="BL236" s="414"/>
      <c r="BM236" s="414"/>
      <c r="BN236" s="414"/>
      <c r="BO236" s="414"/>
      <c r="BP236" s="414"/>
      <c r="BQ236" s="414"/>
      <c r="BR236" s="414"/>
      <c r="BS236" s="414"/>
      <c r="BT236" s="414"/>
      <c r="BU236" s="414"/>
      <c r="BV236" s="414"/>
      <c r="BW236" s="414"/>
      <c r="BX236" s="414"/>
      <c r="BY236" s="414"/>
      <c r="BZ236" s="414"/>
      <c r="CA236" s="414"/>
      <c r="CB236" s="414"/>
      <c r="CC236" s="414"/>
      <c r="CD236" s="414"/>
      <c r="CE236" s="414"/>
      <c r="CF236" s="414"/>
      <c r="CG236" s="414"/>
      <c r="CH236" s="414"/>
    </row>
    <row r="237" spans="2:86" x14ac:dyDescent="0.25">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c r="AG237" s="414"/>
      <c r="AH237" s="414"/>
      <c r="AI237" s="414"/>
      <c r="AJ237" s="414"/>
      <c r="AK237" s="414"/>
      <c r="AL237" s="414"/>
      <c r="AM237" s="414"/>
      <c r="AN237" s="414"/>
      <c r="AO237" s="414"/>
      <c r="AP237" s="414"/>
      <c r="AQ237" s="414"/>
      <c r="AR237" s="414"/>
      <c r="AS237" s="414"/>
      <c r="AT237" s="414"/>
      <c r="AU237" s="414"/>
      <c r="AV237" s="414"/>
      <c r="AW237" s="414"/>
      <c r="AX237" s="414"/>
      <c r="AY237" s="414"/>
      <c r="AZ237" s="414"/>
      <c r="BA237" s="414"/>
      <c r="BB237" s="414"/>
      <c r="BC237" s="414"/>
      <c r="BD237" s="414"/>
      <c r="BE237" s="414"/>
      <c r="BF237" s="414"/>
      <c r="BG237" s="414"/>
      <c r="BH237" s="414"/>
      <c r="BI237" s="414"/>
      <c r="BJ237" s="414"/>
      <c r="BK237" s="414"/>
      <c r="BL237" s="414"/>
      <c r="BM237" s="414"/>
      <c r="BN237" s="414"/>
      <c r="BO237" s="414"/>
      <c r="BP237" s="414"/>
      <c r="BQ237" s="414"/>
      <c r="BR237" s="414"/>
      <c r="BS237" s="414"/>
      <c r="BT237" s="414"/>
      <c r="BU237" s="414"/>
      <c r="BV237" s="414"/>
      <c r="BW237" s="414"/>
      <c r="BX237" s="414"/>
      <c r="BY237" s="414"/>
      <c r="BZ237" s="414"/>
      <c r="CA237" s="414"/>
      <c r="CB237" s="414"/>
      <c r="CC237" s="414"/>
      <c r="CD237" s="414"/>
      <c r="CE237" s="414"/>
      <c r="CF237" s="414"/>
      <c r="CG237" s="414"/>
      <c r="CH237" s="414"/>
    </row>
    <row r="238" spans="2:86" x14ac:dyDescent="0.25">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c r="AG238" s="414"/>
      <c r="AH238" s="414"/>
      <c r="AI238" s="414"/>
      <c r="AJ238" s="414"/>
      <c r="AK238" s="414"/>
      <c r="AL238" s="414"/>
      <c r="AM238" s="414"/>
      <c r="AN238" s="414"/>
      <c r="AO238" s="414"/>
      <c r="AP238" s="414"/>
      <c r="AQ238" s="414"/>
      <c r="AR238" s="414"/>
      <c r="AS238" s="414"/>
      <c r="AT238" s="414"/>
      <c r="AU238" s="414"/>
      <c r="AV238" s="414"/>
      <c r="AW238" s="414"/>
      <c r="AX238" s="414"/>
      <c r="AY238" s="414"/>
      <c r="AZ238" s="414"/>
      <c r="BA238" s="414"/>
      <c r="BB238" s="414"/>
      <c r="BC238" s="414"/>
      <c r="BD238" s="414"/>
      <c r="BE238" s="414"/>
      <c r="BF238" s="414"/>
      <c r="BG238" s="414"/>
      <c r="BH238" s="414"/>
      <c r="BI238" s="414"/>
      <c r="BJ238" s="414"/>
      <c r="BK238" s="414"/>
      <c r="BL238" s="414"/>
      <c r="BM238" s="414"/>
      <c r="BN238" s="414"/>
      <c r="BO238" s="414"/>
      <c r="BP238" s="414"/>
      <c r="BQ238" s="414"/>
      <c r="BR238" s="414"/>
      <c r="BS238" s="414"/>
      <c r="BT238" s="414"/>
      <c r="BU238" s="414"/>
      <c r="BV238" s="414"/>
      <c r="BW238" s="414"/>
      <c r="BX238" s="414"/>
      <c r="BY238" s="414"/>
      <c r="BZ238" s="414"/>
      <c r="CA238" s="414"/>
      <c r="CB238" s="414"/>
      <c r="CC238" s="414"/>
      <c r="CD238" s="414"/>
      <c r="CE238" s="414"/>
      <c r="CF238" s="414"/>
      <c r="CG238" s="414"/>
      <c r="CH238" s="414"/>
    </row>
    <row r="239" spans="2:86" x14ac:dyDescent="0.25">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c r="AG239" s="414"/>
      <c r="AH239" s="414"/>
      <c r="AI239" s="414"/>
      <c r="AJ239" s="414"/>
      <c r="AK239" s="414"/>
      <c r="AL239" s="414"/>
      <c r="AM239" s="414"/>
      <c r="AN239" s="414"/>
      <c r="AO239" s="414"/>
      <c r="AP239" s="414"/>
      <c r="AQ239" s="414"/>
      <c r="AR239" s="414"/>
      <c r="AS239" s="414"/>
      <c r="AT239" s="414"/>
      <c r="AU239" s="414"/>
      <c r="AV239" s="414"/>
      <c r="AW239" s="414"/>
      <c r="AX239" s="414"/>
      <c r="AY239" s="414"/>
      <c r="AZ239" s="414"/>
      <c r="BA239" s="414"/>
      <c r="BB239" s="414"/>
      <c r="BC239" s="414"/>
      <c r="BD239" s="414"/>
      <c r="BE239" s="414"/>
      <c r="BF239" s="414"/>
      <c r="BG239" s="414"/>
      <c r="BH239" s="414"/>
      <c r="BI239" s="414"/>
      <c r="BJ239" s="414"/>
      <c r="BK239" s="414"/>
      <c r="BL239" s="414"/>
      <c r="BM239" s="414"/>
      <c r="BN239" s="414"/>
      <c r="BO239" s="414"/>
      <c r="BP239" s="414"/>
      <c r="BQ239" s="414"/>
      <c r="BR239" s="414"/>
      <c r="BS239" s="414"/>
      <c r="BT239" s="414"/>
      <c r="BU239" s="414"/>
      <c r="BV239" s="414"/>
      <c r="BW239" s="414"/>
      <c r="BX239" s="414"/>
      <c r="BY239" s="414"/>
      <c r="BZ239" s="414"/>
      <c r="CA239" s="414"/>
      <c r="CB239" s="414"/>
      <c r="CC239" s="414"/>
      <c r="CD239" s="414"/>
      <c r="CE239" s="414"/>
      <c r="CF239" s="414"/>
      <c r="CG239" s="414"/>
      <c r="CH239" s="414"/>
    </row>
    <row r="240" spans="2:86" x14ac:dyDescent="0.25">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4"/>
      <c r="AY240" s="414"/>
      <c r="AZ240" s="414"/>
      <c r="BA240" s="414"/>
      <c r="BB240" s="414"/>
      <c r="BC240" s="414"/>
      <c r="BD240" s="414"/>
      <c r="BE240" s="414"/>
      <c r="BF240" s="414"/>
      <c r="BG240" s="414"/>
      <c r="BH240" s="414"/>
      <c r="BI240" s="414"/>
      <c r="BJ240" s="414"/>
      <c r="BK240" s="414"/>
      <c r="BL240" s="414"/>
      <c r="BM240" s="414"/>
      <c r="BN240" s="414"/>
      <c r="BO240" s="414"/>
      <c r="BP240" s="414"/>
      <c r="BQ240" s="414"/>
      <c r="BR240" s="414"/>
      <c r="BS240" s="414"/>
      <c r="BT240" s="414"/>
      <c r="BU240" s="414"/>
      <c r="BV240" s="414"/>
      <c r="BW240" s="414"/>
      <c r="BX240" s="414"/>
      <c r="BY240" s="414"/>
      <c r="BZ240" s="414"/>
      <c r="CA240" s="414"/>
      <c r="CB240" s="414"/>
      <c r="CC240" s="414"/>
      <c r="CD240" s="414"/>
      <c r="CE240" s="414"/>
      <c r="CF240" s="414"/>
      <c r="CG240" s="414"/>
      <c r="CH240" s="414"/>
    </row>
    <row r="241" spans="2:86" x14ac:dyDescent="0.25">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c r="AA241" s="414"/>
      <c r="AB241" s="414"/>
      <c r="AC241" s="414"/>
      <c r="AD241" s="414"/>
      <c r="AE241" s="414"/>
      <c r="AF241" s="414"/>
      <c r="AG241" s="414"/>
      <c r="AH241" s="414"/>
      <c r="AI241" s="414"/>
      <c r="AJ241" s="414"/>
      <c r="AK241" s="414"/>
      <c r="AL241" s="414"/>
      <c r="AM241" s="414"/>
      <c r="AN241" s="414"/>
      <c r="AO241" s="414"/>
      <c r="AP241" s="414"/>
      <c r="AQ241" s="414"/>
      <c r="AR241" s="414"/>
      <c r="AS241" s="414"/>
      <c r="AT241" s="414"/>
      <c r="AU241" s="414"/>
      <c r="AV241" s="414"/>
      <c r="AW241" s="414"/>
      <c r="AX241" s="414"/>
      <c r="AY241" s="414"/>
      <c r="AZ241" s="414"/>
      <c r="BA241" s="414"/>
      <c r="BB241" s="414"/>
      <c r="BC241" s="414"/>
      <c r="BD241" s="414"/>
      <c r="BE241" s="414"/>
      <c r="BF241" s="414"/>
      <c r="BG241" s="414"/>
      <c r="BH241" s="414"/>
      <c r="BI241" s="414"/>
      <c r="BJ241" s="414"/>
      <c r="BK241" s="414"/>
      <c r="BL241" s="414"/>
      <c r="BM241" s="414"/>
      <c r="BN241" s="414"/>
      <c r="BO241" s="414"/>
      <c r="BP241" s="414"/>
      <c r="BQ241" s="414"/>
      <c r="BR241" s="414"/>
      <c r="BS241" s="414"/>
      <c r="BT241" s="414"/>
      <c r="BU241" s="414"/>
      <c r="BV241" s="414"/>
      <c r="BW241" s="414"/>
      <c r="BX241" s="414"/>
      <c r="BY241" s="414"/>
      <c r="BZ241" s="414"/>
      <c r="CA241" s="414"/>
      <c r="CB241" s="414"/>
      <c r="CC241" s="414"/>
      <c r="CD241" s="414"/>
      <c r="CE241" s="414"/>
      <c r="CF241" s="414"/>
      <c r="CG241" s="414"/>
      <c r="CH241" s="414"/>
    </row>
    <row r="242" spans="2:86" x14ac:dyDescent="0.25">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c r="AG242" s="414"/>
      <c r="AH242" s="414"/>
      <c r="AI242" s="414"/>
      <c r="AJ242" s="414"/>
      <c r="AK242" s="414"/>
      <c r="AL242" s="414"/>
      <c r="AM242" s="414"/>
      <c r="AN242" s="414"/>
      <c r="AO242" s="414"/>
      <c r="AP242" s="414"/>
      <c r="AQ242" s="414"/>
      <c r="AR242" s="414"/>
      <c r="AS242" s="414"/>
      <c r="AT242" s="414"/>
      <c r="AU242" s="414"/>
      <c r="AV242" s="414"/>
      <c r="AW242" s="414"/>
      <c r="AX242" s="414"/>
      <c r="AY242" s="414"/>
      <c r="AZ242" s="414"/>
      <c r="BA242" s="414"/>
      <c r="BB242" s="414"/>
      <c r="BC242" s="414"/>
      <c r="BD242" s="414"/>
      <c r="BE242" s="414"/>
      <c r="BF242" s="414"/>
      <c r="BG242" s="414"/>
      <c r="BH242" s="414"/>
      <c r="BI242" s="414"/>
      <c r="BJ242" s="414"/>
      <c r="BK242" s="414"/>
      <c r="BL242" s="414"/>
      <c r="BM242" s="414"/>
      <c r="BN242" s="414"/>
      <c r="BO242" s="414"/>
      <c r="BP242" s="414"/>
      <c r="BQ242" s="414"/>
      <c r="BR242" s="414"/>
      <c r="BS242" s="414"/>
      <c r="BT242" s="414"/>
      <c r="BU242" s="414"/>
      <c r="BV242" s="414"/>
      <c r="BW242" s="414"/>
      <c r="BX242" s="414"/>
      <c r="BY242" s="414"/>
      <c r="BZ242" s="414"/>
      <c r="CA242" s="414"/>
      <c r="CB242" s="414"/>
      <c r="CC242" s="414"/>
      <c r="CD242" s="414"/>
      <c r="CE242" s="414"/>
      <c r="CF242" s="414"/>
      <c r="CG242" s="414"/>
      <c r="CH242" s="414"/>
    </row>
    <row r="243" spans="2:86" x14ac:dyDescent="0.25">
      <c r="B243" s="414"/>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4"/>
      <c r="AD243" s="414"/>
      <c r="AE243" s="414"/>
      <c r="AF243" s="414"/>
      <c r="AG243" s="414"/>
      <c r="AH243" s="414"/>
      <c r="AI243" s="414"/>
      <c r="AJ243" s="414"/>
      <c r="AK243" s="414"/>
      <c r="AL243" s="414"/>
      <c r="AM243" s="414"/>
      <c r="AN243" s="414"/>
      <c r="AO243" s="414"/>
      <c r="AP243" s="414"/>
      <c r="AQ243" s="414"/>
      <c r="AR243" s="414"/>
      <c r="AS243" s="414"/>
      <c r="AT243" s="414"/>
      <c r="AU243" s="414"/>
      <c r="AV243" s="414"/>
      <c r="AW243" s="414"/>
      <c r="AX243" s="414"/>
      <c r="AY243" s="414"/>
      <c r="AZ243" s="414"/>
      <c r="BA243" s="414"/>
      <c r="BB243" s="414"/>
      <c r="BC243" s="414"/>
      <c r="BD243" s="414"/>
      <c r="BE243" s="414"/>
      <c r="BF243" s="414"/>
      <c r="BG243" s="414"/>
      <c r="BH243" s="414"/>
      <c r="BI243" s="414"/>
      <c r="BJ243" s="414"/>
      <c r="BK243" s="414"/>
      <c r="BL243" s="414"/>
      <c r="BM243" s="414"/>
      <c r="BN243" s="414"/>
      <c r="BO243" s="414"/>
      <c r="BP243" s="414"/>
      <c r="BQ243" s="414"/>
      <c r="BR243" s="414"/>
      <c r="BS243" s="414"/>
      <c r="BT243" s="414"/>
      <c r="BU243" s="414"/>
      <c r="BV243" s="414"/>
      <c r="BW243" s="414"/>
      <c r="BX243" s="414"/>
      <c r="BY243" s="414"/>
      <c r="BZ243" s="414"/>
      <c r="CA243" s="414"/>
      <c r="CB243" s="414"/>
      <c r="CC243" s="414"/>
      <c r="CD243" s="414"/>
      <c r="CE243" s="414"/>
      <c r="CF243" s="414"/>
      <c r="CG243" s="414"/>
      <c r="CH243" s="414"/>
    </row>
    <row r="244" spans="2:86" x14ac:dyDescent="0.25">
      <c r="B244" s="414"/>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4"/>
      <c r="AD244" s="414"/>
      <c r="AE244" s="414"/>
      <c r="AF244" s="414"/>
      <c r="AG244" s="414"/>
      <c r="AH244" s="414"/>
      <c r="AI244" s="414"/>
      <c r="AJ244" s="414"/>
      <c r="AK244" s="414"/>
      <c r="AL244" s="414"/>
      <c r="AM244" s="414"/>
      <c r="AN244" s="414"/>
      <c r="AO244" s="414"/>
      <c r="AP244" s="414"/>
      <c r="AQ244" s="414"/>
      <c r="AR244" s="414"/>
      <c r="AS244" s="414"/>
      <c r="AT244" s="414"/>
      <c r="AU244" s="414"/>
      <c r="AV244" s="414"/>
      <c r="AW244" s="414"/>
      <c r="AX244" s="414"/>
      <c r="AY244" s="414"/>
      <c r="AZ244" s="414"/>
      <c r="BA244" s="414"/>
      <c r="BB244" s="414"/>
      <c r="BC244" s="414"/>
      <c r="BD244" s="414"/>
      <c r="BE244" s="414"/>
      <c r="BF244" s="414"/>
      <c r="BG244" s="414"/>
      <c r="BH244" s="414"/>
      <c r="BI244" s="414"/>
      <c r="BJ244" s="414"/>
      <c r="BK244" s="414"/>
      <c r="BL244" s="414"/>
      <c r="BM244" s="414"/>
      <c r="BN244" s="414"/>
      <c r="BO244" s="414"/>
      <c r="BP244" s="414"/>
      <c r="BQ244" s="414"/>
      <c r="BR244" s="414"/>
      <c r="BS244" s="414"/>
      <c r="BT244" s="414"/>
      <c r="BU244" s="414"/>
      <c r="BV244" s="414"/>
      <c r="BW244" s="414"/>
      <c r="BX244" s="414"/>
      <c r="BY244" s="414"/>
      <c r="BZ244" s="414"/>
      <c r="CA244" s="414"/>
      <c r="CB244" s="414"/>
      <c r="CC244" s="414"/>
      <c r="CD244" s="414"/>
      <c r="CE244" s="414"/>
      <c r="CF244" s="414"/>
      <c r="CG244" s="414"/>
      <c r="CH244" s="414"/>
    </row>
    <row r="245" spans="2:86" x14ac:dyDescent="0.25">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4"/>
      <c r="AD245" s="414"/>
      <c r="AE245" s="414"/>
      <c r="AF245" s="414"/>
      <c r="AG245" s="414"/>
      <c r="AH245" s="414"/>
      <c r="AI245" s="414"/>
      <c r="AJ245" s="414"/>
      <c r="AK245" s="414"/>
      <c r="AL245" s="414"/>
      <c r="AM245" s="414"/>
      <c r="AN245" s="414"/>
      <c r="AO245" s="414"/>
      <c r="AP245" s="414"/>
      <c r="AQ245" s="414"/>
      <c r="AR245" s="414"/>
      <c r="AS245" s="414"/>
      <c r="AT245" s="414"/>
      <c r="AU245" s="414"/>
      <c r="AV245" s="414"/>
      <c r="AW245" s="414"/>
      <c r="AX245" s="414"/>
      <c r="AY245" s="414"/>
      <c r="AZ245" s="414"/>
      <c r="BA245" s="414"/>
      <c r="BB245" s="414"/>
      <c r="BC245" s="414"/>
      <c r="BD245" s="414"/>
      <c r="BE245" s="414"/>
      <c r="BF245" s="414"/>
      <c r="BG245" s="414"/>
      <c r="BH245" s="414"/>
      <c r="BI245" s="414"/>
      <c r="BJ245" s="414"/>
      <c r="BK245" s="414"/>
      <c r="BL245" s="414"/>
      <c r="BM245" s="414"/>
      <c r="BN245" s="414"/>
      <c r="BO245" s="414"/>
      <c r="BP245" s="414"/>
      <c r="BQ245" s="414"/>
      <c r="BR245" s="414"/>
      <c r="BS245" s="414"/>
      <c r="BT245" s="414"/>
      <c r="BU245" s="414"/>
      <c r="BV245" s="414"/>
      <c r="BW245" s="414"/>
      <c r="BX245" s="414"/>
      <c r="BY245" s="414"/>
      <c r="BZ245" s="414"/>
      <c r="CA245" s="414"/>
      <c r="CB245" s="414"/>
      <c r="CC245" s="414"/>
      <c r="CD245" s="414"/>
      <c r="CE245" s="414"/>
      <c r="CF245" s="414"/>
      <c r="CG245" s="414"/>
      <c r="CH245" s="414"/>
    </row>
    <row r="246" spans="2:86" x14ac:dyDescent="0.25">
      <c r="B246" s="414"/>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4"/>
      <c r="AD246" s="414"/>
      <c r="AE246" s="414"/>
      <c r="AF246" s="414"/>
      <c r="AG246" s="414"/>
      <c r="AH246" s="414"/>
      <c r="AI246" s="414"/>
      <c r="AJ246" s="414"/>
      <c r="AK246" s="414"/>
      <c r="AL246" s="414"/>
      <c r="AM246" s="414"/>
      <c r="AN246" s="414"/>
      <c r="AO246" s="414"/>
      <c r="AP246" s="414"/>
      <c r="AQ246" s="414"/>
      <c r="AR246" s="414"/>
      <c r="AS246" s="414"/>
      <c r="AT246" s="414"/>
      <c r="AU246" s="414"/>
      <c r="AV246" s="414"/>
      <c r="AW246" s="414"/>
      <c r="AX246" s="414"/>
      <c r="AY246" s="414"/>
      <c r="AZ246" s="414"/>
      <c r="BA246" s="414"/>
      <c r="BB246" s="414"/>
      <c r="BC246" s="414"/>
      <c r="BD246" s="414"/>
      <c r="BE246" s="414"/>
      <c r="BF246" s="414"/>
      <c r="BG246" s="414"/>
      <c r="BH246" s="414"/>
      <c r="BI246" s="414"/>
      <c r="BJ246" s="414"/>
      <c r="BK246" s="414"/>
      <c r="BL246" s="414"/>
      <c r="BM246" s="414"/>
      <c r="BN246" s="414"/>
      <c r="BO246" s="414"/>
      <c r="BP246" s="414"/>
      <c r="BQ246" s="414"/>
      <c r="BR246" s="414"/>
      <c r="BS246" s="414"/>
      <c r="BT246" s="414"/>
      <c r="BU246" s="414"/>
      <c r="BV246" s="414"/>
      <c r="BW246" s="414"/>
      <c r="BX246" s="414"/>
      <c r="BY246" s="414"/>
      <c r="BZ246" s="414"/>
      <c r="CA246" s="414"/>
      <c r="CB246" s="414"/>
      <c r="CC246" s="414"/>
      <c r="CD246" s="414"/>
      <c r="CE246" s="414"/>
      <c r="CF246" s="414"/>
      <c r="CG246" s="414"/>
      <c r="CH246" s="414"/>
    </row>
    <row r="247" spans="2:86" x14ac:dyDescent="0.25">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4"/>
      <c r="AY247" s="414"/>
      <c r="AZ247" s="414"/>
      <c r="BA247" s="414"/>
      <c r="BB247" s="414"/>
      <c r="BC247" s="414"/>
      <c r="BD247" s="414"/>
      <c r="BE247" s="414"/>
      <c r="BF247" s="414"/>
      <c r="BG247" s="414"/>
      <c r="BH247" s="414"/>
      <c r="BI247" s="414"/>
      <c r="BJ247" s="414"/>
      <c r="BK247" s="414"/>
      <c r="BL247" s="414"/>
      <c r="BM247" s="414"/>
      <c r="BN247" s="414"/>
      <c r="BO247" s="414"/>
      <c r="BP247" s="414"/>
      <c r="BQ247" s="414"/>
      <c r="BR247" s="414"/>
      <c r="BS247" s="414"/>
      <c r="BT247" s="414"/>
      <c r="BU247" s="414"/>
      <c r="BV247" s="414"/>
      <c r="BW247" s="414"/>
      <c r="BX247" s="414"/>
      <c r="BY247" s="414"/>
      <c r="BZ247" s="414"/>
      <c r="CA247" s="414"/>
      <c r="CB247" s="414"/>
      <c r="CC247" s="414"/>
      <c r="CD247" s="414"/>
      <c r="CE247" s="414"/>
      <c r="CF247" s="414"/>
      <c r="CG247" s="414"/>
      <c r="CH247" s="414"/>
    </row>
    <row r="248" spans="2:86" x14ac:dyDescent="0.25">
      <c r="B248" s="414"/>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c r="AG248" s="414"/>
      <c r="AH248" s="414"/>
      <c r="AI248" s="414"/>
      <c r="AJ248" s="414"/>
      <c r="AK248" s="414"/>
      <c r="AL248" s="414"/>
      <c r="AM248" s="414"/>
      <c r="AN248" s="414"/>
      <c r="AO248" s="414"/>
      <c r="AP248" s="414"/>
      <c r="AQ248" s="414"/>
      <c r="AR248" s="414"/>
      <c r="AS248" s="414"/>
      <c r="AT248" s="414"/>
      <c r="AU248" s="414"/>
      <c r="AV248" s="414"/>
      <c r="AW248" s="414"/>
      <c r="AX248" s="414"/>
      <c r="AY248" s="414"/>
      <c r="AZ248" s="414"/>
      <c r="BA248" s="414"/>
      <c r="BB248" s="414"/>
      <c r="BC248" s="414"/>
      <c r="BD248" s="414"/>
      <c r="BE248" s="414"/>
      <c r="BF248" s="414"/>
      <c r="BG248" s="414"/>
      <c r="BH248" s="414"/>
      <c r="BI248" s="414"/>
      <c r="BJ248" s="414"/>
      <c r="BK248" s="414"/>
      <c r="BL248" s="414"/>
      <c r="BM248" s="414"/>
      <c r="BN248" s="414"/>
      <c r="BO248" s="414"/>
      <c r="BP248" s="414"/>
      <c r="BQ248" s="414"/>
      <c r="BR248" s="414"/>
      <c r="BS248" s="414"/>
      <c r="BT248" s="414"/>
      <c r="BU248" s="414"/>
      <c r="BV248" s="414"/>
      <c r="BW248" s="414"/>
      <c r="BX248" s="414"/>
      <c r="BY248" s="414"/>
      <c r="BZ248" s="414"/>
      <c r="CA248" s="414"/>
      <c r="CB248" s="414"/>
      <c r="CC248" s="414"/>
      <c r="CD248" s="414"/>
      <c r="CE248" s="414"/>
      <c r="CF248" s="414"/>
      <c r="CG248" s="414"/>
      <c r="CH248" s="414"/>
    </row>
    <row r="249" spans="2:86" x14ac:dyDescent="0.25">
      <c r="B249" s="414"/>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414"/>
      <c r="AY249" s="414"/>
      <c r="AZ249" s="414"/>
      <c r="BA249" s="414"/>
      <c r="BB249" s="414"/>
      <c r="BC249" s="414"/>
      <c r="BD249" s="414"/>
      <c r="BE249" s="414"/>
      <c r="BF249" s="414"/>
      <c r="BG249" s="414"/>
      <c r="BH249" s="414"/>
      <c r="BI249" s="414"/>
      <c r="BJ249" s="414"/>
      <c r="BK249" s="414"/>
      <c r="BL249" s="414"/>
      <c r="BM249" s="414"/>
      <c r="BN249" s="414"/>
      <c r="BO249" s="414"/>
      <c r="BP249" s="414"/>
      <c r="BQ249" s="414"/>
      <c r="BR249" s="414"/>
      <c r="BS249" s="414"/>
      <c r="BT249" s="414"/>
      <c r="BU249" s="414"/>
      <c r="BV249" s="414"/>
      <c r="BW249" s="414"/>
      <c r="BX249" s="414"/>
      <c r="BY249" s="414"/>
      <c r="BZ249" s="414"/>
      <c r="CA249" s="414"/>
      <c r="CB249" s="414"/>
      <c r="CC249" s="414"/>
      <c r="CD249" s="414"/>
      <c r="CE249" s="414"/>
      <c r="CF249" s="414"/>
      <c r="CG249" s="414"/>
      <c r="CH249" s="414"/>
    </row>
    <row r="250" spans="2:86" x14ac:dyDescent="0.25">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c r="AK250" s="414"/>
      <c r="AL250" s="414"/>
      <c r="AM250" s="414"/>
      <c r="AN250" s="414"/>
      <c r="AO250" s="414"/>
      <c r="AP250" s="414"/>
      <c r="AQ250" s="414"/>
      <c r="AR250" s="414"/>
      <c r="AS250" s="414"/>
      <c r="AT250" s="414"/>
      <c r="AU250" s="414"/>
      <c r="AV250" s="414"/>
      <c r="AW250" s="414"/>
      <c r="AX250" s="414"/>
      <c r="AY250" s="414"/>
      <c r="AZ250" s="414"/>
      <c r="BA250" s="414"/>
      <c r="BB250" s="414"/>
      <c r="BC250" s="414"/>
      <c r="BD250" s="414"/>
      <c r="BE250" s="414"/>
      <c r="BF250" s="414"/>
      <c r="BG250" s="414"/>
      <c r="BH250" s="414"/>
      <c r="BI250" s="414"/>
      <c r="BJ250" s="414"/>
      <c r="BK250" s="414"/>
      <c r="BL250" s="414"/>
      <c r="BM250" s="414"/>
      <c r="BN250" s="414"/>
      <c r="BO250" s="414"/>
      <c r="BP250" s="414"/>
      <c r="BQ250" s="414"/>
      <c r="BR250" s="414"/>
      <c r="BS250" s="414"/>
      <c r="BT250" s="414"/>
      <c r="BU250" s="414"/>
      <c r="BV250" s="414"/>
      <c r="BW250" s="414"/>
      <c r="BX250" s="414"/>
      <c r="BY250" s="414"/>
      <c r="BZ250" s="414"/>
      <c r="CA250" s="414"/>
      <c r="CB250" s="414"/>
      <c r="CC250" s="414"/>
      <c r="CD250" s="414"/>
      <c r="CE250" s="414"/>
      <c r="CF250" s="414"/>
      <c r="CG250" s="414"/>
      <c r="CH250" s="414"/>
    </row>
    <row r="251" spans="2:86" x14ac:dyDescent="0.25">
      <c r="B251" s="414"/>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c r="AA251" s="414"/>
      <c r="AB251" s="414"/>
      <c r="AC251" s="414"/>
      <c r="AD251" s="414"/>
      <c r="AE251" s="414"/>
      <c r="AF251" s="414"/>
      <c r="AG251" s="414"/>
      <c r="AH251" s="414"/>
      <c r="AI251" s="414"/>
      <c r="AJ251" s="414"/>
      <c r="AK251" s="414"/>
      <c r="AL251" s="414"/>
      <c r="AM251" s="414"/>
      <c r="AN251" s="414"/>
      <c r="AO251" s="414"/>
      <c r="AP251" s="414"/>
      <c r="AQ251" s="414"/>
      <c r="AR251" s="414"/>
      <c r="AS251" s="414"/>
      <c r="AT251" s="414"/>
      <c r="AU251" s="414"/>
      <c r="AV251" s="414"/>
      <c r="AW251" s="414"/>
      <c r="AX251" s="414"/>
      <c r="AY251" s="414"/>
      <c r="AZ251" s="414"/>
      <c r="BA251" s="414"/>
      <c r="BB251" s="414"/>
      <c r="BC251" s="414"/>
      <c r="BD251" s="414"/>
      <c r="BE251" s="414"/>
      <c r="BF251" s="414"/>
      <c r="BG251" s="414"/>
      <c r="BH251" s="414"/>
      <c r="BI251" s="414"/>
      <c r="BJ251" s="414"/>
      <c r="BK251" s="414"/>
      <c r="BL251" s="414"/>
      <c r="BM251" s="414"/>
      <c r="BN251" s="414"/>
      <c r="BO251" s="414"/>
      <c r="BP251" s="414"/>
      <c r="BQ251" s="414"/>
      <c r="BR251" s="414"/>
      <c r="BS251" s="414"/>
      <c r="BT251" s="414"/>
      <c r="BU251" s="414"/>
      <c r="BV251" s="414"/>
      <c r="BW251" s="414"/>
      <c r="BX251" s="414"/>
      <c r="BY251" s="414"/>
      <c r="BZ251" s="414"/>
      <c r="CA251" s="414"/>
      <c r="CB251" s="414"/>
      <c r="CC251" s="414"/>
      <c r="CD251" s="414"/>
      <c r="CE251" s="414"/>
      <c r="CF251" s="414"/>
      <c r="CG251" s="414"/>
      <c r="CH251" s="414"/>
    </row>
    <row r="252" spans="2:86" x14ac:dyDescent="0.25">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c r="AA252" s="414"/>
      <c r="AB252" s="414"/>
      <c r="AC252" s="414"/>
      <c r="AD252" s="414"/>
      <c r="AE252" s="414"/>
      <c r="AF252" s="414"/>
      <c r="AG252" s="414"/>
      <c r="AH252" s="414"/>
      <c r="AI252" s="414"/>
      <c r="AJ252" s="414"/>
      <c r="AK252" s="414"/>
      <c r="AL252" s="414"/>
      <c r="AM252" s="414"/>
      <c r="AN252" s="414"/>
      <c r="AO252" s="414"/>
      <c r="AP252" s="414"/>
      <c r="AQ252" s="414"/>
      <c r="AR252" s="414"/>
      <c r="AS252" s="414"/>
      <c r="AT252" s="414"/>
      <c r="AU252" s="414"/>
      <c r="AV252" s="414"/>
      <c r="AW252" s="414"/>
      <c r="AX252" s="414"/>
      <c r="AY252" s="414"/>
      <c r="AZ252" s="414"/>
      <c r="BA252" s="414"/>
      <c r="BB252" s="414"/>
      <c r="BC252" s="414"/>
      <c r="BD252" s="414"/>
      <c r="BE252" s="414"/>
      <c r="BF252" s="414"/>
      <c r="BG252" s="414"/>
      <c r="BH252" s="414"/>
      <c r="BI252" s="414"/>
      <c r="BJ252" s="414"/>
      <c r="BK252" s="414"/>
      <c r="BL252" s="414"/>
      <c r="BM252" s="414"/>
      <c r="BN252" s="414"/>
      <c r="BO252" s="414"/>
      <c r="BP252" s="414"/>
      <c r="BQ252" s="414"/>
      <c r="BR252" s="414"/>
      <c r="BS252" s="414"/>
      <c r="BT252" s="414"/>
      <c r="BU252" s="414"/>
      <c r="BV252" s="414"/>
      <c r="BW252" s="414"/>
      <c r="BX252" s="414"/>
      <c r="BY252" s="414"/>
      <c r="BZ252" s="414"/>
      <c r="CA252" s="414"/>
      <c r="CB252" s="414"/>
      <c r="CC252" s="414"/>
      <c r="CD252" s="414"/>
      <c r="CE252" s="414"/>
      <c r="CF252" s="414"/>
      <c r="CG252" s="414"/>
      <c r="CH252" s="414"/>
    </row>
    <row r="253" spans="2:86" x14ac:dyDescent="0.25">
      <c r="B253" s="414"/>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414"/>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4"/>
      <c r="AY253" s="414"/>
      <c r="AZ253" s="414"/>
      <c r="BA253" s="414"/>
      <c r="BB253" s="414"/>
      <c r="BC253" s="414"/>
      <c r="BD253" s="414"/>
      <c r="BE253" s="414"/>
      <c r="BF253" s="414"/>
      <c r="BG253" s="414"/>
      <c r="BH253" s="414"/>
      <c r="BI253" s="414"/>
      <c r="BJ253" s="414"/>
      <c r="BK253" s="414"/>
      <c r="BL253" s="414"/>
      <c r="BM253" s="414"/>
      <c r="BN253" s="414"/>
      <c r="BO253" s="414"/>
      <c r="BP253" s="414"/>
      <c r="BQ253" s="414"/>
      <c r="BR253" s="414"/>
      <c r="BS253" s="414"/>
      <c r="BT253" s="414"/>
      <c r="BU253" s="414"/>
      <c r="BV253" s="414"/>
      <c r="BW253" s="414"/>
      <c r="BX253" s="414"/>
      <c r="BY253" s="414"/>
      <c r="BZ253" s="414"/>
      <c r="CA253" s="414"/>
      <c r="CB253" s="414"/>
      <c r="CC253" s="414"/>
      <c r="CD253" s="414"/>
      <c r="CE253" s="414"/>
      <c r="CF253" s="414"/>
      <c r="CG253" s="414"/>
      <c r="CH253" s="414"/>
    </row>
    <row r="254" spans="2:86" x14ac:dyDescent="0.25">
      <c r="B254" s="414"/>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c r="AA254" s="414"/>
      <c r="AB254" s="414"/>
      <c r="AC254" s="414"/>
      <c r="AD254" s="414"/>
      <c r="AE254" s="414"/>
      <c r="AF254" s="414"/>
      <c r="AG254" s="414"/>
      <c r="AH254" s="414"/>
      <c r="AI254" s="414"/>
      <c r="AJ254" s="414"/>
      <c r="AK254" s="414"/>
      <c r="AL254" s="414"/>
      <c r="AM254" s="414"/>
      <c r="AN254" s="414"/>
      <c r="AO254" s="414"/>
      <c r="AP254" s="414"/>
      <c r="AQ254" s="414"/>
      <c r="AR254" s="414"/>
      <c r="AS254" s="414"/>
      <c r="AT254" s="414"/>
      <c r="AU254" s="414"/>
      <c r="AV254" s="414"/>
      <c r="AW254" s="414"/>
      <c r="AX254" s="414"/>
      <c r="AY254" s="414"/>
      <c r="AZ254" s="414"/>
      <c r="BA254" s="414"/>
      <c r="BB254" s="414"/>
      <c r="BC254" s="414"/>
      <c r="BD254" s="414"/>
      <c r="BE254" s="414"/>
      <c r="BF254" s="414"/>
      <c r="BG254" s="414"/>
      <c r="BH254" s="414"/>
      <c r="BI254" s="414"/>
      <c r="BJ254" s="414"/>
      <c r="BK254" s="414"/>
      <c r="BL254" s="414"/>
      <c r="BM254" s="414"/>
      <c r="BN254" s="414"/>
      <c r="BO254" s="414"/>
      <c r="BP254" s="414"/>
      <c r="BQ254" s="414"/>
      <c r="BR254" s="414"/>
      <c r="BS254" s="414"/>
      <c r="BT254" s="414"/>
      <c r="BU254" s="414"/>
      <c r="BV254" s="414"/>
      <c r="BW254" s="414"/>
      <c r="BX254" s="414"/>
      <c r="BY254" s="414"/>
      <c r="BZ254" s="414"/>
      <c r="CA254" s="414"/>
      <c r="CB254" s="414"/>
      <c r="CC254" s="414"/>
      <c r="CD254" s="414"/>
      <c r="CE254" s="414"/>
      <c r="CF254" s="414"/>
      <c r="CG254" s="414"/>
      <c r="CH254" s="414"/>
    </row>
    <row r="255" spans="2:86" x14ac:dyDescent="0.25">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c r="AG255" s="414"/>
      <c r="AH255" s="414"/>
      <c r="AI255" s="414"/>
      <c r="AJ255" s="414"/>
      <c r="AK255" s="414"/>
      <c r="AL255" s="414"/>
      <c r="AM255" s="414"/>
      <c r="AN255" s="414"/>
      <c r="AO255" s="414"/>
      <c r="AP255" s="414"/>
      <c r="AQ255" s="414"/>
      <c r="AR255" s="414"/>
      <c r="AS255" s="414"/>
      <c r="AT255" s="414"/>
      <c r="AU255" s="414"/>
      <c r="AV255" s="414"/>
      <c r="AW255" s="414"/>
      <c r="AX255" s="414"/>
      <c r="AY255" s="414"/>
      <c r="AZ255" s="414"/>
      <c r="BA255" s="414"/>
      <c r="BB255" s="414"/>
      <c r="BC255" s="414"/>
      <c r="BD255" s="414"/>
      <c r="BE255" s="414"/>
      <c r="BF255" s="414"/>
      <c r="BG255" s="414"/>
      <c r="BH255" s="414"/>
      <c r="BI255" s="414"/>
      <c r="BJ255" s="414"/>
      <c r="BK255" s="414"/>
      <c r="BL255" s="414"/>
      <c r="BM255" s="414"/>
      <c r="BN255" s="414"/>
      <c r="BO255" s="414"/>
      <c r="BP255" s="414"/>
      <c r="BQ255" s="414"/>
      <c r="BR255" s="414"/>
      <c r="BS255" s="414"/>
      <c r="BT255" s="414"/>
      <c r="BU255" s="414"/>
      <c r="BV255" s="414"/>
      <c r="BW255" s="414"/>
      <c r="BX255" s="414"/>
      <c r="BY255" s="414"/>
      <c r="BZ255" s="414"/>
      <c r="CA255" s="414"/>
      <c r="CB255" s="414"/>
      <c r="CC255" s="414"/>
      <c r="CD255" s="414"/>
      <c r="CE255" s="414"/>
      <c r="CF255" s="414"/>
      <c r="CG255" s="414"/>
      <c r="CH255" s="414"/>
    </row>
    <row r="256" spans="2:86" x14ac:dyDescent="0.25">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414"/>
      <c r="AG256" s="414"/>
      <c r="AH256" s="414"/>
      <c r="AI256" s="414"/>
      <c r="AJ256" s="414"/>
      <c r="AK256" s="414"/>
      <c r="AL256" s="414"/>
      <c r="AM256" s="414"/>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4"/>
      <c r="BR256" s="414"/>
      <c r="BS256" s="414"/>
      <c r="BT256" s="414"/>
      <c r="BU256" s="414"/>
      <c r="BV256" s="414"/>
      <c r="BW256" s="414"/>
      <c r="BX256" s="414"/>
      <c r="BY256" s="414"/>
      <c r="BZ256" s="414"/>
      <c r="CA256" s="414"/>
      <c r="CB256" s="414"/>
      <c r="CC256" s="414"/>
      <c r="CD256" s="414"/>
      <c r="CE256" s="414"/>
      <c r="CF256" s="414"/>
      <c r="CG256" s="414"/>
      <c r="CH256" s="414"/>
    </row>
    <row r="257" spans="2:86" x14ac:dyDescent="0.25">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c r="AG257" s="414"/>
      <c r="AH257" s="414"/>
      <c r="AI257" s="414"/>
      <c r="AJ257" s="414"/>
      <c r="AK257" s="414"/>
      <c r="AL257" s="414"/>
      <c r="AM257" s="414"/>
      <c r="AN257" s="414"/>
      <c r="AO257" s="414"/>
      <c r="AP257" s="414"/>
      <c r="AQ257" s="414"/>
      <c r="AR257" s="414"/>
      <c r="AS257" s="414"/>
      <c r="AT257" s="414"/>
      <c r="AU257" s="414"/>
      <c r="AV257" s="414"/>
      <c r="AW257" s="414"/>
      <c r="AX257" s="414"/>
      <c r="AY257" s="414"/>
      <c r="AZ257" s="414"/>
      <c r="BA257" s="414"/>
      <c r="BB257" s="414"/>
      <c r="BC257" s="414"/>
      <c r="BD257" s="414"/>
      <c r="BE257" s="414"/>
      <c r="BF257" s="414"/>
      <c r="BG257" s="414"/>
      <c r="BH257" s="414"/>
      <c r="BI257" s="414"/>
      <c r="BJ257" s="414"/>
      <c r="BK257" s="414"/>
      <c r="BL257" s="414"/>
      <c r="BM257" s="414"/>
      <c r="BN257" s="414"/>
      <c r="BO257" s="414"/>
      <c r="BP257" s="414"/>
      <c r="BQ257" s="414"/>
      <c r="BR257" s="414"/>
      <c r="BS257" s="414"/>
      <c r="BT257" s="414"/>
      <c r="BU257" s="414"/>
      <c r="BV257" s="414"/>
      <c r="BW257" s="414"/>
      <c r="BX257" s="414"/>
      <c r="BY257" s="414"/>
      <c r="BZ257" s="414"/>
      <c r="CA257" s="414"/>
      <c r="CB257" s="414"/>
      <c r="CC257" s="414"/>
      <c r="CD257" s="414"/>
      <c r="CE257" s="414"/>
      <c r="CF257" s="414"/>
      <c r="CG257" s="414"/>
      <c r="CH257" s="414"/>
    </row>
    <row r="258" spans="2:86" x14ac:dyDescent="0.25">
      <c r="B258" s="414"/>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c r="AA258" s="414"/>
      <c r="AB258" s="414"/>
      <c r="AC258" s="414"/>
      <c r="AD258" s="414"/>
      <c r="AE258" s="414"/>
      <c r="AF258" s="414"/>
      <c r="AG258" s="414"/>
      <c r="AH258" s="414"/>
      <c r="AI258" s="414"/>
      <c r="AJ258" s="414"/>
      <c r="AK258" s="414"/>
      <c r="AL258" s="414"/>
      <c r="AM258" s="414"/>
      <c r="AN258" s="414"/>
      <c r="AO258" s="414"/>
      <c r="AP258" s="414"/>
      <c r="AQ258" s="414"/>
      <c r="AR258" s="414"/>
      <c r="AS258" s="414"/>
      <c r="AT258" s="414"/>
      <c r="AU258" s="414"/>
      <c r="AV258" s="414"/>
      <c r="AW258" s="414"/>
      <c r="AX258" s="414"/>
      <c r="AY258" s="414"/>
      <c r="AZ258" s="414"/>
      <c r="BA258" s="414"/>
      <c r="BB258" s="414"/>
      <c r="BC258" s="414"/>
      <c r="BD258" s="414"/>
      <c r="BE258" s="414"/>
      <c r="BF258" s="414"/>
      <c r="BG258" s="414"/>
      <c r="BH258" s="414"/>
      <c r="BI258" s="414"/>
      <c r="BJ258" s="414"/>
      <c r="BK258" s="414"/>
      <c r="BL258" s="414"/>
      <c r="BM258" s="414"/>
      <c r="BN258" s="414"/>
      <c r="BO258" s="414"/>
      <c r="BP258" s="414"/>
      <c r="BQ258" s="414"/>
      <c r="BR258" s="414"/>
      <c r="BS258" s="414"/>
      <c r="BT258" s="414"/>
      <c r="BU258" s="414"/>
      <c r="BV258" s="414"/>
      <c r="BW258" s="414"/>
      <c r="BX258" s="414"/>
      <c r="BY258" s="414"/>
      <c r="BZ258" s="414"/>
      <c r="CA258" s="414"/>
      <c r="CB258" s="414"/>
      <c r="CC258" s="414"/>
      <c r="CD258" s="414"/>
      <c r="CE258" s="414"/>
      <c r="CF258" s="414"/>
      <c r="CG258" s="414"/>
      <c r="CH258" s="414"/>
    </row>
    <row r="259" spans="2:86" x14ac:dyDescent="0.25">
      <c r="B259" s="414"/>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c r="AA259" s="414"/>
      <c r="AB259" s="414"/>
      <c r="AC259" s="414"/>
      <c r="AD259" s="414"/>
      <c r="AE259" s="414"/>
      <c r="AF259" s="414"/>
      <c r="AG259" s="414"/>
      <c r="AH259" s="414"/>
      <c r="AI259" s="414"/>
      <c r="AJ259" s="414"/>
      <c r="AK259" s="414"/>
      <c r="AL259" s="414"/>
      <c r="AM259" s="414"/>
      <c r="AN259" s="414"/>
      <c r="AO259" s="414"/>
      <c r="AP259" s="414"/>
      <c r="AQ259" s="414"/>
      <c r="AR259" s="414"/>
      <c r="AS259" s="414"/>
      <c r="AT259" s="414"/>
      <c r="AU259" s="414"/>
      <c r="AV259" s="414"/>
      <c r="AW259" s="414"/>
      <c r="AX259" s="414"/>
      <c r="AY259" s="414"/>
      <c r="AZ259" s="414"/>
      <c r="BA259" s="414"/>
      <c r="BB259" s="414"/>
      <c r="BC259" s="414"/>
      <c r="BD259" s="414"/>
      <c r="BE259" s="414"/>
      <c r="BF259" s="414"/>
      <c r="BG259" s="414"/>
      <c r="BH259" s="414"/>
      <c r="BI259" s="414"/>
      <c r="BJ259" s="414"/>
      <c r="BK259" s="414"/>
      <c r="BL259" s="414"/>
      <c r="BM259" s="414"/>
      <c r="BN259" s="414"/>
      <c r="BO259" s="414"/>
      <c r="BP259" s="414"/>
      <c r="BQ259" s="414"/>
      <c r="BR259" s="414"/>
      <c r="BS259" s="414"/>
      <c r="BT259" s="414"/>
      <c r="BU259" s="414"/>
      <c r="BV259" s="414"/>
      <c r="BW259" s="414"/>
      <c r="BX259" s="414"/>
      <c r="BY259" s="414"/>
      <c r="BZ259" s="414"/>
      <c r="CA259" s="414"/>
      <c r="CB259" s="414"/>
      <c r="CC259" s="414"/>
      <c r="CD259" s="414"/>
      <c r="CE259" s="414"/>
      <c r="CF259" s="414"/>
      <c r="CG259" s="414"/>
      <c r="CH259" s="414"/>
    </row>
    <row r="260" spans="2:86" x14ac:dyDescent="0.25">
      <c r="B260" s="414"/>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c r="AA260" s="414"/>
      <c r="AB260" s="414"/>
      <c r="AC260" s="414"/>
      <c r="AD260" s="414"/>
      <c r="AE260" s="414"/>
      <c r="AF260" s="414"/>
      <c r="AG260" s="414"/>
      <c r="AH260" s="414"/>
      <c r="AI260" s="414"/>
      <c r="AJ260" s="414"/>
      <c r="AK260" s="414"/>
      <c r="AL260" s="414"/>
      <c r="AM260" s="414"/>
      <c r="AN260" s="414"/>
      <c r="AO260" s="414"/>
      <c r="AP260" s="414"/>
      <c r="AQ260" s="414"/>
      <c r="AR260" s="414"/>
      <c r="AS260" s="414"/>
      <c r="AT260" s="414"/>
      <c r="AU260" s="414"/>
      <c r="AV260" s="414"/>
      <c r="AW260" s="414"/>
      <c r="AX260" s="414"/>
      <c r="AY260" s="414"/>
      <c r="AZ260" s="414"/>
      <c r="BA260" s="414"/>
      <c r="BB260" s="414"/>
      <c r="BC260" s="414"/>
      <c r="BD260" s="414"/>
      <c r="BE260" s="414"/>
      <c r="BF260" s="414"/>
      <c r="BG260" s="414"/>
      <c r="BH260" s="414"/>
      <c r="BI260" s="414"/>
      <c r="BJ260" s="414"/>
      <c r="BK260" s="414"/>
      <c r="BL260" s="414"/>
      <c r="BM260" s="414"/>
      <c r="BN260" s="414"/>
      <c r="BO260" s="414"/>
      <c r="BP260" s="414"/>
      <c r="BQ260" s="414"/>
      <c r="BR260" s="414"/>
      <c r="BS260" s="414"/>
      <c r="BT260" s="414"/>
      <c r="BU260" s="414"/>
      <c r="BV260" s="414"/>
      <c r="BW260" s="414"/>
      <c r="BX260" s="414"/>
      <c r="BY260" s="414"/>
      <c r="BZ260" s="414"/>
      <c r="CA260" s="414"/>
      <c r="CB260" s="414"/>
      <c r="CC260" s="414"/>
      <c r="CD260" s="414"/>
      <c r="CE260" s="414"/>
      <c r="CF260" s="414"/>
      <c r="CG260" s="414"/>
      <c r="CH260" s="414"/>
    </row>
    <row r="261" spans="2:86" x14ac:dyDescent="0.25">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c r="AA261" s="414"/>
      <c r="AB261" s="414"/>
      <c r="AC261" s="414"/>
      <c r="AD261" s="414"/>
      <c r="AE261" s="414"/>
      <c r="AF261" s="414"/>
      <c r="AG261" s="414"/>
      <c r="AH261" s="414"/>
      <c r="AI261" s="414"/>
      <c r="AJ261" s="414"/>
      <c r="AK261" s="414"/>
      <c r="AL261" s="414"/>
      <c r="AM261" s="414"/>
      <c r="AN261" s="414"/>
      <c r="AO261" s="414"/>
      <c r="AP261" s="414"/>
      <c r="AQ261" s="414"/>
      <c r="AR261" s="414"/>
      <c r="AS261" s="414"/>
      <c r="AT261" s="414"/>
      <c r="AU261" s="414"/>
      <c r="AV261" s="414"/>
      <c r="AW261" s="414"/>
      <c r="AX261" s="414"/>
      <c r="AY261" s="414"/>
      <c r="AZ261" s="414"/>
      <c r="BA261" s="414"/>
      <c r="BB261" s="414"/>
      <c r="BC261" s="414"/>
      <c r="BD261" s="414"/>
      <c r="BE261" s="414"/>
      <c r="BF261" s="414"/>
      <c r="BG261" s="414"/>
      <c r="BH261" s="414"/>
      <c r="BI261" s="414"/>
      <c r="BJ261" s="414"/>
      <c r="BK261" s="414"/>
      <c r="BL261" s="414"/>
      <c r="BM261" s="414"/>
      <c r="BN261" s="414"/>
      <c r="BO261" s="414"/>
      <c r="BP261" s="414"/>
      <c r="BQ261" s="414"/>
      <c r="BR261" s="414"/>
      <c r="BS261" s="414"/>
      <c r="BT261" s="414"/>
      <c r="BU261" s="414"/>
      <c r="BV261" s="414"/>
      <c r="BW261" s="414"/>
      <c r="BX261" s="414"/>
      <c r="BY261" s="414"/>
      <c r="BZ261" s="414"/>
      <c r="CA261" s="414"/>
      <c r="CB261" s="414"/>
      <c r="CC261" s="414"/>
      <c r="CD261" s="414"/>
      <c r="CE261" s="414"/>
      <c r="CF261" s="414"/>
      <c r="CG261" s="414"/>
      <c r="CH261" s="414"/>
    </row>
    <row r="262" spans="2:86" x14ac:dyDescent="0.25">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c r="AA262" s="414"/>
      <c r="AB262" s="414"/>
      <c r="AC262" s="414"/>
      <c r="AD262" s="414"/>
      <c r="AE262" s="414"/>
      <c r="AF262" s="414"/>
      <c r="AG262" s="414"/>
      <c r="AH262" s="414"/>
      <c r="AI262" s="414"/>
      <c r="AJ262" s="414"/>
      <c r="AK262" s="414"/>
      <c r="AL262" s="414"/>
      <c r="AM262" s="414"/>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4"/>
      <c r="BR262" s="414"/>
      <c r="BS262" s="414"/>
      <c r="BT262" s="414"/>
      <c r="BU262" s="414"/>
      <c r="BV262" s="414"/>
      <c r="BW262" s="414"/>
      <c r="BX262" s="414"/>
      <c r="BY262" s="414"/>
      <c r="BZ262" s="414"/>
      <c r="CA262" s="414"/>
      <c r="CB262" s="414"/>
      <c r="CC262" s="414"/>
      <c r="CD262" s="414"/>
      <c r="CE262" s="414"/>
      <c r="CF262" s="414"/>
      <c r="CG262" s="414"/>
      <c r="CH262" s="414"/>
    </row>
    <row r="263" spans="2:86" x14ac:dyDescent="0.25">
      <c r="B263" s="414"/>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c r="AA263" s="414"/>
      <c r="AB263" s="414"/>
      <c r="AC263" s="414"/>
      <c r="AD263" s="414"/>
      <c r="AE263" s="414"/>
      <c r="AF263" s="414"/>
      <c r="AG263" s="414"/>
      <c r="AH263" s="414"/>
      <c r="AI263" s="414"/>
      <c r="AJ263" s="414"/>
      <c r="AK263" s="414"/>
      <c r="AL263" s="414"/>
      <c r="AM263" s="414"/>
      <c r="AN263" s="414"/>
      <c r="AO263" s="414"/>
      <c r="AP263" s="414"/>
      <c r="AQ263" s="414"/>
      <c r="AR263" s="414"/>
      <c r="AS263" s="414"/>
      <c r="AT263" s="414"/>
      <c r="AU263" s="414"/>
      <c r="AV263" s="414"/>
      <c r="AW263" s="414"/>
      <c r="AX263" s="414"/>
      <c r="AY263" s="414"/>
      <c r="AZ263" s="414"/>
      <c r="BA263" s="414"/>
      <c r="BB263" s="414"/>
      <c r="BC263" s="414"/>
      <c r="BD263" s="414"/>
      <c r="BE263" s="414"/>
      <c r="BF263" s="414"/>
      <c r="BG263" s="414"/>
      <c r="BH263" s="414"/>
      <c r="BI263" s="414"/>
      <c r="BJ263" s="414"/>
      <c r="BK263" s="414"/>
      <c r="BL263" s="414"/>
      <c r="BM263" s="414"/>
      <c r="BN263" s="414"/>
      <c r="BO263" s="414"/>
      <c r="BP263" s="414"/>
      <c r="BQ263" s="414"/>
      <c r="BR263" s="414"/>
      <c r="BS263" s="414"/>
      <c r="BT263" s="414"/>
      <c r="BU263" s="414"/>
      <c r="BV263" s="414"/>
      <c r="BW263" s="414"/>
      <c r="BX263" s="414"/>
      <c r="BY263" s="414"/>
      <c r="BZ263" s="414"/>
      <c r="CA263" s="414"/>
      <c r="CB263" s="414"/>
      <c r="CC263" s="414"/>
      <c r="CD263" s="414"/>
      <c r="CE263" s="414"/>
      <c r="CF263" s="414"/>
      <c r="CG263" s="414"/>
      <c r="CH263" s="414"/>
    </row>
    <row r="264" spans="2:86" x14ac:dyDescent="0.25">
      <c r="B264" s="414"/>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c r="AA264" s="414"/>
      <c r="AB264" s="414"/>
      <c r="AC264" s="414"/>
      <c r="AD264" s="414"/>
      <c r="AE264" s="414"/>
      <c r="AF264" s="414"/>
      <c r="AG264" s="414"/>
      <c r="AH264" s="414"/>
      <c r="AI264" s="414"/>
      <c r="AJ264" s="414"/>
      <c r="AK264" s="414"/>
      <c r="AL264" s="414"/>
      <c r="AM264" s="414"/>
      <c r="AN264" s="414"/>
      <c r="AO264" s="414"/>
      <c r="AP264" s="414"/>
      <c r="AQ264" s="414"/>
      <c r="AR264" s="414"/>
      <c r="AS264" s="414"/>
      <c r="AT264" s="414"/>
      <c r="AU264" s="414"/>
      <c r="AV264" s="414"/>
      <c r="AW264" s="414"/>
      <c r="AX264" s="414"/>
      <c r="AY264" s="414"/>
      <c r="AZ264" s="414"/>
      <c r="BA264" s="414"/>
      <c r="BB264" s="414"/>
      <c r="BC264" s="414"/>
      <c r="BD264" s="414"/>
      <c r="BE264" s="414"/>
      <c r="BF264" s="414"/>
      <c r="BG264" s="414"/>
      <c r="BH264" s="414"/>
      <c r="BI264" s="414"/>
      <c r="BJ264" s="414"/>
      <c r="BK264" s="414"/>
      <c r="BL264" s="414"/>
      <c r="BM264" s="414"/>
      <c r="BN264" s="414"/>
      <c r="BO264" s="414"/>
      <c r="BP264" s="414"/>
      <c r="BQ264" s="414"/>
      <c r="BR264" s="414"/>
      <c r="BS264" s="414"/>
      <c r="BT264" s="414"/>
      <c r="BU264" s="414"/>
      <c r="BV264" s="414"/>
      <c r="BW264" s="414"/>
      <c r="BX264" s="414"/>
      <c r="BY264" s="414"/>
      <c r="BZ264" s="414"/>
      <c r="CA264" s="414"/>
      <c r="CB264" s="414"/>
      <c r="CC264" s="414"/>
      <c r="CD264" s="414"/>
      <c r="CE264" s="414"/>
      <c r="CF264" s="414"/>
      <c r="CG264" s="414"/>
      <c r="CH264" s="414"/>
    </row>
    <row r="265" spans="2:86" x14ac:dyDescent="0.25">
      <c r="B265" s="414"/>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c r="AA265" s="414"/>
      <c r="AB265" s="414"/>
      <c r="AC265" s="414"/>
      <c r="AD265" s="414"/>
      <c r="AE265" s="414"/>
      <c r="AF265" s="414"/>
      <c r="AG265" s="414"/>
      <c r="AH265" s="414"/>
      <c r="AI265" s="414"/>
      <c r="AJ265" s="414"/>
      <c r="AK265" s="414"/>
      <c r="AL265" s="414"/>
      <c r="AM265" s="414"/>
      <c r="AN265" s="414"/>
      <c r="AO265" s="414"/>
      <c r="AP265" s="414"/>
      <c r="AQ265" s="414"/>
      <c r="AR265" s="414"/>
      <c r="AS265" s="414"/>
      <c r="AT265" s="414"/>
      <c r="AU265" s="414"/>
      <c r="AV265" s="414"/>
      <c r="AW265" s="414"/>
      <c r="AX265" s="414"/>
      <c r="AY265" s="414"/>
      <c r="AZ265" s="414"/>
      <c r="BA265" s="414"/>
      <c r="BB265" s="414"/>
      <c r="BC265" s="414"/>
      <c r="BD265" s="414"/>
      <c r="BE265" s="414"/>
      <c r="BF265" s="414"/>
      <c r="BG265" s="414"/>
      <c r="BH265" s="414"/>
      <c r="BI265" s="414"/>
      <c r="BJ265" s="414"/>
      <c r="BK265" s="414"/>
      <c r="BL265" s="414"/>
      <c r="BM265" s="414"/>
      <c r="BN265" s="414"/>
      <c r="BO265" s="414"/>
      <c r="BP265" s="414"/>
      <c r="BQ265" s="414"/>
      <c r="BR265" s="414"/>
      <c r="BS265" s="414"/>
      <c r="BT265" s="414"/>
      <c r="BU265" s="414"/>
      <c r="BV265" s="414"/>
      <c r="BW265" s="414"/>
      <c r="BX265" s="414"/>
      <c r="BY265" s="414"/>
      <c r="BZ265" s="414"/>
      <c r="CA265" s="414"/>
      <c r="CB265" s="414"/>
      <c r="CC265" s="414"/>
      <c r="CD265" s="414"/>
      <c r="CE265" s="414"/>
      <c r="CF265" s="414"/>
      <c r="CG265" s="414"/>
      <c r="CH265" s="414"/>
    </row>
    <row r="266" spans="2:86" x14ac:dyDescent="0.25">
      <c r="B266" s="414"/>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c r="AA266" s="414"/>
      <c r="AB266" s="414"/>
      <c r="AC266" s="414"/>
      <c r="AD266" s="414"/>
      <c r="AE266" s="414"/>
      <c r="AF266" s="414"/>
      <c r="AG266" s="414"/>
      <c r="AH266" s="414"/>
      <c r="AI266" s="414"/>
      <c r="AJ266" s="414"/>
      <c r="AK266" s="414"/>
      <c r="AL266" s="414"/>
      <c r="AM266" s="414"/>
      <c r="AN266" s="414"/>
      <c r="AO266" s="414"/>
      <c r="AP266" s="414"/>
      <c r="AQ266" s="414"/>
      <c r="AR266" s="414"/>
      <c r="AS266" s="414"/>
      <c r="AT266" s="414"/>
      <c r="AU266" s="414"/>
      <c r="AV266" s="414"/>
      <c r="AW266" s="414"/>
      <c r="AX266" s="414"/>
      <c r="AY266" s="414"/>
      <c r="AZ266" s="414"/>
      <c r="BA266" s="414"/>
      <c r="BB266" s="414"/>
      <c r="BC266" s="414"/>
      <c r="BD266" s="414"/>
      <c r="BE266" s="414"/>
      <c r="BF266" s="414"/>
      <c r="BG266" s="414"/>
      <c r="BH266" s="414"/>
      <c r="BI266" s="414"/>
      <c r="BJ266" s="414"/>
      <c r="BK266" s="414"/>
      <c r="BL266" s="414"/>
      <c r="BM266" s="414"/>
      <c r="BN266" s="414"/>
      <c r="BO266" s="414"/>
      <c r="BP266" s="414"/>
      <c r="BQ266" s="414"/>
      <c r="BR266" s="414"/>
      <c r="BS266" s="414"/>
      <c r="BT266" s="414"/>
      <c r="BU266" s="414"/>
      <c r="BV266" s="414"/>
      <c r="BW266" s="414"/>
      <c r="BX266" s="414"/>
      <c r="BY266" s="414"/>
      <c r="BZ266" s="414"/>
      <c r="CA266" s="414"/>
      <c r="CB266" s="414"/>
      <c r="CC266" s="414"/>
      <c r="CD266" s="414"/>
      <c r="CE266" s="414"/>
      <c r="CF266" s="414"/>
      <c r="CG266" s="414"/>
      <c r="CH266" s="414"/>
    </row>
    <row r="267" spans="2:86" x14ac:dyDescent="0.25">
      <c r="B267" s="414"/>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c r="AA267" s="414"/>
      <c r="AB267" s="414"/>
      <c r="AC267" s="414"/>
      <c r="AD267" s="414"/>
      <c r="AE267" s="414"/>
      <c r="AF267" s="414"/>
      <c r="AG267" s="414"/>
      <c r="AH267" s="414"/>
      <c r="AI267" s="414"/>
      <c r="AJ267" s="414"/>
      <c r="AK267" s="414"/>
      <c r="AL267" s="414"/>
      <c r="AM267" s="414"/>
      <c r="AN267" s="414"/>
      <c r="AO267" s="414"/>
      <c r="AP267" s="414"/>
      <c r="AQ267" s="414"/>
      <c r="AR267" s="414"/>
      <c r="AS267" s="414"/>
      <c r="AT267" s="414"/>
      <c r="AU267" s="414"/>
      <c r="AV267" s="414"/>
      <c r="AW267" s="414"/>
      <c r="AX267" s="414"/>
      <c r="AY267" s="414"/>
      <c r="AZ267" s="414"/>
      <c r="BA267" s="414"/>
      <c r="BB267" s="414"/>
      <c r="BC267" s="414"/>
      <c r="BD267" s="414"/>
      <c r="BE267" s="414"/>
      <c r="BF267" s="414"/>
      <c r="BG267" s="414"/>
      <c r="BH267" s="414"/>
      <c r="BI267" s="414"/>
      <c r="BJ267" s="414"/>
      <c r="BK267" s="414"/>
      <c r="BL267" s="414"/>
      <c r="BM267" s="414"/>
      <c r="BN267" s="414"/>
      <c r="BO267" s="414"/>
      <c r="BP267" s="414"/>
      <c r="BQ267" s="414"/>
      <c r="BR267" s="414"/>
      <c r="BS267" s="414"/>
      <c r="BT267" s="414"/>
      <c r="BU267" s="414"/>
      <c r="BV267" s="414"/>
      <c r="BW267" s="414"/>
      <c r="BX267" s="414"/>
      <c r="BY267" s="414"/>
      <c r="BZ267" s="414"/>
      <c r="CA267" s="414"/>
      <c r="CB267" s="414"/>
      <c r="CC267" s="414"/>
      <c r="CD267" s="414"/>
      <c r="CE267" s="414"/>
      <c r="CF267" s="414"/>
      <c r="CG267" s="414"/>
      <c r="CH267" s="414"/>
    </row>
    <row r="268" spans="2:86" x14ac:dyDescent="0.25">
      <c r="B268" s="414"/>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c r="AA268" s="414"/>
      <c r="AB268" s="414"/>
      <c r="AC268" s="414"/>
      <c r="AD268" s="414"/>
      <c r="AE268" s="414"/>
      <c r="AF268" s="414"/>
      <c r="AG268" s="414"/>
      <c r="AH268" s="414"/>
      <c r="AI268" s="414"/>
      <c r="AJ268" s="414"/>
      <c r="AK268" s="414"/>
      <c r="AL268" s="414"/>
      <c r="AM268" s="414"/>
      <c r="AN268" s="414"/>
      <c r="AO268" s="414"/>
      <c r="AP268" s="414"/>
      <c r="AQ268" s="414"/>
      <c r="AR268" s="414"/>
      <c r="AS268" s="414"/>
      <c r="AT268" s="414"/>
      <c r="AU268" s="414"/>
      <c r="AV268" s="414"/>
      <c r="AW268" s="414"/>
      <c r="AX268" s="414"/>
      <c r="AY268" s="414"/>
      <c r="AZ268" s="414"/>
      <c r="BA268" s="414"/>
      <c r="BB268" s="414"/>
      <c r="BC268" s="414"/>
      <c r="BD268" s="414"/>
      <c r="BE268" s="414"/>
      <c r="BF268" s="414"/>
      <c r="BG268" s="414"/>
      <c r="BH268" s="414"/>
      <c r="BI268" s="414"/>
      <c r="BJ268" s="414"/>
      <c r="BK268" s="414"/>
      <c r="BL268" s="414"/>
      <c r="BM268" s="414"/>
      <c r="BN268" s="414"/>
      <c r="BO268" s="414"/>
      <c r="BP268" s="414"/>
      <c r="BQ268" s="414"/>
      <c r="BR268" s="414"/>
      <c r="BS268" s="414"/>
      <c r="BT268" s="414"/>
      <c r="BU268" s="414"/>
      <c r="BV268" s="414"/>
      <c r="BW268" s="414"/>
      <c r="BX268" s="414"/>
      <c r="BY268" s="414"/>
      <c r="BZ268" s="414"/>
      <c r="CA268" s="414"/>
      <c r="CB268" s="414"/>
      <c r="CC268" s="414"/>
      <c r="CD268" s="414"/>
      <c r="CE268" s="414"/>
      <c r="CF268" s="414"/>
      <c r="CG268" s="414"/>
      <c r="CH268" s="414"/>
    </row>
    <row r="269" spans="2:86" x14ac:dyDescent="0.25">
      <c r="B269" s="414"/>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c r="AA269" s="414"/>
      <c r="AB269" s="414"/>
      <c r="AC269" s="414"/>
      <c r="AD269" s="414"/>
      <c r="AE269" s="414"/>
      <c r="AF269" s="414"/>
      <c r="AG269" s="414"/>
      <c r="AH269" s="414"/>
      <c r="AI269" s="414"/>
      <c r="AJ269" s="414"/>
      <c r="AK269" s="414"/>
      <c r="AL269" s="414"/>
      <c r="AM269" s="414"/>
      <c r="AN269" s="414"/>
      <c r="AO269" s="414"/>
      <c r="AP269" s="414"/>
      <c r="AQ269" s="414"/>
      <c r="AR269" s="414"/>
      <c r="AS269" s="414"/>
      <c r="AT269" s="414"/>
      <c r="AU269" s="414"/>
      <c r="AV269" s="414"/>
      <c r="AW269" s="414"/>
      <c r="AX269" s="414"/>
      <c r="AY269" s="414"/>
      <c r="AZ269" s="414"/>
      <c r="BA269" s="414"/>
      <c r="BB269" s="414"/>
      <c r="BC269" s="414"/>
      <c r="BD269" s="414"/>
      <c r="BE269" s="414"/>
      <c r="BF269" s="414"/>
      <c r="BG269" s="414"/>
      <c r="BH269" s="414"/>
      <c r="BI269" s="414"/>
      <c r="BJ269" s="414"/>
      <c r="BK269" s="414"/>
      <c r="BL269" s="414"/>
      <c r="BM269" s="414"/>
      <c r="BN269" s="414"/>
      <c r="BO269" s="414"/>
      <c r="BP269" s="414"/>
      <c r="BQ269" s="414"/>
      <c r="BR269" s="414"/>
      <c r="BS269" s="414"/>
      <c r="BT269" s="414"/>
      <c r="BU269" s="414"/>
      <c r="BV269" s="414"/>
      <c r="BW269" s="414"/>
      <c r="BX269" s="414"/>
      <c r="BY269" s="414"/>
      <c r="BZ269" s="414"/>
      <c r="CA269" s="414"/>
      <c r="CB269" s="414"/>
      <c r="CC269" s="414"/>
      <c r="CD269" s="414"/>
      <c r="CE269" s="414"/>
      <c r="CF269" s="414"/>
      <c r="CG269" s="414"/>
      <c r="CH269" s="414"/>
    </row>
    <row r="270" spans="2:86" x14ac:dyDescent="0.25">
      <c r="B270" s="414"/>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c r="AG270" s="414"/>
      <c r="AH270" s="414"/>
      <c r="AI270" s="414"/>
      <c r="AJ270" s="414"/>
      <c r="AK270" s="414"/>
      <c r="AL270" s="414"/>
      <c r="AM270" s="414"/>
      <c r="AN270" s="414"/>
      <c r="AO270" s="414"/>
      <c r="AP270" s="414"/>
      <c r="AQ270" s="414"/>
      <c r="AR270" s="414"/>
      <c r="AS270" s="414"/>
      <c r="AT270" s="414"/>
      <c r="AU270" s="414"/>
      <c r="AV270" s="414"/>
      <c r="AW270" s="414"/>
      <c r="AX270" s="414"/>
      <c r="AY270" s="414"/>
      <c r="AZ270" s="414"/>
      <c r="BA270" s="414"/>
      <c r="BB270" s="414"/>
      <c r="BC270" s="414"/>
      <c r="BD270" s="414"/>
      <c r="BE270" s="414"/>
      <c r="BF270" s="414"/>
      <c r="BG270" s="414"/>
      <c r="BH270" s="414"/>
      <c r="BI270" s="414"/>
      <c r="BJ270" s="414"/>
      <c r="BK270" s="414"/>
      <c r="BL270" s="414"/>
      <c r="BM270" s="414"/>
      <c r="BN270" s="414"/>
      <c r="BO270" s="414"/>
      <c r="BP270" s="414"/>
      <c r="BQ270" s="414"/>
      <c r="BR270" s="414"/>
      <c r="BS270" s="414"/>
      <c r="BT270" s="414"/>
      <c r="BU270" s="414"/>
      <c r="BV270" s="414"/>
      <c r="BW270" s="414"/>
      <c r="BX270" s="414"/>
      <c r="BY270" s="414"/>
      <c r="BZ270" s="414"/>
      <c r="CA270" s="414"/>
      <c r="CB270" s="414"/>
      <c r="CC270" s="414"/>
      <c r="CD270" s="414"/>
      <c r="CE270" s="414"/>
      <c r="CF270" s="414"/>
      <c r="CG270" s="414"/>
      <c r="CH270" s="414"/>
    </row>
    <row r="271" spans="2:86" x14ac:dyDescent="0.25">
      <c r="B271" s="414"/>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c r="AG271" s="414"/>
      <c r="AH271" s="414"/>
      <c r="AI271" s="414"/>
      <c r="AJ271" s="414"/>
      <c r="AK271" s="414"/>
      <c r="AL271" s="414"/>
      <c r="AM271" s="414"/>
      <c r="AN271" s="414"/>
      <c r="AO271" s="414"/>
      <c r="AP271" s="414"/>
      <c r="AQ271" s="414"/>
      <c r="AR271" s="414"/>
      <c r="AS271" s="414"/>
      <c r="AT271" s="414"/>
      <c r="AU271" s="414"/>
      <c r="AV271" s="414"/>
      <c r="AW271" s="414"/>
      <c r="AX271" s="414"/>
      <c r="AY271" s="414"/>
      <c r="AZ271" s="414"/>
      <c r="BA271" s="414"/>
      <c r="BB271" s="414"/>
      <c r="BC271" s="414"/>
      <c r="BD271" s="414"/>
      <c r="BE271" s="414"/>
      <c r="BF271" s="414"/>
      <c r="BG271" s="414"/>
      <c r="BH271" s="414"/>
      <c r="BI271" s="414"/>
      <c r="BJ271" s="414"/>
      <c r="BK271" s="414"/>
      <c r="BL271" s="414"/>
      <c r="BM271" s="414"/>
      <c r="BN271" s="414"/>
      <c r="BO271" s="414"/>
      <c r="BP271" s="414"/>
      <c r="BQ271" s="414"/>
      <c r="BR271" s="414"/>
      <c r="BS271" s="414"/>
      <c r="BT271" s="414"/>
      <c r="BU271" s="414"/>
      <c r="BV271" s="414"/>
      <c r="BW271" s="414"/>
      <c r="BX271" s="414"/>
      <c r="BY271" s="414"/>
      <c r="BZ271" s="414"/>
      <c r="CA271" s="414"/>
      <c r="CB271" s="414"/>
      <c r="CC271" s="414"/>
      <c r="CD271" s="414"/>
      <c r="CE271" s="414"/>
      <c r="CF271" s="414"/>
      <c r="CG271" s="414"/>
      <c r="CH271" s="414"/>
    </row>
    <row r="272" spans="2:86" x14ac:dyDescent="0.25">
      <c r="B272" s="414"/>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14"/>
      <c r="AB272" s="414"/>
      <c r="AC272" s="414"/>
      <c r="AD272" s="414"/>
      <c r="AE272" s="414"/>
      <c r="AF272" s="414"/>
      <c r="AG272" s="414"/>
      <c r="AH272" s="414"/>
      <c r="AI272" s="414"/>
      <c r="AJ272" s="414"/>
      <c r="AK272" s="414"/>
      <c r="AL272" s="414"/>
      <c r="AM272" s="414"/>
      <c r="AN272" s="414"/>
      <c r="AO272" s="414"/>
      <c r="AP272" s="414"/>
      <c r="AQ272" s="414"/>
      <c r="AR272" s="414"/>
      <c r="AS272" s="414"/>
      <c r="AT272" s="414"/>
      <c r="AU272" s="414"/>
      <c r="AV272" s="414"/>
      <c r="AW272" s="414"/>
      <c r="AX272" s="414"/>
      <c r="AY272" s="414"/>
      <c r="AZ272" s="414"/>
      <c r="BA272" s="414"/>
      <c r="BB272" s="414"/>
      <c r="BC272" s="414"/>
      <c r="BD272" s="414"/>
      <c r="BE272" s="414"/>
      <c r="BF272" s="414"/>
      <c r="BG272" s="414"/>
      <c r="BH272" s="414"/>
      <c r="BI272" s="414"/>
      <c r="BJ272" s="414"/>
      <c r="BK272" s="414"/>
      <c r="BL272" s="414"/>
      <c r="BM272" s="414"/>
      <c r="BN272" s="414"/>
      <c r="BO272" s="414"/>
      <c r="BP272" s="414"/>
      <c r="BQ272" s="414"/>
      <c r="BR272" s="414"/>
      <c r="BS272" s="414"/>
      <c r="BT272" s="414"/>
      <c r="BU272" s="414"/>
      <c r="BV272" s="414"/>
      <c r="BW272" s="414"/>
      <c r="BX272" s="414"/>
      <c r="BY272" s="414"/>
      <c r="BZ272" s="414"/>
      <c r="CA272" s="414"/>
      <c r="CB272" s="414"/>
      <c r="CC272" s="414"/>
      <c r="CD272" s="414"/>
      <c r="CE272" s="414"/>
      <c r="CF272" s="414"/>
      <c r="CG272" s="414"/>
      <c r="CH272" s="414"/>
    </row>
    <row r="273" spans="2:86" x14ac:dyDescent="0.25">
      <c r="B273" s="41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c r="AA273" s="414"/>
      <c r="AB273" s="414"/>
      <c r="AC273" s="414"/>
      <c r="AD273" s="414"/>
      <c r="AE273" s="414"/>
      <c r="AF273" s="414"/>
      <c r="AG273" s="414"/>
      <c r="AH273" s="414"/>
      <c r="AI273" s="414"/>
      <c r="AJ273" s="414"/>
      <c r="AK273" s="414"/>
      <c r="AL273" s="414"/>
      <c r="AM273" s="414"/>
      <c r="AN273" s="414"/>
      <c r="AO273" s="414"/>
      <c r="AP273" s="414"/>
      <c r="AQ273" s="414"/>
      <c r="AR273" s="414"/>
      <c r="AS273" s="414"/>
      <c r="AT273" s="414"/>
      <c r="AU273" s="414"/>
      <c r="AV273" s="414"/>
      <c r="AW273" s="414"/>
      <c r="AX273" s="414"/>
      <c r="AY273" s="414"/>
      <c r="AZ273" s="414"/>
      <c r="BA273" s="414"/>
      <c r="BB273" s="414"/>
      <c r="BC273" s="414"/>
      <c r="BD273" s="414"/>
      <c r="BE273" s="414"/>
      <c r="BF273" s="414"/>
      <c r="BG273" s="414"/>
      <c r="BH273" s="414"/>
      <c r="BI273" s="414"/>
      <c r="BJ273" s="414"/>
      <c r="BK273" s="414"/>
      <c r="BL273" s="414"/>
      <c r="BM273" s="414"/>
      <c r="BN273" s="414"/>
      <c r="BO273" s="414"/>
      <c r="BP273" s="414"/>
      <c r="BQ273" s="414"/>
      <c r="BR273" s="414"/>
      <c r="BS273" s="414"/>
      <c r="BT273" s="414"/>
      <c r="BU273" s="414"/>
      <c r="BV273" s="414"/>
      <c r="BW273" s="414"/>
      <c r="BX273" s="414"/>
      <c r="BY273" s="414"/>
      <c r="BZ273" s="414"/>
      <c r="CA273" s="414"/>
      <c r="CB273" s="414"/>
      <c r="CC273" s="414"/>
      <c r="CD273" s="414"/>
      <c r="CE273" s="414"/>
      <c r="CF273" s="414"/>
      <c r="CG273" s="414"/>
      <c r="CH273" s="414"/>
    </row>
    <row r="274" spans="2:86" x14ac:dyDescent="0.25">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c r="AA274" s="414"/>
      <c r="AB274" s="414"/>
      <c r="AC274" s="414"/>
      <c r="AD274" s="414"/>
      <c r="AE274" s="414"/>
      <c r="AF274" s="414"/>
      <c r="AG274" s="414"/>
      <c r="AH274" s="414"/>
      <c r="AI274" s="414"/>
      <c r="AJ274" s="414"/>
      <c r="AK274" s="414"/>
      <c r="AL274" s="414"/>
      <c r="AM274" s="414"/>
      <c r="AN274" s="414"/>
      <c r="AO274" s="414"/>
      <c r="AP274" s="414"/>
      <c r="AQ274" s="414"/>
      <c r="AR274" s="414"/>
      <c r="AS274" s="414"/>
      <c r="AT274" s="414"/>
      <c r="AU274" s="414"/>
      <c r="AV274" s="414"/>
      <c r="AW274" s="414"/>
      <c r="AX274" s="414"/>
      <c r="AY274" s="414"/>
      <c r="AZ274" s="414"/>
      <c r="BA274" s="414"/>
      <c r="BB274" s="414"/>
      <c r="BC274" s="414"/>
      <c r="BD274" s="414"/>
      <c r="BE274" s="414"/>
      <c r="BF274" s="414"/>
      <c r="BG274" s="414"/>
      <c r="BH274" s="414"/>
      <c r="BI274" s="414"/>
      <c r="BJ274" s="414"/>
      <c r="BK274" s="414"/>
      <c r="BL274" s="414"/>
      <c r="BM274" s="414"/>
      <c r="BN274" s="414"/>
      <c r="BO274" s="414"/>
      <c r="BP274" s="414"/>
      <c r="BQ274" s="414"/>
      <c r="BR274" s="414"/>
      <c r="BS274" s="414"/>
      <c r="BT274" s="414"/>
      <c r="BU274" s="414"/>
      <c r="BV274" s="414"/>
      <c r="BW274" s="414"/>
      <c r="BX274" s="414"/>
      <c r="BY274" s="414"/>
      <c r="BZ274" s="414"/>
      <c r="CA274" s="414"/>
      <c r="CB274" s="414"/>
      <c r="CC274" s="414"/>
      <c r="CD274" s="414"/>
      <c r="CE274" s="414"/>
      <c r="CF274" s="414"/>
      <c r="CG274" s="414"/>
      <c r="CH274" s="414"/>
    </row>
    <row r="275" spans="2:86" x14ac:dyDescent="0.25">
      <c r="B275" s="414"/>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c r="AA275" s="414"/>
      <c r="AB275" s="414"/>
      <c r="AC275" s="414"/>
      <c r="AD275" s="414"/>
      <c r="AE275" s="414"/>
      <c r="AF275" s="414"/>
      <c r="AG275" s="414"/>
      <c r="AH275" s="414"/>
      <c r="AI275" s="414"/>
      <c r="AJ275" s="414"/>
      <c r="AK275" s="414"/>
      <c r="AL275" s="414"/>
      <c r="AM275" s="414"/>
      <c r="AN275" s="414"/>
      <c r="AO275" s="414"/>
      <c r="AP275" s="414"/>
      <c r="AQ275" s="414"/>
      <c r="AR275" s="414"/>
      <c r="AS275" s="414"/>
      <c r="AT275" s="414"/>
      <c r="AU275" s="414"/>
      <c r="AV275" s="414"/>
      <c r="AW275" s="414"/>
      <c r="AX275" s="414"/>
      <c r="AY275" s="414"/>
      <c r="AZ275" s="414"/>
      <c r="BA275" s="414"/>
      <c r="BB275" s="414"/>
      <c r="BC275" s="414"/>
      <c r="BD275" s="414"/>
      <c r="BE275" s="414"/>
      <c r="BF275" s="414"/>
      <c r="BG275" s="414"/>
      <c r="BH275" s="414"/>
      <c r="BI275" s="414"/>
      <c r="BJ275" s="414"/>
      <c r="BK275" s="414"/>
      <c r="BL275" s="414"/>
      <c r="BM275" s="414"/>
      <c r="BN275" s="414"/>
      <c r="BO275" s="414"/>
      <c r="BP275" s="414"/>
      <c r="BQ275" s="414"/>
      <c r="BR275" s="414"/>
      <c r="BS275" s="414"/>
      <c r="BT275" s="414"/>
      <c r="BU275" s="414"/>
      <c r="BV275" s="414"/>
      <c r="BW275" s="414"/>
      <c r="BX275" s="414"/>
      <c r="BY275" s="414"/>
      <c r="BZ275" s="414"/>
      <c r="CA275" s="414"/>
      <c r="CB275" s="414"/>
      <c r="CC275" s="414"/>
      <c r="CD275" s="414"/>
      <c r="CE275" s="414"/>
      <c r="CF275" s="414"/>
      <c r="CG275" s="414"/>
      <c r="CH275" s="414"/>
    </row>
    <row r="276" spans="2:86" x14ac:dyDescent="0.25">
      <c r="B276" s="414"/>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c r="AG276" s="414"/>
      <c r="AH276" s="414"/>
      <c r="AI276" s="414"/>
      <c r="AJ276" s="414"/>
      <c r="AK276" s="414"/>
      <c r="AL276" s="414"/>
      <c r="AM276" s="414"/>
      <c r="AN276" s="414"/>
      <c r="AO276" s="414"/>
      <c r="AP276" s="414"/>
      <c r="AQ276" s="414"/>
      <c r="AR276" s="414"/>
      <c r="AS276" s="414"/>
      <c r="AT276" s="414"/>
      <c r="AU276" s="414"/>
      <c r="AV276" s="414"/>
      <c r="AW276" s="414"/>
      <c r="AX276" s="414"/>
      <c r="AY276" s="414"/>
      <c r="AZ276" s="414"/>
      <c r="BA276" s="414"/>
      <c r="BB276" s="414"/>
      <c r="BC276" s="414"/>
      <c r="BD276" s="414"/>
      <c r="BE276" s="414"/>
      <c r="BF276" s="414"/>
      <c r="BG276" s="414"/>
      <c r="BH276" s="414"/>
      <c r="BI276" s="414"/>
      <c r="BJ276" s="414"/>
      <c r="BK276" s="414"/>
      <c r="BL276" s="414"/>
      <c r="BM276" s="414"/>
      <c r="BN276" s="414"/>
      <c r="BO276" s="414"/>
      <c r="BP276" s="414"/>
      <c r="BQ276" s="414"/>
      <c r="BR276" s="414"/>
      <c r="BS276" s="414"/>
      <c r="BT276" s="414"/>
      <c r="BU276" s="414"/>
      <c r="BV276" s="414"/>
      <c r="BW276" s="414"/>
      <c r="BX276" s="414"/>
      <c r="BY276" s="414"/>
      <c r="BZ276" s="414"/>
      <c r="CA276" s="414"/>
      <c r="CB276" s="414"/>
      <c r="CC276" s="414"/>
      <c r="CD276" s="414"/>
      <c r="CE276" s="414"/>
      <c r="CF276" s="414"/>
      <c r="CG276" s="414"/>
      <c r="CH276" s="414"/>
    </row>
    <row r="277" spans="2:86" x14ac:dyDescent="0.25">
      <c r="B277" s="41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c r="AA277" s="414"/>
      <c r="AB277" s="414"/>
      <c r="AC277" s="414"/>
      <c r="AD277" s="414"/>
      <c r="AE277" s="414"/>
      <c r="AF277" s="414"/>
      <c r="AG277" s="414"/>
      <c r="AH277" s="414"/>
      <c r="AI277" s="414"/>
      <c r="AJ277" s="414"/>
      <c r="AK277" s="414"/>
      <c r="AL277" s="414"/>
      <c r="AM277" s="414"/>
      <c r="AN277" s="414"/>
      <c r="AO277" s="414"/>
      <c r="AP277" s="414"/>
      <c r="AQ277" s="414"/>
      <c r="AR277" s="414"/>
      <c r="AS277" s="414"/>
      <c r="AT277" s="414"/>
      <c r="AU277" s="414"/>
      <c r="AV277" s="414"/>
      <c r="AW277" s="414"/>
      <c r="AX277" s="414"/>
      <c r="AY277" s="414"/>
      <c r="AZ277" s="414"/>
      <c r="BA277" s="414"/>
      <c r="BB277" s="414"/>
      <c r="BC277" s="414"/>
      <c r="BD277" s="414"/>
      <c r="BE277" s="414"/>
      <c r="BF277" s="414"/>
      <c r="BG277" s="414"/>
      <c r="BH277" s="414"/>
      <c r="BI277" s="414"/>
      <c r="BJ277" s="414"/>
      <c r="BK277" s="414"/>
      <c r="BL277" s="414"/>
      <c r="BM277" s="414"/>
      <c r="BN277" s="414"/>
      <c r="BO277" s="414"/>
      <c r="BP277" s="414"/>
      <c r="BQ277" s="414"/>
      <c r="BR277" s="414"/>
      <c r="BS277" s="414"/>
      <c r="BT277" s="414"/>
      <c r="BU277" s="414"/>
      <c r="BV277" s="414"/>
      <c r="BW277" s="414"/>
      <c r="BX277" s="414"/>
      <c r="BY277" s="414"/>
      <c r="BZ277" s="414"/>
      <c r="CA277" s="414"/>
      <c r="CB277" s="414"/>
      <c r="CC277" s="414"/>
      <c r="CD277" s="414"/>
      <c r="CE277" s="414"/>
      <c r="CF277" s="414"/>
      <c r="CG277" s="414"/>
      <c r="CH277" s="414"/>
    </row>
    <row r="278" spans="2:86" x14ac:dyDescent="0.25">
      <c r="B278" s="41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414"/>
      <c r="AG278" s="414"/>
      <c r="AH278" s="414"/>
      <c r="AI278" s="414"/>
      <c r="AJ278" s="414"/>
      <c r="AK278" s="414"/>
      <c r="AL278" s="414"/>
      <c r="AM278" s="414"/>
      <c r="AN278" s="414"/>
      <c r="AO278" s="414"/>
      <c r="AP278" s="414"/>
      <c r="AQ278" s="414"/>
      <c r="AR278" s="414"/>
      <c r="AS278" s="414"/>
      <c r="AT278" s="414"/>
      <c r="AU278" s="414"/>
      <c r="AV278" s="414"/>
      <c r="AW278" s="414"/>
      <c r="AX278" s="414"/>
      <c r="AY278" s="414"/>
      <c r="AZ278" s="414"/>
      <c r="BA278" s="414"/>
      <c r="BB278" s="414"/>
      <c r="BC278" s="414"/>
      <c r="BD278" s="414"/>
      <c r="BE278" s="414"/>
      <c r="BF278" s="414"/>
      <c r="BG278" s="414"/>
      <c r="BH278" s="414"/>
      <c r="BI278" s="414"/>
      <c r="BJ278" s="414"/>
      <c r="BK278" s="414"/>
      <c r="BL278" s="414"/>
      <c r="BM278" s="414"/>
      <c r="BN278" s="414"/>
      <c r="BO278" s="414"/>
      <c r="BP278" s="414"/>
      <c r="BQ278" s="414"/>
      <c r="BR278" s="414"/>
      <c r="BS278" s="414"/>
      <c r="BT278" s="414"/>
      <c r="BU278" s="414"/>
      <c r="BV278" s="414"/>
      <c r="BW278" s="414"/>
      <c r="BX278" s="414"/>
      <c r="BY278" s="414"/>
      <c r="BZ278" s="414"/>
      <c r="CA278" s="414"/>
      <c r="CB278" s="414"/>
      <c r="CC278" s="414"/>
      <c r="CD278" s="414"/>
      <c r="CE278" s="414"/>
      <c r="CF278" s="414"/>
      <c r="CG278" s="414"/>
      <c r="CH278" s="414"/>
    </row>
    <row r="279" spans="2:86" x14ac:dyDescent="0.25">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c r="AA279" s="414"/>
      <c r="AB279" s="414"/>
      <c r="AC279" s="414"/>
      <c r="AD279" s="414"/>
      <c r="AE279" s="414"/>
      <c r="AF279" s="414"/>
      <c r="AG279" s="414"/>
      <c r="AH279" s="414"/>
      <c r="AI279" s="414"/>
      <c r="AJ279" s="414"/>
      <c r="AK279" s="414"/>
      <c r="AL279" s="414"/>
      <c r="AM279" s="414"/>
      <c r="AN279" s="414"/>
      <c r="AO279" s="414"/>
      <c r="AP279" s="414"/>
      <c r="AQ279" s="414"/>
      <c r="AR279" s="414"/>
      <c r="AS279" s="414"/>
      <c r="AT279" s="414"/>
      <c r="AU279" s="414"/>
      <c r="AV279" s="414"/>
      <c r="AW279" s="414"/>
      <c r="AX279" s="414"/>
      <c r="AY279" s="414"/>
      <c r="AZ279" s="414"/>
      <c r="BA279" s="414"/>
      <c r="BB279" s="414"/>
      <c r="BC279" s="414"/>
      <c r="BD279" s="414"/>
      <c r="BE279" s="414"/>
      <c r="BF279" s="414"/>
      <c r="BG279" s="414"/>
      <c r="BH279" s="414"/>
      <c r="BI279" s="414"/>
      <c r="BJ279" s="414"/>
      <c r="BK279" s="414"/>
      <c r="BL279" s="414"/>
      <c r="BM279" s="414"/>
      <c r="BN279" s="414"/>
      <c r="BO279" s="414"/>
      <c r="BP279" s="414"/>
      <c r="BQ279" s="414"/>
      <c r="BR279" s="414"/>
      <c r="BS279" s="414"/>
      <c r="BT279" s="414"/>
      <c r="BU279" s="414"/>
      <c r="BV279" s="414"/>
      <c r="BW279" s="414"/>
      <c r="BX279" s="414"/>
      <c r="BY279" s="414"/>
      <c r="BZ279" s="414"/>
      <c r="CA279" s="414"/>
      <c r="CB279" s="414"/>
      <c r="CC279" s="414"/>
      <c r="CD279" s="414"/>
      <c r="CE279" s="414"/>
      <c r="CF279" s="414"/>
      <c r="CG279" s="414"/>
      <c r="CH279" s="414"/>
    </row>
    <row r="280" spans="2:86" x14ac:dyDescent="0.25">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c r="AA280" s="414"/>
      <c r="AB280" s="414"/>
      <c r="AC280" s="414"/>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4"/>
      <c r="AY280" s="414"/>
      <c r="AZ280" s="414"/>
      <c r="BA280" s="414"/>
      <c r="BB280" s="414"/>
      <c r="BC280" s="414"/>
      <c r="BD280" s="414"/>
      <c r="BE280" s="414"/>
      <c r="BF280" s="414"/>
      <c r="BG280" s="414"/>
      <c r="BH280" s="414"/>
      <c r="BI280" s="414"/>
      <c r="BJ280" s="414"/>
      <c r="BK280" s="414"/>
      <c r="BL280" s="414"/>
      <c r="BM280" s="414"/>
      <c r="BN280" s="414"/>
      <c r="BO280" s="414"/>
      <c r="BP280" s="414"/>
      <c r="BQ280" s="414"/>
      <c r="BR280" s="414"/>
      <c r="BS280" s="414"/>
      <c r="BT280" s="414"/>
      <c r="BU280" s="414"/>
      <c r="BV280" s="414"/>
      <c r="BW280" s="414"/>
      <c r="BX280" s="414"/>
      <c r="BY280" s="414"/>
      <c r="BZ280" s="414"/>
      <c r="CA280" s="414"/>
      <c r="CB280" s="414"/>
      <c r="CC280" s="414"/>
      <c r="CD280" s="414"/>
      <c r="CE280" s="414"/>
      <c r="CF280" s="414"/>
      <c r="CG280" s="414"/>
      <c r="CH280" s="414"/>
    </row>
    <row r="281" spans="2:86" x14ac:dyDescent="0.25">
      <c r="B281" s="414"/>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c r="AG281" s="414"/>
      <c r="AH281" s="414"/>
      <c r="AI281" s="414"/>
      <c r="AJ281" s="414"/>
      <c r="AK281" s="414"/>
      <c r="AL281" s="414"/>
      <c r="AM281" s="414"/>
      <c r="AN281" s="414"/>
      <c r="AO281" s="414"/>
      <c r="AP281" s="414"/>
      <c r="AQ281" s="414"/>
      <c r="AR281" s="414"/>
      <c r="AS281" s="414"/>
      <c r="AT281" s="414"/>
      <c r="AU281" s="414"/>
      <c r="AV281" s="414"/>
      <c r="AW281" s="414"/>
      <c r="AX281" s="414"/>
      <c r="AY281" s="414"/>
      <c r="AZ281" s="414"/>
      <c r="BA281" s="414"/>
      <c r="BB281" s="414"/>
      <c r="BC281" s="414"/>
      <c r="BD281" s="414"/>
      <c r="BE281" s="414"/>
      <c r="BF281" s="414"/>
      <c r="BG281" s="414"/>
      <c r="BH281" s="414"/>
      <c r="BI281" s="414"/>
      <c r="BJ281" s="414"/>
      <c r="BK281" s="414"/>
      <c r="BL281" s="414"/>
      <c r="BM281" s="414"/>
      <c r="BN281" s="414"/>
      <c r="BO281" s="414"/>
      <c r="BP281" s="414"/>
      <c r="BQ281" s="414"/>
      <c r="BR281" s="414"/>
      <c r="BS281" s="414"/>
      <c r="BT281" s="414"/>
      <c r="BU281" s="414"/>
      <c r="BV281" s="414"/>
      <c r="BW281" s="414"/>
      <c r="BX281" s="414"/>
      <c r="BY281" s="414"/>
      <c r="BZ281" s="414"/>
      <c r="CA281" s="414"/>
      <c r="CB281" s="414"/>
      <c r="CC281" s="414"/>
      <c r="CD281" s="414"/>
      <c r="CE281" s="414"/>
      <c r="CF281" s="414"/>
      <c r="CG281" s="414"/>
      <c r="CH281" s="414"/>
    </row>
    <row r="282" spans="2:86" x14ac:dyDescent="0.25">
      <c r="B282" s="414"/>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c r="AA282" s="414"/>
      <c r="AB282" s="414"/>
      <c r="AC282" s="414"/>
      <c r="AD282" s="414"/>
      <c r="AE282" s="414"/>
      <c r="AF282" s="414"/>
      <c r="AG282" s="414"/>
      <c r="AH282" s="414"/>
      <c r="AI282" s="414"/>
      <c r="AJ282" s="414"/>
      <c r="AK282" s="414"/>
      <c r="AL282" s="414"/>
      <c r="AM282" s="414"/>
      <c r="AN282" s="414"/>
      <c r="AO282" s="414"/>
      <c r="AP282" s="414"/>
      <c r="AQ282" s="414"/>
      <c r="AR282" s="414"/>
      <c r="AS282" s="414"/>
      <c r="AT282" s="414"/>
      <c r="AU282" s="414"/>
      <c r="AV282" s="414"/>
      <c r="AW282" s="414"/>
      <c r="AX282" s="414"/>
      <c r="AY282" s="414"/>
      <c r="AZ282" s="414"/>
      <c r="BA282" s="414"/>
      <c r="BB282" s="414"/>
      <c r="BC282" s="414"/>
      <c r="BD282" s="414"/>
      <c r="BE282" s="414"/>
      <c r="BF282" s="414"/>
      <c r="BG282" s="414"/>
      <c r="BH282" s="414"/>
      <c r="BI282" s="414"/>
      <c r="BJ282" s="414"/>
      <c r="BK282" s="414"/>
      <c r="BL282" s="414"/>
      <c r="BM282" s="414"/>
      <c r="BN282" s="414"/>
      <c r="BO282" s="414"/>
      <c r="BP282" s="414"/>
      <c r="BQ282" s="414"/>
      <c r="BR282" s="414"/>
      <c r="BS282" s="414"/>
      <c r="BT282" s="414"/>
      <c r="BU282" s="414"/>
      <c r="BV282" s="414"/>
      <c r="BW282" s="414"/>
      <c r="BX282" s="414"/>
      <c r="BY282" s="414"/>
      <c r="BZ282" s="414"/>
      <c r="CA282" s="414"/>
      <c r="CB282" s="414"/>
      <c r="CC282" s="414"/>
      <c r="CD282" s="414"/>
      <c r="CE282" s="414"/>
      <c r="CF282" s="414"/>
      <c r="CG282" s="414"/>
      <c r="CH282" s="414"/>
    </row>
    <row r="283" spans="2:86" x14ac:dyDescent="0.25">
      <c r="B283" s="41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c r="AA283" s="414"/>
      <c r="AB283" s="414"/>
      <c r="AC283" s="414"/>
      <c r="AD283" s="414"/>
      <c r="AE283" s="414"/>
      <c r="AF283" s="414"/>
      <c r="AG283" s="414"/>
      <c r="AH283" s="414"/>
      <c r="AI283" s="414"/>
      <c r="AJ283" s="414"/>
      <c r="AK283" s="414"/>
      <c r="AL283" s="414"/>
      <c r="AM283" s="414"/>
      <c r="AN283" s="414"/>
      <c r="AO283" s="414"/>
      <c r="AP283" s="414"/>
      <c r="AQ283" s="414"/>
      <c r="AR283" s="414"/>
      <c r="AS283" s="414"/>
      <c r="AT283" s="414"/>
      <c r="AU283" s="414"/>
      <c r="AV283" s="414"/>
      <c r="AW283" s="414"/>
      <c r="AX283" s="414"/>
      <c r="AY283" s="414"/>
      <c r="AZ283" s="414"/>
      <c r="BA283" s="414"/>
      <c r="BB283" s="414"/>
      <c r="BC283" s="414"/>
      <c r="BD283" s="414"/>
      <c r="BE283" s="414"/>
      <c r="BF283" s="414"/>
      <c r="BG283" s="414"/>
      <c r="BH283" s="414"/>
      <c r="BI283" s="414"/>
      <c r="BJ283" s="414"/>
      <c r="BK283" s="414"/>
      <c r="BL283" s="414"/>
      <c r="BM283" s="414"/>
      <c r="BN283" s="414"/>
      <c r="BO283" s="414"/>
      <c r="BP283" s="414"/>
      <c r="BQ283" s="414"/>
      <c r="BR283" s="414"/>
      <c r="BS283" s="414"/>
      <c r="BT283" s="414"/>
      <c r="BU283" s="414"/>
      <c r="BV283" s="414"/>
      <c r="BW283" s="414"/>
      <c r="BX283" s="414"/>
      <c r="BY283" s="414"/>
      <c r="BZ283" s="414"/>
      <c r="CA283" s="414"/>
      <c r="CB283" s="414"/>
      <c r="CC283" s="414"/>
      <c r="CD283" s="414"/>
      <c r="CE283" s="414"/>
      <c r="CF283" s="414"/>
      <c r="CG283" s="414"/>
      <c r="CH283" s="414"/>
    </row>
    <row r="284" spans="2:86" x14ac:dyDescent="0.25">
      <c r="B284" s="414"/>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c r="AA284" s="414"/>
      <c r="AB284" s="414"/>
      <c r="AC284" s="414"/>
      <c r="AD284" s="414"/>
      <c r="AE284" s="414"/>
      <c r="AF284" s="414"/>
      <c r="AG284" s="414"/>
      <c r="AH284" s="414"/>
      <c r="AI284" s="414"/>
      <c r="AJ284" s="414"/>
      <c r="AK284" s="414"/>
      <c r="AL284" s="414"/>
      <c r="AM284" s="414"/>
      <c r="AN284" s="414"/>
      <c r="AO284" s="414"/>
      <c r="AP284" s="414"/>
      <c r="AQ284" s="414"/>
      <c r="AR284" s="414"/>
      <c r="AS284" s="414"/>
      <c r="AT284" s="414"/>
      <c r="AU284" s="414"/>
      <c r="AV284" s="414"/>
      <c r="AW284" s="414"/>
      <c r="AX284" s="414"/>
      <c r="AY284" s="414"/>
      <c r="AZ284" s="414"/>
      <c r="BA284" s="414"/>
      <c r="BB284" s="414"/>
      <c r="BC284" s="414"/>
      <c r="BD284" s="414"/>
      <c r="BE284" s="414"/>
      <c r="BF284" s="414"/>
      <c r="BG284" s="414"/>
      <c r="BH284" s="414"/>
      <c r="BI284" s="414"/>
      <c r="BJ284" s="414"/>
      <c r="BK284" s="414"/>
      <c r="BL284" s="414"/>
      <c r="BM284" s="414"/>
      <c r="BN284" s="414"/>
      <c r="BO284" s="414"/>
      <c r="BP284" s="414"/>
      <c r="BQ284" s="414"/>
      <c r="BR284" s="414"/>
      <c r="BS284" s="414"/>
      <c r="BT284" s="414"/>
      <c r="BU284" s="414"/>
      <c r="BV284" s="414"/>
      <c r="BW284" s="414"/>
      <c r="BX284" s="414"/>
      <c r="BY284" s="414"/>
      <c r="BZ284" s="414"/>
      <c r="CA284" s="414"/>
      <c r="CB284" s="414"/>
      <c r="CC284" s="414"/>
      <c r="CD284" s="414"/>
      <c r="CE284" s="414"/>
      <c r="CF284" s="414"/>
      <c r="CG284" s="414"/>
      <c r="CH284" s="414"/>
    </row>
    <row r="285" spans="2:86" x14ac:dyDescent="0.25">
      <c r="B285" s="414"/>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c r="AA285" s="414"/>
      <c r="AB285" s="414"/>
      <c r="AC285" s="414"/>
      <c r="AD285" s="414"/>
      <c r="AE285" s="414"/>
      <c r="AF285" s="414"/>
      <c r="AG285" s="414"/>
      <c r="AH285" s="414"/>
      <c r="AI285" s="414"/>
      <c r="AJ285" s="414"/>
      <c r="AK285" s="414"/>
      <c r="AL285" s="414"/>
      <c r="AM285" s="414"/>
      <c r="AN285" s="414"/>
      <c r="AO285" s="414"/>
      <c r="AP285" s="414"/>
      <c r="AQ285" s="414"/>
      <c r="AR285" s="414"/>
      <c r="AS285" s="414"/>
      <c r="AT285" s="414"/>
      <c r="AU285" s="414"/>
      <c r="AV285" s="414"/>
      <c r="AW285" s="414"/>
      <c r="AX285" s="414"/>
      <c r="AY285" s="414"/>
      <c r="AZ285" s="414"/>
      <c r="BA285" s="414"/>
      <c r="BB285" s="414"/>
      <c r="BC285" s="414"/>
      <c r="BD285" s="414"/>
      <c r="BE285" s="414"/>
      <c r="BF285" s="414"/>
      <c r="BG285" s="414"/>
      <c r="BH285" s="414"/>
      <c r="BI285" s="414"/>
      <c r="BJ285" s="414"/>
      <c r="BK285" s="414"/>
      <c r="BL285" s="414"/>
      <c r="BM285" s="414"/>
      <c r="BN285" s="414"/>
      <c r="BO285" s="414"/>
      <c r="BP285" s="414"/>
      <c r="BQ285" s="414"/>
      <c r="BR285" s="414"/>
      <c r="BS285" s="414"/>
      <c r="BT285" s="414"/>
      <c r="BU285" s="414"/>
      <c r="BV285" s="414"/>
      <c r="BW285" s="414"/>
      <c r="BX285" s="414"/>
      <c r="BY285" s="414"/>
      <c r="BZ285" s="414"/>
      <c r="CA285" s="414"/>
      <c r="CB285" s="414"/>
      <c r="CC285" s="414"/>
      <c r="CD285" s="414"/>
      <c r="CE285" s="414"/>
      <c r="CF285" s="414"/>
      <c r="CG285" s="414"/>
      <c r="CH285" s="414"/>
    </row>
    <row r="286" spans="2:86" x14ac:dyDescent="0.25">
      <c r="B286" s="414"/>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c r="AA286" s="414"/>
      <c r="AB286" s="414"/>
      <c r="AC286" s="414"/>
      <c r="AD286" s="414"/>
      <c r="AE286" s="414"/>
      <c r="AF286" s="414"/>
      <c r="AG286" s="414"/>
      <c r="AH286" s="414"/>
      <c r="AI286" s="414"/>
      <c r="AJ286" s="414"/>
      <c r="AK286" s="414"/>
      <c r="AL286" s="414"/>
      <c r="AM286" s="414"/>
      <c r="AN286" s="414"/>
      <c r="AO286" s="414"/>
      <c r="AP286" s="414"/>
      <c r="AQ286" s="414"/>
      <c r="AR286" s="414"/>
      <c r="AS286" s="414"/>
      <c r="AT286" s="414"/>
      <c r="AU286" s="414"/>
      <c r="AV286" s="414"/>
      <c r="AW286" s="414"/>
      <c r="AX286" s="414"/>
      <c r="AY286" s="414"/>
      <c r="AZ286" s="414"/>
      <c r="BA286" s="414"/>
      <c r="BB286" s="414"/>
      <c r="BC286" s="414"/>
      <c r="BD286" s="414"/>
      <c r="BE286" s="414"/>
      <c r="BF286" s="414"/>
      <c r="BG286" s="414"/>
      <c r="BH286" s="414"/>
      <c r="BI286" s="414"/>
      <c r="BJ286" s="414"/>
      <c r="BK286" s="414"/>
      <c r="BL286" s="414"/>
      <c r="BM286" s="414"/>
      <c r="BN286" s="414"/>
      <c r="BO286" s="414"/>
      <c r="BP286" s="414"/>
      <c r="BQ286" s="414"/>
      <c r="BR286" s="414"/>
      <c r="BS286" s="414"/>
      <c r="BT286" s="414"/>
      <c r="BU286" s="414"/>
      <c r="BV286" s="414"/>
      <c r="BW286" s="414"/>
      <c r="BX286" s="414"/>
      <c r="BY286" s="414"/>
      <c r="BZ286" s="414"/>
      <c r="CA286" s="414"/>
      <c r="CB286" s="414"/>
      <c r="CC286" s="414"/>
      <c r="CD286" s="414"/>
      <c r="CE286" s="414"/>
      <c r="CF286" s="414"/>
      <c r="CG286" s="414"/>
      <c r="CH286" s="414"/>
    </row>
    <row r="287" spans="2:86" x14ac:dyDescent="0.25">
      <c r="B287" s="414"/>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c r="AA287" s="414"/>
      <c r="AB287" s="414"/>
      <c r="AC287" s="414"/>
      <c r="AD287" s="414"/>
      <c r="AE287" s="414"/>
      <c r="AF287" s="414"/>
      <c r="AG287" s="414"/>
      <c r="AH287" s="414"/>
      <c r="AI287" s="414"/>
      <c r="AJ287" s="414"/>
      <c r="AK287" s="414"/>
      <c r="AL287" s="414"/>
      <c r="AM287" s="414"/>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4"/>
      <c r="BR287" s="414"/>
      <c r="BS287" s="414"/>
      <c r="BT287" s="414"/>
      <c r="BU287" s="414"/>
      <c r="BV287" s="414"/>
      <c r="BW287" s="414"/>
      <c r="BX287" s="414"/>
      <c r="BY287" s="414"/>
      <c r="BZ287" s="414"/>
      <c r="CA287" s="414"/>
      <c r="CB287" s="414"/>
      <c r="CC287" s="414"/>
      <c r="CD287" s="414"/>
      <c r="CE287" s="414"/>
      <c r="CF287" s="414"/>
      <c r="CG287" s="414"/>
      <c r="CH287" s="414"/>
    </row>
    <row r="288" spans="2:86" x14ac:dyDescent="0.25">
      <c r="B288" s="414"/>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c r="AA288" s="414"/>
      <c r="AB288" s="414"/>
      <c r="AC288" s="414"/>
      <c r="AD288" s="414"/>
      <c r="AE288" s="414"/>
      <c r="AF288" s="414"/>
      <c r="AG288" s="414"/>
      <c r="AH288" s="414"/>
      <c r="AI288" s="414"/>
      <c r="AJ288" s="414"/>
      <c r="AK288" s="414"/>
      <c r="AL288" s="414"/>
      <c r="AM288" s="414"/>
      <c r="AN288" s="414"/>
      <c r="AO288" s="414"/>
      <c r="AP288" s="414"/>
      <c r="AQ288" s="414"/>
      <c r="AR288" s="414"/>
      <c r="AS288" s="414"/>
      <c r="AT288" s="414"/>
      <c r="AU288" s="414"/>
      <c r="AV288" s="414"/>
      <c r="AW288" s="414"/>
      <c r="AX288" s="414"/>
      <c r="AY288" s="414"/>
      <c r="AZ288" s="414"/>
      <c r="BA288" s="414"/>
      <c r="BB288" s="414"/>
      <c r="BC288" s="414"/>
      <c r="BD288" s="414"/>
      <c r="BE288" s="414"/>
      <c r="BF288" s="414"/>
      <c r="BG288" s="414"/>
      <c r="BH288" s="414"/>
      <c r="BI288" s="414"/>
      <c r="BJ288" s="414"/>
      <c r="BK288" s="414"/>
      <c r="BL288" s="414"/>
      <c r="BM288" s="414"/>
      <c r="BN288" s="414"/>
      <c r="BO288" s="414"/>
      <c r="BP288" s="414"/>
      <c r="BQ288" s="414"/>
      <c r="BR288" s="414"/>
      <c r="BS288" s="414"/>
      <c r="BT288" s="414"/>
      <c r="BU288" s="414"/>
      <c r="BV288" s="414"/>
      <c r="BW288" s="414"/>
      <c r="BX288" s="414"/>
      <c r="BY288" s="414"/>
      <c r="BZ288" s="414"/>
      <c r="CA288" s="414"/>
      <c r="CB288" s="414"/>
      <c r="CC288" s="414"/>
      <c r="CD288" s="414"/>
      <c r="CE288" s="414"/>
      <c r="CF288" s="414"/>
      <c r="CG288" s="414"/>
      <c r="CH288" s="414"/>
    </row>
    <row r="289" spans="2:86" x14ac:dyDescent="0.25">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c r="AA289" s="414"/>
      <c r="AB289" s="414"/>
      <c r="AC289" s="414"/>
      <c r="AD289" s="414"/>
      <c r="AE289" s="414"/>
      <c r="AF289" s="414"/>
      <c r="AG289" s="414"/>
      <c r="AH289" s="414"/>
      <c r="AI289" s="414"/>
      <c r="AJ289" s="414"/>
      <c r="AK289" s="414"/>
      <c r="AL289" s="414"/>
      <c r="AM289" s="414"/>
      <c r="AN289" s="414"/>
      <c r="AO289" s="414"/>
      <c r="AP289" s="414"/>
      <c r="AQ289" s="414"/>
      <c r="AR289" s="414"/>
      <c r="AS289" s="414"/>
      <c r="AT289" s="414"/>
      <c r="AU289" s="414"/>
      <c r="AV289" s="414"/>
      <c r="AW289" s="414"/>
      <c r="AX289" s="414"/>
      <c r="AY289" s="414"/>
      <c r="AZ289" s="414"/>
      <c r="BA289" s="414"/>
      <c r="BB289" s="414"/>
      <c r="BC289" s="414"/>
      <c r="BD289" s="414"/>
      <c r="BE289" s="414"/>
      <c r="BF289" s="414"/>
      <c r="BG289" s="414"/>
      <c r="BH289" s="414"/>
      <c r="BI289" s="414"/>
      <c r="BJ289" s="414"/>
      <c r="BK289" s="414"/>
      <c r="BL289" s="414"/>
      <c r="BM289" s="414"/>
      <c r="BN289" s="414"/>
      <c r="BO289" s="414"/>
      <c r="BP289" s="414"/>
      <c r="BQ289" s="414"/>
      <c r="BR289" s="414"/>
      <c r="BS289" s="414"/>
      <c r="BT289" s="414"/>
      <c r="BU289" s="414"/>
      <c r="BV289" s="414"/>
      <c r="BW289" s="414"/>
      <c r="BX289" s="414"/>
      <c r="BY289" s="414"/>
      <c r="BZ289" s="414"/>
      <c r="CA289" s="414"/>
      <c r="CB289" s="414"/>
      <c r="CC289" s="414"/>
      <c r="CD289" s="414"/>
      <c r="CE289" s="414"/>
      <c r="CF289" s="414"/>
      <c r="CG289" s="414"/>
      <c r="CH289" s="414"/>
    </row>
    <row r="290" spans="2:86" x14ac:dyDescent="0.25">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c r="AA290" s="414"/>
      <c r="AB290" s="414"/>
      <c r="AC290" s="414"/>
      <c r="AD290" s="414"/>
      <c r="AE290" s="414"/>
      <c r="AF290" s="414"/>
      <c r="AG290" s="414"/>
      <c r="AH290" s="414"/>
      <c r="AI290" s="414"/>
      <c r="AJ290" s="414"/>
      <c r="AK290" s="414"/>
      <c r="AL290" s="414"/>
      <c r="AM290" s="414"/>
      <c r="AN290" s="414"/>
      <c r="AO290" s="414"/>
      <c r="AP290" s="414"/>
      <c r="AQ290" s="414"/>
      <c r="AR290" s="414"/>
      <c r="AS290" s="414"/>
      <c r="AT290" s="414"/>
      <c r="AU290" s="414"/>
      <c r="AV290" s="414"/>
      <c r="AW290" s="414"/>
      <c r="AX290" s="414"/>
      <c r="AY290" s="414"/>
      <c r="AZ290" s="414"/>
      <c r="BA290" s="414"/>
      <c r="BB290" s="414"/>
      <c r="BC290" s="414"/>
      <c r="BD290" s="414"/>
      <c r="BE290" s="414"/>
      <c r="BF290" s="414"/>
      <c r="BG290" s="414"/>
      <c r="BH290" s="414"/>
      <c r="BI290" s="414"/>
      <c r="BJ290" s="414"/>
      <c r="BK290" s="414"/>
      <c r="BL290" s="414"/>
      <c r="BM290" s="414"/>
      <c r="BN290" s="414"/>
      <c r="BO290" s="414"/>
      <c r="BP290" s="414"/>
      <c r="BQ290" s="414"/>
      <c r="BR290" s="414"/>
      <c r="BS290" s="414"/>
      <c r="BT290" s="414"/>
      <c r="BU290" s="414"/>
      <c r="BV290" s="414"/>
      <c r="BW290" s="414"/>
      <c r="BX290" s="414"/>
      <c r="BY290" s="414"/>
      <c r="BZ290" s="414"/>
      <c r="CA290" s="414"/>
      <c r="CB290" s="414"/>
      <c r="CC290" s="414"/>
      <c r="CD290" s="414"/>
      <c r="CE290" s="414"/>
      <c r="CF290" s="414"/>
      <c r="CG290" s="414"/>
      <c r="CH290" s="414"/>
    </row>
    <row r="291" spans="2:86" x14ac:dyDescent="0.25">
      <c r="B291" s="414"/>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c r="AA291" s="414"/>
      <c r="AB291" s="414"/>
      <c r="AC291" s="414"/>
      <c r="AD291" s="414"/>
      <c r="AE291" s="414"/>
      <c r="AF291" s="414"/>
      <c r="AG291" s="414"/>
      <c r="AH291" s="414"/>
      <c r="AI291" s="414"/>
      <c r="AJ291" s="414"/>
      <c r="AK291" s="414"/>
      <c r="AL291" s="414"/>
      <c r="AM291" s="414"/>
      <c r="AN291" s="414"/>
      <c r="AO291" s="414"/>
      <c r="AP291" s="414"/>
      <c r="AQ291" s="414"/>
      <c r="AR291" s="414"/>
      <c r="AS291" s="414"/>
      <c r="AT291" s="414"/>
      <c r="AU291" s="414"/>
      <c r="AV291" s="414"/>
      <c r="AW291" s="414"/>
      <c r="AX291" s="414"/>
      <c r="AY291" s="414"/>
      <c r="AZ291" s="414"/>
      <c r="BA291" s="414"/>
      <c r="BB291" s="414"/>
      <c r="BC291" s="414"/>
      <c r="BD291" s="414"/>
      <c r="BE291" s="414"/>
      <c r="BF291" s="414"/>
      <c r="BG291" s="414"/>
      <c r="BH291" s="414"/>
      <c r="BI291" s="414"/>
      <c r="BJ291" s="414"/>
      <c r="BK291" s="414"/>
      <c r="BL291" s="414"/>
      <c r="BM291" s="414"/>
      <c r="BN291" s="414"/>
      <c r="BO291" s="414"/>
      <c r="BP291" s="414"/>
      <c r="BQ291" s="414"/>
      <c r="BR291" s="414"/>
      <c r="BS291" s="414"/>
      <c r="BT291" s="414"/>
      <c r="BU291" s="414"/>
      <c r="BV291" s="414"/>
      <c r="BW291" s="414"/>
      <c r="BX291" s="414"/>
      <c r="BY291" s="414"/>
      <c r="BZ291" s="414"/>
      <c r="CA291" s="414"/>
      <c r="CB291" s="414"/>
      <c r="CC291" s="414"/>
      <c r="CD291" s="414"/>
      <c r="CE291" s="414"/>
      <c r="CF291" s="414"/>
      <c r="CG291" s="414"/>
      <c r="CH291" s="414"/>
    </row>
    <row r="292" spans="2:86" x14ac:dyDescent="0.25">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c r="AA292" s="414"/>
      <c r="AB292" s="414"/>
      <c r="AC292" s="414"/>
      <c r="AD292" s="414"/>
      <c r="AE292" s="414"/>
      <c r="AF292" s="414"/>
      <c r="AG292" s="414"/>
      <c r="AH292" s="414"/>
      <c r="AI292" s="414"/>
      <c r="AJ292" s="414"/>
      <c r="AK292" s="414"/>
      <c r="AL292" s="414"/>
      <c r="AM292" s="414"/>
      <c r="AN292" s="414"/>
      <c r="AO292" s="414"/>
      <c r="AP292" s="414"/>
      <c r="AQ292" s="414"/>
      <c r="AR292" s="414"/>
      <c r="AS292" s="414"/>
      <c r="AT292" s="414"/>
      <c r="AU292" s="414"/>
      <c r="AV292" s="414"/>
      <c r="AW292" s="414"/>
      <c r="AX292" s="414"/>
      <c r="AY292" s="414"/>
      <c r="AZ292" s="414"/>
      <c r="BA292" s="414"/>
      <c r="BB292" s="414"/>
      <c r="BC292" s="414"/>
      <c r="BD292" s="414"/>
      <c r="BE292" s="414"/>
      <c r="BF292" s="414"/>
      <c r="BG292" s="414"/>
      <c r="BH292" s="414"/>
      <c r="BI292" s="414"/>
      <c r="BJ292" s="414"/>
      <c r="BK292" s="414"/>
      <c r="BL292" s="414"/>
      <c r="BM292" s="414"/>
      <c r="BN292" s="414"/>
      <c r="BO292" s="414"/>
      <c r="BP292" s="414"/>
      <c r="BQ292" s="414"/>
      <c r="BR292" s="414"/>
      <c r="BS292" s="414"/>
      <c r="BT292" s="414"/>
      <c r="BU292" s="414"/>
      <c r="BV292" s="414"/>
      <c r="BW292" s="414"/>
      <c r="BX292" s="414"/>
      <c r="BY292" s="414"/>
      <c r="BZ292" s="414"/>
      <c r="CA292" s="414"/>
      <c r="CB292" s="414"/>
      <c r="CC292" s="414"/>
      <c r="CD292" s="414"/>
      <c r="CE292" s="414"/>
      <c r="CF292" s="414"/>
      <c r="CG292" s="414"/>
      <c r="CH292" s="414"/>
    </row>
    <row r="293" spans="2:86" x14ac:dyDescent="0.25">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c r="AA293" s="414"/>
      <c r="AB293" s="414"/>
      <c r="AC293" s="414"/>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4"/>
      <c r="BJ293" s="414"/>
      <c r="BK293" s="414"/>
      <c r="BL293" s="414"/>
      <c r="BM293" s="414"/>
      <c r="BN293" s="414"/>
      <c r="BO293" s="414"/>
      <c r="BP293" s="414"/>
      <c r="BQ293" s="414"/>
      <c r="BR293" s="414"/>
      <c r="BS293" s="414"/>
      <c r="BT293" s="414"/>
      <c r="BU293" s="414"/>
      <c r="BV293" s="414"/>
      <c r="BW293" s="414"/>
      <c r="BX293" s="414"/>
      <c r="BY293" s="414"/>
      <c r="BZ293" s="414"/>
      <c r="CA293" s="414"/>
      <c r="CB293" s="414"/>
      <c r="CC293" s="414"/>
      <c r="CD293" s="414"/>
      <c r="CE293" s="414"/>
      <c r="CF293" s="414"/>
      <c r="CG293" s="414"/>
      <c r="CH293" s="414"/>
    </row>
    <row r="294" spans="2:86" x14ac:dyDescent="0.25">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c r="AA294" s="414"/>
      <c r="AB294" s="414"/>
      <c r="AC294" s="414"/>
      <c r="AD294" s="414"/>
      <c r="AE294" s="414"/>
      <c r="AF294" s="414"/>
      <c r="AG294" s="414"/>
      <c r="AH294" s="414"/>
      <c r="AI294" s="414"/>
      <c r="AJ294" s="414"/>
      <c r="AK294" s="414"/>
      <c r="AL294" s="414"/>
      <c r="AM294" s="414"/>
      <c r="AN294" s="414"/>
      <c r="AO294" s="414"/>
      <c r="AP294" s="414"/>
      <c r="AQ294" s="414"/>
      <c r="AR294" s="414"/>
      <c r="AS294" s="414"/>
      <c r="AT294" s="414"/>
      <c r="AU294" s="414"/>
      <c r="AV294" s="414"/>
      <c r="AW294" s="414"/>
      <c r="AX294" s="414"/>
      <c r="AY294" s="414"/>
      <c r="AZ294" s="414"/>
      <c r="BA294" s="414"/>
      <c r="BB294" s="414"/>
      <c r="BC294" s="414"/>
      <c r="BD294" s="414"/>
      <c r="BE294" s="414"/>
      <c r="BF294" s="414"/>
      <c r="BG294" s="414"/>
      <c r="BH294" s="414"/>
      <c r="BI294" s="414"/>
      <c r="BJ294" s="414"/>
      <c r="BK294" s="414"/>
      <c r="BL294" s="414"/>
      <c r="BM294" s="414"/>
      <c r="BN294" s="414"/>
      <c r="BO294" s="414"/>
      <c r="BP294" s="414"/>
      <c r="BQ294" s="414"/>
      <c r="BR294" s="414"/>
      <c r="BS294" s="414"/>
      <c r="BT294" s="414"/>
      <c r="BU294" s="414"/>
      <c r="BV294" s="414"/>
      <c r="BW294" s="414"/>
      <c r="BX294" s="414"/>
      <c r="BY294" s="414"/>
      <c r="BZ294" s="414"/>
      <c r="CA294" s="414"/>
      <c r="CB294" s="414"/>
      <c r="CC294" s="414"/>
      <c r="CD294" s="414"/>
      <c r="CE294" s="414"/>
      <c r="CF294" s="414"/>
      <c r="CG294" s="414"/>
      <c r="CH294" s="414"/>
    </row>
    <row r="295" spans="2:86" x14ac:dyDescent="0.25">
      <c r="B295" s="414"/>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c r="AA295" s="414"/>
      <c r="AB295" s="414"/>
      <c r="AC295" s="414"/>
      <c r="AD295" s="414"/>
      <c r="AE295" s="414"/>
      <c r="AF295" s="414"/>
      <c r="AG295" s="414"/>
      <c r="AH295" s="414"/>
      <c r="AI295" s="414"/>
      <c r="AJ295" s="414"/>
      <c r="AK295" s="414"/>
      <c r="AL295" s="414"/>
      <c r="AM295" s="414"/>
      <c r="AN295" s="414"/>
      <c r="AO295" s="414"/>
      <c r="AP295" s="414"/>
      <c r="AQ295" s="414"/>
      <c r="AR295" s="414"/>
      <c r="AS295" s="414"/>
      <c r="AT295" s="414"/>
      <c r="AU295" s="414"/>
      <c r="AV295" s="414"/>
      <c r="AW295" s="414"/>
      <c r="AX295" s="414"/>
      <c r="AY295" s="414"/>
      <c r="AZ295" s="414"/>
      <c r="BA295" s="414"/>
      <c r="BB295" s="414"/>
      <c r="BC295" s="414"/>
      <c r="BD295" s="414"/>
      <c r="BE295" s="414"/>
      <c r="BF295" s="414"/>
      <c r="BG295" s="414"/>
      <c r="BH295" s="414"/>
      <c r="BI295" s="414"/>
      <c r="BJ295" s="414"/>
      <c r="BK295" s="414"/>
      <c r="BL295" s="414"/>
      <c r="BM295" s="414"/>
      <c r="BN295" s="414"/>
      <c r="BO295" s="414"/>
      <c r="BP295" s="414"/>
      <c r="BQ295" s="414"/>
      <c r="BR295" s="414"/>
      <c r="BS295" s="414"/>
      <c r="BT295" s="414"/>
      <c r="BU295" s="414"/>
      <c r="BV295" s="414"/>
      <c r="BW295" s="414"/>
      <c r="BX295" s="414"/>
      <c r="BY295" s="414"/>
      <c r="BZ295" s="414"/>
      <c r="CA295" s="414"/>
      <c r="CB295" s="414"/>
      <c r="CC295" s="414"/>
      <c r="CD295" s="414"/>
      <c r="CE295" s="414"/>
      <c r="CF295" s="414"/>
      <c r="CG295" s="414"/>
      <c r="CH295" s="414"/>
    </row>
    <row r="296" spans="2:86" x14ac:dyDescent="0.25">
      <c r="B296" s="414"/>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c r="AA296" s="414"/>
      <c r="AB296" s="414"/>
      <c r="AC296" s="414"/>
      <c r="AD296" s="414"/>
      <c r="AE296" s="414"/>
      <c r="AF296" s="414"/>
      <c r="AG296" s="414"/>
      <c r="AH296" s="414"/>
      <c r="AI296" s="414"/>
      <c r="AJ296" s="414"/>
      <c r="AK296" s="414"/>
      <c r="AL296" s="414"/>
      <c r="AM296" s="414"/>
      <c r="AN296" s="414"/>
      <c r="AO296" s="414"/>
      <c r="AP296" s="414"/>
      <c r="AQ296" s="414"/>
      <c r="AR296" s="414"/>
      <c r="AS296" s="414"/>
      <c r="AT296" s="414"/>
      <c r="AU296" s="414"/>
      <c r="AV296" s="414"/>
      <c r="AW296" s="414"/>
      <c r="AX296" s="414"/>
      <c r="AY296" s="414"/>
      <c r="AZ296" s="414"/>
      <c r="BA296" s="414"/>
      <c r="BB296" s="414"/>
      <c r="BC296" s="414"/>
      <c r="BD296" s="414"/>
      <c r="BE296" s="414"/>
      <c r="BF296" s="414"/>
      <c r="BG296" s="414"/>
      <c r="BH296" s="414"/>
      <c r="BI296" s="414"/>
      <c r="BJ296" s="414"/>
      <c r="BK296" s="414"/>
      <c r="BL296" s="414"/>
      <c r="BM296" s="414"/>
      <c r="BN296" s="414"/>
      <c r="BO296" s="414"/>
      <c r="BP296" s="414"/>
      <c r="BQ296" s="414"/>
      <c r="BR296" s="414"/>
      <c r="BS296" s="414"/>
      <c r="BT296" s="414"/>
      <c r="BU296" s="414"/>
      <c r="BV296" s="414"/>
      <c r="BW296" s="414"/>
      <c r="BX296" s="414"/>
      <c r="BY296" s="414"/>
      <c r="BZ296" s="414"/>
      <c r="CA296" s="414"/>
      <c r="CB296" s="414"/>
      <c r="CC296" s="414"/>
      <c r="CD296" s="414"/>
      <c r="CE296" s="414"/>
      <c r="CF296" s="414"/>
      <c r="CG296" s="414"/>
      <c r="CH296" s="414"/>
    </row>
    <row r="297" spans="2:86" x14ac:dyDescent="0.25">
      <c r="B297" s="414"/>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c r="AA297" s="414"/>
      <c r="AB297" s="414"/>
      <c r="AC297" s="414"/>
      <c r="AD297" s="414"/>
      <c r="AE297" s="414"/>
      <c r="AF297" s="414"/>
      <c r="AG297" s="414"/>
      <c r="AH297" s="414"/>
      <c r="AI297" s="414"/>
      <c r="AJ297" s="414"/>
      <c r="AK297" s="414"/>
      <c r="AL297" s="414"/>
      <c r="AM297" s="414"/>
      <c r="AN297" s="414"/>
      <c r="AO297" s="414"/>
      <c r="AP297" s="414"/>
      <c r="AQ297" s="414"/>
      <c r="AR297" s="414"/>
      <c r="AS297" s="414"/>
      <c r="AT297" s="414"/>
      <c r="AU297" s="414"/>
      <c r="AV297" s="414"/>
      <c r="AW297" s="414"/>
      <c r="AX297" s="414"/>
      <c r="AY297" s="414"/>
      <c r="AZ297" s="414"/>
      <c r="BA297" s="414"/>
      <c r="BB297" s="414"/>
      <c r="BC297" s="414"/>
      <c r="BD297" s="414"/>
      <c r="BE297" s="414"/>
      <c r="BF297" s="414"/>
      <c r="BG297" s="414"/>
      <c r="BH297" s="414"/>
      <c r="BI297" s="414"/>
      <c r="BJ297" s="414"/>
      <c r="BK297" s="414"/>
      <c r="BL297" s="414"/>
      <c r="BM297" s="414"/>
      <c r="BN297" s="414"/>
      <c r="BO297" s="414"/>
      <c r="BP297" s="414"/>
      <c r="BQ297" s="414"/>
      <c r="BR297" s="414"/>
      <c r="BS297" s="414"/>
      <c r="BT297" s="414"/>
      <c r="BU297" s="414"/>
      <c r="BV297" s="414"/>
      <c r="BW297" s="414"/>
      <c r="BX297" s="414"/>
      <c r="BY297" s="414"/>
      <c r="BZ297" s="414"/>
      <c r="CA297" s="414"/>
      <c r="CB297" s="414"/>
      <c r="CC297" s="414"/>
      <c r="CD297" s="414"/>
      <c r="CE297" s="414"/>
      <c r="CF297" s="414"/>
      <c r="CG297" s="414"/>
      <c r="CH297" s="414"/>
    </row>
    <row r="298" spans="2:86" x14ac:dyDescent="0.25">
      <c r="B298" s="414"/>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c r="AA298" s="414"/>
      <c r="AB298" s="414"/>
      <c r="AC298" s="414"/>
      <c r="AD298" s="414"/>
      <c r="AE298" s="414"/>
      <c r="AF298" s="414"/>
      <c r="AG298" s="414"/>
      <c r="AH298" s="414"/>
      <c r="AI298" s="414"/>
      <c r="AJ298" s="414"/>
      <c r="AK298" s="414"/>
      <c r="AL298" s="414"/>
      <c r="AM298" s="414"/>
      <c r="AN298" s="414"/>
      <c r="AO298" s="414"/>
      <c r="AP298" s="414"/>
      <c r="AQ298" s="414"/>
      <c r="AR298" s="414"/>
      <c r="AS298" s="414"/>
      <c r="AT298" s="414"/>
      <c r="AU298" s="414"/>
      <c r="AV298" s="414"/>
      <c r="AW298" s="414"/>
      <c r="AX298" s="414"/>
      <c r="AY298" s="414"/>
      <c r="AZ298" s="414"/>
      <c r="BA298" s="414"/>
      <c r="BB298" s="414"/>
      <c r="BC298" s="414"/>
      <c r="BD298" s="414"/>
      <c r="BE298" s="414"/>
      <c r="BF298" s="414"/>
      <c r="BG298" s="414"/>
      <c r="BH298" s="414"/>
      <c r="BI298" s="414"/>
      <c r="BJ298" s="414"/>
      <c r="BK298" s="414"/>
      <c r="BL298" s="414"/>
      <c r="BM298" s="414"/>
      <c r="BN298" s="414"/>
      <c r="BO298" s="414"/>
      <c r="BP298" s="414"/>
      <c r="BQ298" s="414"/>
      <c r="BR298" s="414"/>
      <c r="BS298" s="414"/>
      <c r="BT298" s="414"/>
      <c r="BU298" s="414"/>
      <c r="BV298" s="414"/>
      <c r="BW298" s="414"/>
      <c r="BX298" s="414"/>
      <c r="BY298" s="414"/>
      <c r="BZ298" s="414"/>
      <c r="CA298" s="414"/>
      <c r="CB298" s="414"/>
      <c r="CC298" s="414"/>
      <c r="CD298" s="414"/>
      <c r="CE298" s="414"/>
      <c r="CF298" s="414"/>
      <c r="CG298" s="414"/>
      <c r="CH298" s="414"/>
    </row>
    <row r="299" spans="2:86" x14ac:dyDescent="0.25">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c r="AA299" s="414"/>
      <c r="AB299" s="414"/>
      <c r="AC299" s="414"/>
      <c r="AD299" s="414"/>
      <c r="AE299" s="414"/>
      <c r="AF299" s="414"/>
      <c r="AG299" s="414"/>
      <c r="AH299" s="414"/>
      <c r="AI299" s="414"/>
      <c r="AJ299" s="414"/>
      <c r="AK299" s="414"/>
      <c r="AL299" s="414"/>
      <c r="AM299" s="414"/>
      <c r="AN299" s="414"/>
      <c r="AO299" s="414"/>
      <c r="AP299" s="414"/>
      <c r="AQ299" s="414"/>
      <c r="AR299" s="414"/>
      <c r="AS299" s="414"/>
      <c r="AT299" s="414"/>
      <c r="AU299" s="414"/>
      <c r="AV299" s="414"/>
      <c r="AW299" s="414"/>
      <c r="AX299" s="414"/>
      <c r="AY299" s="414"/>
      <c r="AZ299" s="414"/>
      <c r="BA299" s="414"/>
      <c r="BB299" s="414"/>
      <c r="BC299" s="414"/>
      <c r="BD299" s="414"/>
      <c r="BE299" s="414"/>
      <c r="BF299" s="414"/>
      <c r="BG299" s="414"/>
      <c r="BH299" s="414"/>
      <c r="BI299" s="414"/>
      <c r="BJ299" s="414"/>
      <c r="BK299" s="414"/>
      <c r="BL299" s="414"/>
      <c r="BM299" s="414"/>
      <c r="BN299" s="414"/>
      <c r="BO299" s="414"/>
      <c r="BP299" s="414"/>
      <c r="BQ299" s="414"/>
      <c r="BR299" s="414"/>
      <c r="BS299" s="414"/>
      <c r="BT299" s="414"/>
      <c r="BU299" s="414"/>
      <c r="BV299" s="414"/>
      <c r="BW299" s="414"/>
      <c r="BX299" s="414"/>
      <c r="BY299" s="414"/>
      <c r="BZ299" s="414"/>
      <c r="CA299" s="414"/>
      <c r="CB299" s="414"/>
      <c r="CC299" s="414"/>
      <c r="CD299" s="414"/>
      <c r="CE299" s="414"/>
      <c r="CF299" s="414"/>
      <c r="CG299" s="414"/>
      <c r="CH299" s="414"/>
    </row>
    <row r="300" spans="2:86" x14ac:dyDescent="0.25">
      <c r="B300" s="414"/>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c r="AA300" s="414"/>
      <c r="AB300" s="414"/>
      <c r="AC300" s="414"/>
      <c r="AD300" s="414"/>
      <c r="AE300" s="414"/>
      <c r="AF300" s="414"/>
      <c r="AG300" s="414"/>
      <c r="AH300" s="414"/>
      <c r="AI300" s="414"/>
      <c r="AJ300" s="414"/>
      <c r="AK300" s="414"/>
      <c r="AL300" s="414"/>
      <c r="AM300" s="414"/>
      <c r="AN300" s="414"/>
      <c r="AO300" s="414"/>
      <c r="AP300" s="414"/>
      <c r="AQ300" s="414"/>
      <c r="AR300" s="414"/>
      <c r="AS300" s="414"/>
      <c r="AT300" s="414"/>
      <c r="AU300" s="414"/>
      <c r="AV300" s="414"/>
      <c r="AW300" s="414"/>
      <c r="AX300" s="414"/>
      <c r="AY300" s="414"/>
      <c r="AZ300" s="414"/>
      <c r="BA300" s="414"/>
      <c r="BB300" s="414"/>
      <c r="BC300" s="414"/>
      <c r="BD300" s="414"/>
      <c r="BE300" s="414"/>
      <c r="BF300" s="414"/>
      <c r="BG300" s="414"/>
      <c r="BH300" s="414"/>
      <c r="BI300" s="414"/>
      <c r="BJ300" s="414"/>
      <c r="BK300" s="414"/>
      <c r="BL300" s="414"/>
      <c r="BM300" s="414"/>
      <c r="BN300" s="414"/>
      <c r="BO300" s="414"/>
      <c r="BP300" s="414"/>
      <c r="BQ300" s="414"/>
      <c r="BR300" s="414"/>
      <c r="BS300" s="414"/>
      <c r="BT300" s="414"/>
      <c r="BU300" s="414"/>
      <c r="BV300" s="414"/>
      <c r="BW300" s="414"/>
      <c r="BX300" s="414"/>
      <c r="BY300" s="414"/>
      <c r="BZ300" s="414"/>
      <c r="CA300" s="414"/>
      <c r="CB300" s="414"/>
      <c r="CC300" s="414"/>
      <c r="CD300" s="414"/>
      <c r="CE300" s="414"/>
      <c r="CF300" s="414"/>
      <c r="CG300" s="414"/>
      <c r="CH300" s="414"/>
    </row>
    <row r="301" spans="2:86" x14ac:dyDescent="0.25">
      <c r="B301" s="414"/>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c r="AA301" s="414"/>
      <c r="AB301" s="414"/>
      <c r="AC301" s="414"/>
      <c r="AD301" s="414"/>
      <c r="AE301" s="414"/>
      <c r="AF301" s="414"/>
      <c r="AG301" s="414"/>
      <c r="AH301" s="414"/>
      <c r="AI301" s="414"/>
      <c r="AJ301" s="414"/>
      <c r="AK301" s="414"/>
      <c r="AL301" s="414"/>
      <c r="AM301" s="414"/>
      <c r="AN301" s="414"/>
      <c r="AO301" s="414"/>
      <c r="AP301" s="414"/>
      <c r="AQ301" s="414"/>
      <c r="AR301" s="414"/>
      <c r="AS301" s="414"/>
      <c r="AT301" s="414"/>
      <c r="AU301" s="414"/>
      <c r="AV301" s="414"/>
      <c r="AW301" s="414"/>
      <c r="AX301" s="414"/>
      <c r="AY301" s="414"/>
      <c r="AZ301" s="414"/>
      <c r="BA301" s="414"/>
      <c r="BB301" s="414"/>
      <c r="BC301" s="414"/>
      <c r="BD301" s="414"/>
      <c r="BE301" s="414"/>
      <c r="BF301" s="414"/>
      <c r="BG301" s="414"/>
      <c r="BH301" s="414"/>
      <c r="BI301" s="414"/>
      <c r="BJ301" s="414"/>
      <c r="BK301" s="414"/>
      <c r="BL301" s="414"/>
      <c r="BM301" s="414"/>
      <c r="BN301" s="414"/>
      <c r="BO301" s="414"/>
      <c r="BP301" s="414"/>
      <c r="BQ301" s="414"/>
      <c r="BR301" s="414"/>
      <c r="BS301" s="414"/>
      <c r="BT301" s="414"/>
      <c r="BU301" s="414"/>
      <c r="BV301" s="414"/>
      <c r="BW301" s="414"/>
      <c r="BX301" s="414"/>
      <c r="BY301" s="414"/>
      <c r="BZ301" s="414"/>
      <c r="CA301" s="414"/>
      <c r="CB301" s="414"/>
      <c r="CC301" s="414"/>
      <c r="CD301" s="414"/>
      <c r="CE301" s="414"/>
      <c r="CF301" s="414"/>
      <c r="CG301" s="414"/>
      <c r="CH301" s="414"/>
    </row>
    <row r="302" spans="2:86" x14ac:dyDescent="0.25">
      <c r="B302" s="414"/>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c r="AA302" s="414"/>
      <c r="AB302" s="414"/>
      <c r="AC302" s="414"/>
      <c r="AD302" s="414"/>
      <c r="AE302" s="414"/>
      <c r="AF302" s="414"/>
      <c r="AG302" s="414"/>
      <c r="AH302" s="414"/>
      <c r="AI302" s="414"/>
      <c r="AJ302" s="414"/>
      <c r="AK302" s="414"/>
      <c r="AL302" s="414"/>
      <c r="AM302" s="414"/>
      <c r="AN302" s="414"/>
      <c r="AO302" s="414"/>
      <c r="AP302" s="414"/>
      <c r="AQ302" s="414"/>
      <c r="AR302" s="414"/>
      <c r="AS302" s="414"/>
      <c r="AT302" s="414"/>
      <c r="AU302" s="414"/>
      <c r="AV302" s="414"/>
      <c r="AW302" s="414"/>
      <c r="AX302" s="414"/>
      <c r="AY302" s="414"/>
      <c r="AZ302" s="414"/>
      <c r="BA302" s="414"/>
      <c r="BB302" s="414"/>
      <c r="BC302" s="414"/>
      <c r="BD302" s="414"/>
      <c r="BE302" s="414"/>
      <c r="BF302" s="414"/>
      <c r="BG302" s="414"/>
      <c r="BH302" s="414"/>
      <c r="BI302" s="414"/>
      <c r="BJ302" s="414"/>
      <c r="BK302" s="414"/>
      <c r="BL302" s="414"/>
      <c r="BM302" s="414"/>
      <c r="BN302" s="414"/>
      <c r="BO302" s="414"/>
      <c r="BP302" s="414"/>
      <c r="BQ302" s="414"/>
      <c r="BR302" s="414"/>
      <c r="BS302" s="414"/>
      <c r="BT302" s="414"/>
      <c r="BU302" s="414"/>
      <c r="BV302" s="414"/>
      <c r="BW302" s="414"/>
      <c r="BX302" s="414"/>
      <c r="BY302" s="414"/>
      <c r="BZ302" s="414"/>
      <c r="CA302" s="414"/>
      <c r="CB302" s="414"/>
      <c r="CC302" s="414"/>
      <c r="CD302" s="414"/>
      <c r="CE302" s="414"/>
      <c r="CF302" s="414"/>
      <c r="CG302" s="414"/>
      <c r="CH302" s="414"/>
    </row>
  </sheetData>
  <mergeCells count="45">
    <mergeCell ref="B11:B18"/>
    <mergeCell ref="C11:C18"/>
    <mergeCell ref="B2:D2"/>
    <mergeCell ref="B3:D3"/>
    <mergeCell ref="B6:D6"/>
    <mergeCell ref="B7:B10"/>
    <mergeCell ref="C7:C10"/>
    <mergeCell ref="B19:B24"/>
    <mergeCell ref="C19:C24"/>
    <mergeCell ref="B25:B30"/>
    <mergeCell ref="C25:C30"/>
    <mergeCell ref="B31:B34"/>
    <mergeCell ref="C31:C34"/>
    <mergeCell ref="B67:B68"/>
    <mergeCell ref="C67:C68"/>
    <mergeCell ref="B35:B39"/>
    <mergeCell ref="C35:C39"/>
    <mergeCell ref="B42:D42"/>
    <mergeCell ref="B43:B53"/>
    <mergeCell ref="C43:C53"/>
    <mergeCell ref="B54:B59"/>
    <mergeCell ref="C54:C59"/>
    <mergeCell ref="B60:B62"/>
    <mergeCell ref="C60:C62"/>
    <mergeCell ref="B64:D64"/>
    <mergeCell ref="B65:B66"/>
    <mergeCell ref="C65:C66"/>
    <mergeCell ref="B87:B90"/>
    <mergeCell ref="C87:C90"/>
    <mergeCell ref="B69:B70"/>
    <mergeCell ref="C69:C70"/>
    <mergeCell ref="B71:B73"/>
    <mergeCell ref="C71:C73"/>
    <mergeCell ref="B76:B77"/>
    <mergeCell ref="C76:C77"/>
    <mergeCell ref="B79:B80"/>
    <mergeCell ref="C79:C80"/>
    <mergeCell ref="B81:D81"/>
    <mergeCell ref="B82:B84"/>
    <mergeCell ref="C82:C84"/>
    <mergeCell ref="B94:B95"/>
    <mergeCell ref="C94:C95"/>
    <mergeCell ref="B96:D96"/>
    <mergeCell ref="D97:D101"/>
    <mergeCell ref="B102:D102"/>
  </mergeCells>
  <hyperlinks>
    <hyperlink ref="D18" r:id="rId1" display="https://gisdata.mn.gov/dataset/util-elec-trans" xr:uid="{ED5AEA82-2C4D-4786-B3DA-F3D407D7DD17}"/>
    <hyperlink ref="D65" r:id="rId2" location="VMT" display="VMT" xr:uid="{63081F22-D1CB-41D2-85C6-68F090AAD5C4}"/>
    <hyperlink ref="D71" r:id="rId3" location="/find/nearest?fuel=ELEC" display="/find/nearest?fuel=ELEC" xr:uid="{28135964-F6F3-4B52-9F5B-FB08C30D4030}"/>
    <hyperlink ref="D72" r:id="rId4" display="https://na.chargepoint.com/charge_point" xr:uid="{A6C34845-1AE9-4ABC-BE51-280DD6441E52}"/>
    <hyperlink ref="D73" r:id="rId5" display="https://www.plugshare.com/" xr:uid="{97D9B4E3-4DDA-44B0-BE3E-5D3504200BB9}"/>
    <hyperlink ref="D74" r:id="rId6" location="/find/nearest?fuel=ELEC" display="https://afdc.energy.gov/fuels/electricity_locations.html - /find/nearest?fuel=ELEC" xr:uid="{D4D84DBB-8F16-4030-A8F6-F13A0A720D8C}"/>
    <hyperlink ref="D91" r:id="rId7" display="Estimates of age by geography are available through either the U.S. Census / American Community Survey." xr:uid="{87DE310B-281E-49A4-9C7B-2CCA2650CE6C}"/>
    <hyperlink ref="D19" r:id="rId8" xr:uid="{D05210B7-C777-4392-9B14-A34BB728582E}"/>
    <hyperlink ref="D20" r:id="rId9" xr:uid="{5DE8CD69-37B9-4BF7-B048-5AC05C160FAD}"/>
    <hyperlink ref="D23" r:id="rId10" display="•The U.S. Census also provides some estimates" xr:uid="{8B0320E3-EE2D-418B-92B2-2E2F28B8E547}"/>
    <hyperlink ref="D24" r:id="rId11" xr:uid="{A946D294-A2EC-420E-9645-CD236C835211}"/>
    <hyperlink ref="D13" r:id="rId12" xr:uid="{23661E6F-9420-45EA-8B0E-3E3D030AF59A}"/>
    <hyperlink ref="D36" r:id="rId13" display="• The National Renewable Energy Laboratory (NREL) provides data for various heights by state" xr:uid="{352B817C-41D4-4C99-91EF-8E7D7EADBFDB}"/>
    <hyperlink ref="D37" r:id="rId14" display="• GPI houses the 80-meter and 100-meter wind speed data for the U.S. but for other heights, NREL also has a downloadable Wind Toolkit Scalable Data Service" xr:uid="{EB6EDDCE-432C-4880-902F-1C9CA3E1C3F3}"/>
    <hyperlink ref="D38" r:id="rId15" xr:uid="{06CF034D-AB02-4FF2-BF37-A3209C263068}"/>
    <hyperlink ref="D39" r:id="rId16" xr:uid="{AAA6D2C5-F4A4-4A6D-BC9F-7242396BD271}"/>
    <hyperlink ref="D16" r:id="rId17" xr:uid="{CB0E5204-9850-421C-BE5A-F4BD7A0899D1}"/>
    <hyperlink ref="D17" r:id="rId18" display="There are also datasets available through EIA that detail the U.S. Electric Power Industry Estimated Emissions by State, as well as the Net Generation by State by Type of Producer by Energy Source which can be used as a similar proxy for emissions factor, and may allow a community to aggregate fuel production within their specific utility territory." xr:uid="{7999E228-4198-403C-9650-12F14B3FE516}"/>
    <hyperlink ref="D30" r:id="rId19" xr:uid="{231D8E0F-1260-403A-BDE7-E3E9708F3872}"/>
    <hyperlink ref="D26" r:id="rId20" xr:uid="{5FB796CE-0AF5-4CB0-94AB-6323F107D102}"/>
    <hyperlink ref="D25" r:id="rId21" xr:uid="{B3DE4794-8E10-479E-B062-6D672DDAC805}"/>
    <hyperlink ref="D40" r:id="rId22" display="The National Renewable Energy Laboratory estimates energy efficiency - in terms of economic potential, high achievable potential, single family home electric savings potential, and single family home fuel savings potential - in the State and Local Planning for Energy (SLOPE) Platform. " xr:uid="{B4C47F8B-42C7-4AA3-90DD-F40E690A9620}"/>
    <hyperlink ref="D41" r:id="rId23" display="In Minnesota, permitted facilities are registered under the Minnesota Pollution Control Agency, which provides a permitted faciltiies data dashboard on their website.. If permitted facilities are made public, that data can be used to supplement estimates of community energy use and emissions, especially if utilities suppress meter or usage data to protect privacy interests. " xr:uid="{B390C162-ABF3-4FDC-BB21-C093F1703D21}"/>
    <hyperlink ref="D55" r:id="rId24" display="The National Renewable Energy Laboratory (NREL) provides data for various heights by state." xr:uid="{151DE950-BF4C-4DD2-9ACB-2C89D8297DA4}"/>
    <hyperlink ref="D56" r:id="rId25" display="• GPI houses the 80-meter and 100-meter wind speed data for the U.S. but for other heights, NREL also has a downloadable Wind Toolkit Scalable Data Service" xr:uid="{88C24493-1BAE-4262-8EF3-2739277A09B1}"/>
    <hyperlink ref="D57" r:id="rId26" display="• For other heights, NREL also has an open-source command prompt portal though use of the command prompt portal requires an API to access" xr:uid="{CB3885B0-0CC9-40E0-A22C-22FEFD635E8D}"/>
    <hyperlink ref="D59" r:id="rId27" display="• NREL also translates wind resource to renewable energy technical generation potential estimate in the State and Local Planning for Energy (SLOPE) Platform. " xr:uid="{A63D4F29-B5C2-4E76-9657-493538255EC9}"/>
    <hyperlink ref="D46" r:id="rId28" display="Alternatively, the National Renewable Energy Laboratory has created a repository of solar resource data, tools, and maps - which includes mapping information on solar potential - for the country. " xr:uid="{A14D78BD-D15C-47DC-B69E-FACEBF05C3A8}"/>
    <hyperlink ref="D47" r:id="rId29" display="This includes geospatial data on solar potential at a standardized point estimation. Data is available for public download. " xr:uid="{E0B2EF5C-B886-4AED-8C3A-24AF45DC5B3A}"/>
    <hyperlink ref="D50" r:id="rId30" display="The Solar Energy Industries Association also has resource estimates at the state level, with resource characterization estimations. " xr:uid="{0D0B50FC-0BEF-4E96-A222-DAB17039C823}"/>
    <hyperlink ref="D58" r:id="rId31" display="• For high level, static estimates, NREL also has a Wind Prospector. " xr:uid="{56F9BC98-FA83-4CC2-8DE1-5FC875840E44}"/>
    <hyperlink ref="D51" r:id="rId32" display="Alternatively, the National Renewable Energy Laboratory has created a repository of solar resource data, tools, and maps - which includes mapping information on solar potential - for the country. " xr:uid="{58BD01B0-22F5-4D06-B319-C65F6AF2AF69}"/>
    <hyperlink ref="D53" r:id="rId33" display="• NREL also translates solar resource to a solar technical generation potential estimate in the State and Local Planning for Energy (SLOPE) Platform. " xr:uid="{FF831CF4-A71A-477D-9081-535191C94001}"/>
    <hyperlink ref="D52" r:id="rId34" display="For some communities, estimates for solar potential and rooftop solar potential are available via Google's Environmental Insights Explorer, which currently includes on 73 north american cities, but estimates rooftop solar potential for said communities." xr:uid="{5DFC01C0-56BF-42C8-9BCD-C2BD035C1376}"/>
    <hyperlink ref="D63" r:id="rId35" display="The National Renewable Energy Laboratory estimates energy efficiency - in terms of economic potential, high achievable potential, single family home electric savings potential, and single family home fuel savings potential - in the State and Local Planning for Energy (SLOPE) Platform. " xr:uid="{31F21C21-9A19-4AE6-A2E1-9AD7231316B2}"/>
    <hyperlink ref="D44" r:id="rId36" display="https://solar.maps.umn.edu/" xr:uid="{0E1AA597-18B7-49B4-87EB-1C268A6C9725}"/>
    <hyperlink ref="D33" r:id="rId37" display="https://www.eia.gov/electricity/data/eia860/" xr:uid="{09358A95-323B-4025-981B-FA7B357B476D}"/>
    <hyperlink ref="D31" r:id="rId38" display="Current solar generation will be available either through the utility or from individual solar installs in the community. For example, Xcel publishes total solar installatoins in their Xcel Community Energy Reports. However, for other utilities, this data may require sleuthing if the utility is not forthcoming." xr:uid="{2E5C5008-5E14-4799-9FD7-F59592B17D22}"/>
    <hyperlink ref="D60" r:id="rId39" display="https://gisdata.mn.gov/dataset/util-elec-trans" xr:uid="{1C3845F8-7084-47A9-AE4E-87F1E11BB9AF}"/>
    <hyperlink ref="D61" r:id="rId40" display="https://gisdata.mn.gov/dataset/util-elec-trans" xr:uid="{A375267B-8306-49A1-A923-5823F09A5267}"/>
    <hyperlink ref="D62" r:id="rId41" xr:uid="{CA4C960A-5E97-4C55-A06B-9FCC565774A7}"/>
    <hyperlink ref="D75" r:id="rId42" display="The U.S. Census provides estimates on origin-desintation travel through their OnTheMap interactive online mapping and analytics platform. The tool allows users to input a study geography and gather insights on transportation patterns of commuters. " xr:uid="{B238C339-1C42-42F6-9B9E-18E4721BBA03}"/>
    <hyperlink ref="D78" r:id="rId43" display="The U.S. Census Bureau provides estimates on community - or journey to work - data for communities. This includes a profile of the modes of transportation commuters in each community utilize, as well as the ability to cross-reference commuting behavior with other demographic information. " xr:uid="{A268B986-44AF-48D5-8C08-67279A2F8649}"/>
    <hyperlink ref="D77" r:id="rId44" display="analysis of bike share programs" xr:uid="{DA665049-B9E1-4C89-8BCD-B2F0424F2338}"/>
    <hyperlink ref="D68" r:id="rId45" location="/" display="/" xr:uid="{11670895-E0CA-4C0C-B72D-F10B8A1B5970}"/>
    <hyperlink ref="D92" r:id="rId46" display="Estimates of race by geography are available through either the U.S. Census / American Community Survey through their FactFinder portal. " xr:uid="{ECF65C0D-26EA-4A1B-8623-66F4FC006644}"/>
    <hyperlink ref="D93" r:id="rId47" display="Estimates of primary household language / percentage of by geography are available through either the U.S. Census / American Community Survey through their FactFinder portal. " xr:uid="{7C7245A3-B037-4EC8-9864-3ACA47E9ADEE}"/>
    <hyperlink ref="D94" r:id="rId48" display="Estimates of proportion of the population living with a disability by geography is available through either the U.S. Census / American Community Survey through their National Ambulatory Medican Care Survey (NAMCS). The Census also provides estimates of health insurance coverage, which are available as cross-tabulated estimates with other demographic indicators like race. " xr:uid="{FB5697BD-9A82-49AB-90B1-E6C5E4087CA2}"/>
    <hyperlink ref="D95" r:id="rId49" display="As of October 2020, the Atlantic in partnersihp with Boston University has developed a COVID Race Tracker that shows state-by-state breakdowns of the impact of COVID19 on communities by race. " xr:uid="{69D6E427-0A6A-4CFC-863B-7E39A0C35505}"/>
    <hyperlink ref="D89" r:id="rId50" display="Otherwise, to calculate energy burden manually, identify the percentage of the population for whom energy bills account for &gt;= 30% their annual income. Estimates of household expenditures on utilities and annual income by geography are available through either the U.S. Census / American Community Survey or may be available through local utility data (though this will vary by location)." xr:uid="{3928372D-FBD4-47F9-802D-856753134535}"/>
    <hyperlink ref="D88" r:id="rId51" display="Low-Income Energy Affordability Data (LEAD) tool. The tool provides estimates on " xr:uid="{C7832A7B-70B0-4E1E-A37B-49D55988FCC1}"/>
    <hyperlink ref="D90" r:id="rId52" display="It's also possible to determine how many people in the community would be eligible for energy assistance (public assistance for heating). Public data on Low-Income Home Energy Assistance Program (LIHEAP) is available through the U.S. Department of Health and Human Services, Office of Community Services. " xr:uid="{FA00AD7D-B32C-4B46-9018-7DFCB4047A12}"/>
    <hyperlink ref="D85" r:id="rId53" xr:uid="{8FF468A5-4F16-4BA0-8852-1A4126644F15}"/>
    <hyperlink ref="D86" r:id="rId54" xr:uid="{EBF33134-82B0-40C0-A8B4-4B419CCACA07}"/>
    <hyperlink ref="D83" r:id="rId55" xr:uid="{7506F902-C3E1-44D4-B29A-A675C427421B}"/>
    <hyperlink ref="D84" r:id="rId56" location="/" display="/" xr:uid="{8E4F849A-F8E1-43FE-811D-08FE52C60837}"/>
    <hyperlink ref="D106" r:id="rId57" display="Google has created an Environmental Insights Explorer that estimates " xr:uid="{21584303-2C9F-47B0-8046-63AFAB96499B}"/>
    <hyperlink ref="D22" r:id="rId58" display="NREL's State and Local Planning for Energy (SLOPE) platform provides estimates on building square footage (by sector breakdown of commercial and industrial and residential)." xr:uid="{EE7504A6-4C03-4675-A847-E5CB29333876}"/>
    <hyperlink ref="D28" r:id="rId59" display="NREL's State and Local Planning for Energy (SLOPE) platform provides estimates on building square footage (by sector breakdown of commercial and industrial and residential)." xr:uid="{0A5E3CDC-4B08-4017-AEC1-D2D49D5EF605}"/>
    <hyperlink ref="D66" r:id="rId60" location="/" display="/" xr:uid="{41DFE99E-3B07-4B5D-BDA9-F6A58AE8A02C}"/>
    <hyperlink ref="D70" r:id="rId61" location="/" display="/" xr:uid="{C3A3A4D6-F657-4A9F-B6B4-4B73B6A68A9C}"/>
    <hyperlink ref="D9" r:id="rId62" display="• You can look to total household estimates, assume a constant household square footage, and multiply the two. Use the same process to calculate commercial and industrial building square footage. Estimates of total households by geography are available through either the U.S. Census, or" xr:uid="{A686F553-B93A-4EEE-9639-5D145B982FE4}"/>
    <hyperlink ref="D10" r:id="rId63" location="/" display=" State and Local Government Energy Data (SLED) through the U.S. Department of Energy. " xr:uid="{408BC1FF-966F-4EAD-B370-EC4F29700749}"/>
    <hyperlink ref="D8" r:id="rId64" display="• Using GIS, analyze the total square footage of the community's building footprints. Building footprint shapefiles are available either through the city or it’s county, through the metropolitan council if the community is within the 7-county metro, or through open-source building footprint data. If none of these options are available, explore using LiDAR data and ESRI ArcMap software to extract building footprints to calculate the estimated area. Pursuing the third options opens greater opportunity to estimate the corresponding height of buildings to give a better estimation of total area versus footprint but is also the most time-consuming method. " xr:uid="{48F67F3B-D279-4D0B-B194-AA79DED78F99}"/>
    <hyperlink ref="D12" r:id="rId65" xr:uid="{17F5EB53-73A6-47D4-B16F-495A529DC412}"/>
    <hyperlink ref="D29" r:id="rId66" display="•The U.S. Census also provides some estimates" xr:uid="{7F1228B0-631F-4603-BCD7-A83F1D2FE77E}"/>
    <hyperlink ref="D48" r:id="rId67" display="Once you have acquired solar spatial data, it's relatively straightforward to use geospatial analysis to estimate solar potential for building rooftops, parking lots, or open areas. See separate solar insolation potential methodology worksheet for detail on how to calculate solar resource potential. " xr:uid="{04197070-359F-485C-9CAE-7B8F9999C6FD}"/>
    <hyperlink ref="D49" location="Buildings!B8" display="Specific geography delineations (e.g. rooftops, landfills, etc.) will rely on community-specific data. See Building Total Square Footage for direction on acquiring building footprints. " xr:uid="{66F4D997-9AA2-4608-9FD4-4AB9834B48FD}"/>
    <hyperlink ref="D15" r:id="rId68" display="• Rocky Mountain Institute has also created a Utility Transition Hub, which provides data available for download as well as an interactive portal to explore utility-specific emissions." xr:uid="{DE4C8BEE-2AD5-4E17-A123-6F1D07C9D457}"/>
  </hyperlinks>
  <pageMargins left="0.7" right="0.7" top="0.75" bottom="0.75" header="0.3" footer="0.3"/>
  <pageSetup orientation="portrait" horizontalDpi="4294967295" verticalDpi="4294967295" r:id="rId69"/>
  <legacyDrawing r:id="rId7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1997-4E02-4010-9009-D68B9B8A3F2F}">
  <sheetPr>
    <tabColor theme="1"/>
  </sheetPr>
  <dimension ref="A1:R150"/>
  <sheetViews>
    <sheetView zoomScale="60" zoomScaleNormal="60" workbookViewId="0">
      <selection activeCell="C28" sqref="C28"/>
    </sheetView>
  </sheetViews>
  <sheetFormatPr defaultRowHeight="15" x14ac:dyDescent="0.25"/>
  <cols>
    <col min="1" max="1" width="98.42578125" bestFit="1" customWidth="1"/>
    <col min="2" max="2" width="29.28515625" bestFit="1" customWidth="1"/>
    <col min="3" max="7" width="17.28515625" bestFit="1" customWidth="1"/>
    <col min="8" max="8" width="16.28515625" bestFit="1" customWidth="1"/>
    <col min="9" max="9" width="16.7109375" bestFit="1" customWidth="1"/>
    <col min="10" max="10" width="17.28515625" bestFit="1" customWidth="1"/>
    <col min="11" max="12" width="16.7109375" bestFit="1" customWidth="1"/>
    <col min="13" max="17" width="17.28515625" bestFit="1" customWidth="1"/>
    <col min="18" max="18" width="16.7109375" bestFit="1" customWidth="1"/>
  </cols>
  <sheetData>
    <row r="1" spans="1:18" x14ac:dyDescent="0.25">
      <c r="A1" t="s">
        <v>35</v>
      </c>
      <c r="B1" t="s">
        <v>36</v>
      </c>
      <c r="C1" t="s">
        <v>490</v>
      </c>
      <c r="D1">
        <v>2016</v>
      </c>
      <c r="E1">
        <f>D1+1</f>
        <v>2017</v>
      </c>
      <c r="F1">
        <f t="shared" ref="F1:R1" si="0">E1+1</f>
        <v>2018</v>
      </c>
      <c r="G1">
        <f t="shared" si="0"/>
        <v>2019</v>
      </c>
      <c r="H1">
        <f t="shared" si="0"/>
        <v>2020</v>
      </c>
      <c r="I1">
        <f t="shared" si="0"/>
        <v>2021</v>
      </c>
      <c r="J1">
        <f t="shared" si="0"/>
        <v>2022</v>
      </c>
      <c r="K1">
        <f t="shared" si="0"/>
        <v>2023</v>
      </c>
      <c r="L1">
        <f t="shared" si="0"/>
        <v>2024</v>
      </c>
      <c r="M1">
        <f t="shared" si="0"/>
        <v>2025</v>
      </c>
      <c r="N1">
        <f t="shared" si="0"/>
        <v>2026</v>
      </c>
      <c r="O1">
        <f t="shared" si="0"/>
        <v>2027</v>
      </c>
      <c r="P1">
        <f t="shared" si="0"/>
        <v>2028</v>
      </c>
      <c r="Q1">
        <f t="shared" si="0"/>
        <v>2029</v>
      </c>
      <c r="R1">
        <f t="shared" si="0"/>
        <v>2030</v>
      </c>
    </row>
    <row r="2" spans="1:18" x14ac:dyDescent="0.25">
      <c r="A2" t="str">
        <f>'Climate Metrics'!C25&amp;" Emissions"</f>
        <v>Total Emissions</v>
      </c>
      <c r="B2" t="str">
        <f>'Climate Metrics'!D25</f>
        <v>Tons GHG Emissions</v>
      </c>
      <c r="C2" s="103">
        <f>'Climate Metrics'!E25</f>
        <v>0</v>
      </c>
      <c r="D2" s="103">
        <f>'Climate Metrics'!F25</f>
        <v>0</v>
      </c>
      <c r="E2" s="103">
        <f>'Climate Metrics'!G25</f>
        <v>0</v>
      </c>
      <c r="F2" s="103">
        <f>'Climate Metrics'!H25</f>
        <v>0</v>
      </c>
      <c r="G2" s="103">
        <f>'Climate Metrics'!I25</f>
        <v>0</v>
      </c>
      <c r="H2" s="103">
        <f>'Climate Metrics'!J25</f>
        <v>0</v>
      </c>
      <c r="I2" s="103">
        <f>'Climate Metrics'!K25</f>
        <v>0</v>
      </c>
      <c r="J2" s="103">
        <f>'Climate Metrics'!L25</f>
        <v>0</v>
      </c>
      <c r="K2" s="103">
        <f>'Climate Metrics'!M25</f>
        <v>0</v>
      </c>
      <c r="L2" s="103">
        <f>'Climate Metrics'!N25</f>
        <v>0</v>
      </c>
      <c r="M2" s="103">
        <f>'Climate Metrics'!O25</f>
        <v>0</v>
      </c>
      <c r="N2" s="103">
        <f>'Climate Metrics'!P25</f>
        <v>0</v>
      </c>
      <c r="O2" s="103">
        <f>'Climate Metrics'!Q25</f>
        <v>0</v>
      </c>
      <c r="P2" s="103">
        <f>'Climate Metrics'!R25</f>
        <v>0</v>
      </c>
      <c r="Q2" s="103">
        <f>'Climate Metrics'!S25</f>
        <v>0</v>
      </c>
      <c r="R2" s="103">
        <f>'Climate Metrics'!T25</f>
        <v>0</v>
      </c>
    </row>
    <row r="3" spans="1:18" x14ac:dyDescent="0.25">
      <c r="A3" t="str">
        <f>'Climate Metrics'!C26&amp;" Emissions"</f>
        <v>Commercial / Industrial Emissions</v>
      </c>
      <c r="B3" t="str">
        <f>'Climate Metrics'!D26</f>
        <v>Tons GHG Emissions</v>
      </c>
      <c r="C3" s="103">
        <f>'Climate Metrics'!E26</f>
        <v>0</v>
      </c>
      <c r="D3" s="103">
        <f>'Climate Metrics'!F26</f>
        <v>0</v>
      </c>
      <c r="E3" s="103">
        <f>'Climate Metrics'!G26</f>
        <v>0</v>
      </c>
      <c r="F3" s="103">
        <f>'Climate Metrics'!H26</f>
        <v>0</v>
      </c>
      <c r="G3" s="103">
        <f>'Climate Metrics'!I26</f>
        <v>0</v>
      </c>
      <c r="H3" s="103">
        <f>'Climate Metrics'!J26</f>
        <v>0</v>
      </c>
      <c r="I3" s="103">
        <f>'Climate Metrics'!K26</f>
        <v>0</v>
      </c>
      <c r="J3" s="103">
        <f>'Climate Metrics'!L26</f>
        <v>0</v>
      </c>
      <c r="K3" s="103">
        <f>'Climate Metrics'!M26</f>
        <v>0</v>
      </c>
      <c r="L3" s="103">
        <f>'Climate Metrics'!N26</f>
        <v>0</v>
      </c>
      <c r="M3" s="103">
        <f>'Climate Metrics'!O26</f>
        <v>0</v>
      </c>
      <c r="N3" s="103">
        <f>'Climate Metrics'!P26</f>
        <v>0</v>
      </c>
      <c r="O3" s="103">
        <f>'Climate Metrics'!Q26</f>
        <v>0</v>
      </c>
      <c r="P3" s="103">
        <f>'Climate Metrics'!R26</f>
        <v>0</v>
      </c>
      <c r="Q3" s="103">
        <f>'Climate Metrics'!S26</f>
        <v>0</v>
      </c>
      <c r="R3" s="103">
        <f>'Climate Metrics'!T26</f>
        <v>0</v>
      </c>
    </row>
    <row r="4" spans="1:18" x14ac:dyDescent="0.25">
      <c r="A4" t="str">
        <f>'Climate Metrics'!C27&amp;" Emissions"</f>
        <v>Residential Emissions</v>
      </c>
      <c r="B4" t="str">
        <f>'Climate Metrics'!D27</f>
        <v>Tons GHG Emissions</v>
      </c>
      <c r="C4" s="103">
        <f>'Climate Metrics'!E27</f>
        <v>0</v>
      </c>
      <c r="D4" s="103">
        <f>'Climate Metrics'!F27</f>
        <v>0</v>
      </c>
      <c r="E4" s="103">
        <f>'Climate Metrics'!G27</f>
        <v>0</v>
      </c>
      <c r="F4" s="103">
        <f>'Climate Metrics'!H27</f>
        <v>0</v>
      </c>
      <c r="G4" s="103">
        <f>'Climate Metrics'!I27</f>
        <v>0</v>
      </c>
      <c r="H4" s="103">
        <f>'Climate Metrics'!J27</f>
        <v>0</v>
      </c>
      <c r="I4" s="103">
        <f>'Climate Metrics'!K27</f>
        <v>0</v>
      </c>
      <c r="J4" s="103">
        <f>'Climate Metrics'!L27</f>
        <v>0</v>
      </c>
      <c r="K4" s="103">
        <f>'Climate Metrics'!M27</f>
        <v>0</v>
      </c>
      <c r="L4" s="103">
        <f>'Climate Metrics'!N27</f>
        <v>0</v>
      </c>
      <c r="M4" s="103">
        <f>'Climate Metrics'!O27</f>
        <v>0</v>
      </c>
      <c r="N4" s="103">
        <f>'Climate Metrics'!P27</f>
        <v>0</v>
      </c>
      <c r="O4" s="103">
        <f>'Climate Metrics'!Q27</f>
        <v>0</v>
      </c>
      <c r="P4" s="103">
        <f>'Climate Metrics'!R27</f>
        <v>0</v>
      </c>
      <c r="Q4" s="103">
        <f>'Climate Metrics'!S27</f>
        <v>0</v>
      </c>
      <c r="R4" s="103">
        <f>'Climate Metrics'!T27</f>
        <v>0</v>
      </c>
    </row>
    <row r="5" spans="1:18" x14ac:dyDescent="0.25">
      <c r="A5" t="str">
        <f>'Climate Metrics'!C28&amp;" Emissions"</f>
        <v>Transportation and Mobility Emissions</v>
      </c>
      <c r="B5" t="str">
        <f>'Climate Metrics'!D28</f>
        <v>Tons GHG Emissions</v>
      </c>
      <c r="C5" s="103">
        <f>'Climate Metrics'!E28</f>
        <v>0</v>
      </c>
      <c r="D5" s="103">
        <f>'Climate Metrics'!F28</f>
        <v>0</v>
      </c>
      <c r="E5" s="103">
        <f>'Climate Metrics'!G28</f>
        <v>0</v>
      </c>
      <c r="F5" s="103">
        <f>'Climate Metrics'!H28</f>
        <v>0</v>
      </c>
      <c r="G5" s="103">
        <f>'Climate Metrics'!I28</f>
        <v>0</v>
      </c>
      <c r="H5" s="103">
        <f>'Climate Metrics'!J28</f>
        <v>0</v>
      </c>
      <c r="I5" s="103">
        <f>'Climate Metrics'!K28</f>
        <v>0</v>
      </c>
      <c r="J5" s="103">
        <f>'Climate Metrics'!L28</f>
        <v>0</v>
      </c>
      <c r="K5" s="103">
        <f>'Climate Metrics'!M28</f>
        <v>0</v>
      </c>
      <c r="L5" s="103">
        <f>'Climate Metrics'!N28</f>
        <v>0</v>
      </c>
      <c r="M5" s="103">
        <f>'Climate Metrics'!O28</f>
        <v>0</v>
      </c>
      <c r="N5" s="103">
        <f>'Climate Metrics'!P28</f>
        <v>0</v>
      </c>
      <c r="O5" s="103">
        <f>'Climate Metrics'!Q28</f>
        <v>0</v>
      </c>
      <c r="P5" s="103">
        <f>'Climate Metrics'!R28</f>
        <v>0</v>
      </c>
      <c r="Q5" s="103">
        <f>'Climate Metrics'!S28</f>
        <v>0</v>
      </c>
      <c r="R5" s="103">
        <f>'Climate Metrics'!T28</f>
        <v>0</v>
      </c>
    </row>
    <row r="6" spans="1:18" x14ac:dyDescent="0.25">
      <c r="A6" t="str">
        <f>'Climate Metrics'!C29&amp;" Emissions"</f>
        <v>Waste Emissions</v>
      </c>
      <c r="B6" t="str">
        <f>'Climate Metrics'!D29</f>
        <v>Tons GHG Emissions</v>
      </c>
      <c r="C6" s="103">
        <f>'Climate Metrics'!E29</f>
        <v>0</v>
      </c>
      <c r="D6" s="103">
        <f>'Climate Metrics'!F29</f>
        <v>0</v>
      </c>
      <c r="E6" s="103">
        <f>'Climate Metrics'!G29</f>
        <v>0</v>
      </c>
      <c r="F6" s="103">
        <f>'Climate Metrics'!H29</f>
        <v>0</v>
      </c>
      <c r="G6" s="103">
        <f>'Climate Metrics'!I29</f>
        <v>0</v>
      </c>
      <c r="H6" s="103">
        <f>'Climate Metrics'!J29</f>
        <v>0</v>
      </c>
      <c r="I6" s="103">
        <f>'Climate Metrics'!K29</f>
        <v>0</v>
      </c>
      <c r="J6" s="103">
        <f>'Climate Metrics'!L29</f>
        <v>0</v>
      </c>
      <c r="K6" s="103">
        <f>'Climate Metrics'!M29</f>
        <v>0</v>
      </c>
      <c r="L6" s="103">
        <f>'Climate Metrics'!N29</f>
        <v>0</v>
      </c>
      <c r="M6" s="103">
        <f>'Climate Metrics'!O29</f>
        <v>0</v>
      </c>
      <c r="N6" s="103">
        <f>'Climate Metrics'!P29</f>
        <v>0</v>
      </c>
      <c r="O6" s="103">
        <f>'Climate Metrics'!Q29</f>
        <v>0</v>
      </c>
      <c r="P6" s="103">
        <f>'Climate Metrics'!R29</f>
        <v>0</v>
      </c>
      <c r="Q6" s="103">
        <f>'Climate Metrics'!S29</f>
        <v>0</v>
      </c>
      <c r="R6" s="103">
        <f>'Climate Metrics'!T29</f>
        <v>0</v>
      </c>
    </row>
    <row r="7" spans="1:18" x14ac:dyDescent="0.25">
      <c r="A7" t="str">
        <f>'Climate Metrics'!C31</f>
        <v>Annual Carbon Budget (based on communitywide emission reduction goal)</v>
      </c>
      <c r="B7" t="str">
        <f>'Climate Metrics'!D31</f>
        <v>Tons GHG Emissions</v>
      </c>
      <c r="C7" s="103">
        <f>'Climate Metrics'!E31</f>
        <v>0</v>
      </c>
      <c r="D7" s="103">
        <f>'Climate Metrics'!F31</f>
        <v>0</v>
      </c>
      <c r="E7" s="103">
        <f>'Climate Metrics'!G31</f>
        <v>0</v>
      </c>
      <c r="F7" s="103">
        <f>'Climate Metrics'!H31</f>
        <v>0</v>
      </c>
      <c r="G7" s="103">
        <f>'Climate Metrics'!I31</f>
        <v>0</v>
      </c>
      <c r="H7" s="103">
        <f>'Climate Metrics'!J31</f>
        <v>0</v>
      </c>
      <c r="I7" s="103">
        <f>'Climate Metrics'!K31</f>
        <v>0</v>
      </c>
      <c r="J7" s="103">
        <f>'Climate Metrics'!L31</f>
        <v>0</v>
      </c>
      <c r="K7" s="103">
        <f>'Climate Metrics'!M31</f>
        <v>0</v>
      </c>
      <c r="L7" s="103">
        <f>'Climate Metrics'!N31</f>
        <v>0</v>
      </c>
      <c r="M7" s="103">
        <f>'Climate Metrics'!O31</f>
        <v>0</v>
      </c>
      <c r="N7" s="103">
        <f>'Climate Metrics'!P31</f>
        <v>0</v>
      </c>
      <c r="O7" s="103">
        <f>'Climate Metrics'!Q31</f>
        <v>0</v>
      </c>
      <c r="P7" s="103">
        <f>'Climate Metrics'!R31</f>
        <v>0</v>
      </c>
      <c r="Q7" s="103">
        <f>'Climate Metrics'!S31</f>
        <v>0</v>
      </c>
      <c r="R7" s="103">
        <f>'Climate Metrics'!T31</f>
        <v>0</v>
      </c>
    </row>
    <row r="8" spans="1:18" x14ac:dyDescent="0.25">
      <c r="A8" t="str">
        <f>'Climate Metrics'!C36</f>
        <v>Population</v>
      </c>
      <c r="B8" t="str">
        <f>'Climate Metrics'!D36</f>
        <v>Count</v>
      </c>
      <c r="C8" s="103">
        <f>'Climate Metrics'!E36</f>
        <v>0</v>
      </c>
      <c r="D8" s="103">
        <f>'Climate Metrics'!F36</f>
        <v>0</v>
      </c>
      <c r="E8" s="103">
        <f>'Climate Metrics'!G36</f>
        <v>0</v>
      </c>
      <c r="F8" s="103">
        <f>'Climate Metrics'!H36</f>
        <v>0</v>
      </c>
      <c r="G8" s="103">
        <f>'Climate Metrics'!I36</f>
        <v>0</v>
      </c>
      <c r="H8" s="103">
        <f>'Climate Metrics'!J36</f>
        <v>0</v>
      </c>
      <c r="I8" s="103">
        <f>'Climate Metrics'!K36</f>
        <v>0</v>
      </c>
      <c r="J8" s="103">
        <f>'Climate Metrics'!L36</f>
        <v>0</v>
      </c>
      <c r="K8" s="103">
        <f>'Climate Metrics'!M36</f>
        <v>0</v>
      </c>
      <c r="L8" s="103">
        <f>'Climate Metrics'!N36</f>
        <v>0</v>
      </c>
      <c r="M8" s="103">
        <f>'Climate Metrics'!O36</f>
        <v>0</v>
      </c>
      <c r="N8" s="103">
        <f>'Climate Metrics'!P36</f>
        <v>0</v>
      </c>
      <c r="O8" s="103">
        <f>'Climate Metrics'!Q36</f>
        <v>0</v>
      </c>
      <c r="P8" s="103">
        <f>'Climate Metrics'!R36</f>
        <v>0</v>
      </c>
      <c r="Q8" s="103">
        <f>'Climate Metrics'!S36</f>
        <v>0</v>
      </c>
      <c r="R8" s="103">
        <f>'Climate Metrics'!T36</f>
        <v>0</v>
      </c>
    </row>
    <row r="9" spans="1:18" x14ac:dyDescent="0.25">
      <c r="A9" t="str">
        <f>'Climate Metrics'!C37</f>
        <v>Jobs</v>
      </c>
      <c r="B9" t="str">
        <f>'Climate Metrics'!D37</f>
        <v>Count</v>
      </c>
      <c r="C9" s="103">
        <f>'Climate Metrics'!E37</f>
        <v>0</v>
      </c>
      <c r="D9" s="103">
        <f>'Climate Metrics'!F37</f>
        <v>0</v>
      </c>
      <c r="E9" s="103">
        <f>'Climate Metrics'!G37</f>
        <v>0</v>
      </c>
      <c r="F9" s="103">
        <f>'Climate Metrics'!H37</f>
        <v>0</v>
      </c>
      <c r="G9" s="103">
        <f>'Climate Metrics'!I37</f>
        <v>0</v>
      </c>
      <c r="H9" s="103">
        <f>'Climate Metrics'!J37</f>
        <v>0</v>
      </c>
      <c r="I9" s="103">
        <f>'Climate Metrics'!K37</f>
        <v>0</v>
      </c>
      <c r="J9" s="103">
        <f>'Climate Metrics'!L37</f>
        <v>0</v>
      </c>
      <c r="K9" s="103">
        <f>'Climate Metrics'!M37</f>
        <v>0</v>
      </c>
      <c r="L9" s="103">
        <f>'Climate Metrics'!N37</f>
        <v>0</v>
      </c>
      <c r="M9" s="103">
        <f>'Climate Metrics'!O37</f>
        <v>0</v>
      </c>
      <c r="N9" s="103">
        <f>'Climate Metrics'!P37</f>
        <v>0</v>
      </c>
      <c r="O9" s="103">
        <f>'Climate Metrics'!Q37</f>
        <v>0</v>
      </c>
      <c r="P9" s="103">
        <f>'Climate Metrics'!R37</f>
        <v>0</v>
      </c>
      <c r="Q9" s="103">
        <f>'Climate Metrics'!S37</f>
        <v>0</v>
      </c>
      <c r="R9" s="103">
        <f>'Climate Metrics'!T37</f>
        <v>0</v>
      </c>
    </row>
    <row r="10" spans="1:18" x14ac:dyDescent="0.25">
      <c r="A10" t="str">
        <f>'Climate Metrics'!C38</f>
        <v>Households</v>
      </c>
      <c r="B10" t="str">
        <f>'Climate Metrics'!D38</f>
        <v>Count</v>
      </c>
      <c r="C10" s="103">
        <f>'Climate Metrics'!E38</f>
        <v>0</v>
      </c>
      <c r="D10" s="103">
        <f>'Climate Metrics'!F38</f>
        <v>0</v>
      </c>
      <c r="E10" s="103">
        <f>'Climate Metrics'!G38</f>
        <v>0</v>
      </c>
      <c r="F10" s="103">
        <f>'Climate Metrics'!H38</f>
        <v>0</v>
      </c>
      <c r="G10" s="103">
        <f>'Climate Metrics'!I38</f>
        <v>0</v>
      </c>
      <c r="H10" s="103">
        <f>'Climate Metrics'!J38</f>
        <v>0</v>
      </c>
      <c r="I10" s="103">
        <f>'Climate Metrics'!K38</f>
        <v>0</v>
      </c>
      <c r="J10" s="103">
        <f>'Climate Metrics'!L38</f>
        <v>0</v>
      </c>
      <c r="K10" s="103">
        <f>'Climate Metrics'!M38</f>
        <v>0</v>
      </c>
      <c r="L10" s="103">
        <f>'Climate Metrics'!N38</f>
        <v>0</v>
      </c>
      <c r="M10" s="103">
        <f>'Climate Metrics'!O38</f>
        <v>0</v>
      </c>
      <c r="N10" s="103">
        <f>'Climate Metrics'!P38</f>
        <v>0</v>
      </c>
      <c r="O10" s="103">
        <f>'Climate Metrics'!Q38</f>
        <v>0</v>
      </c>
      <c r="P10" s="103">
        <f>'Climate Metrics'!R38</f>
        <v>0</v>
      </c>
      <c r="Q10" s="103">
        <f>'Climate Metrics'!S38</f>
        <v>0</v>
      </c>
      <c r="R10" s="103">
        <f>'Climate Metrics'!T38</f>
        <v>0</v>
      </c>
    </row>
    <row r="11" spans="1:18" x14ac:dyDescent="0.25">
      <c r="A11" t="str">
        <f>'Climate Metrics'!C42</f>
        <v>Total Commercial / Industrial Buildings</v>
      </c>
      <c r="B11" t="str">
        <f>'Climate Metrics'!D42</f>
        <v>Count</v>
      </c>
      <c r="C11" s="103">
        <f>'Climate Metrics'!E42</f>
        <v>0</v>
      </c>
      <c r="D11" s="103">
        <f>'Climate Metrics'!F42</f>
        <v>0</v>
      </c>
      <c r="E11" s="103">
        <f>'Climate Metrics'!G42</f>
        <v>0</v>
      </c>
      <c r="F11" s="103">
        <f>'Climate Metrics'!H42</f>
        <v>0</v>
      </c>
      <c r="G11" s="103">
        <f>'Climate Metrics'!I42</f>
        <v>0</v>
      </c>
      <c r="H11" s="103">
        <f>'Climate Metrics'!J42</f>
        <v>0</v>
      </c>
      <c r="I11" s="103">
        <f>'Climate Metrics'!K42</f>
        <v>0</v>
      </c>
      <c r="J11" s="103">
        <f>'Climate Metrics'!L42</f>
        <v>0</v>
      </c>
      <c r="K11" s="103">
        <f>'Climate Metrics'!M42</f>
        <v>0</v>
      </c>
      <c r="L11" s="103">
        <f>'Climate Metrics'!N42</f>
        <v>0</v>
      </c>
      <c r="M11" s="103">
        <f>'Climate Metrics'!O42</f>
        <v>0</v>
      </c>
      <c r="N11" s="103">
        <f>'Climate Metrics'!P42</f>
        <v>0</v>
      </c>
      <c r="O11" s="103">
        <f>'Climate Metrics'!Q42</f>
        <v>0</v>
      </c>
      <c r="P11" s="103">
        <f>'Climate Metrics'!R42</f>
        <v>0</v>
      </c>
      <c r="Q11" s="103">
        <f>'Climate Metrics'!S42</f>
        <v>0</v>
      </c>
      <c r="R11" s="103">
        <f>'Climate Metrics'!T42</f>
        <v>0</v>
      </c>
    </row>
    <row r="12" spans="1:18" x14ac:dyDescent="0.25">
      <c r="A12" t="str">
        <f>'Climate Metrics'!C43</f>
        <v>Electric Emissions</v>
      </c>
      <c r="B12" t="str">
        <f>'Climate Metrics'!D43</f>
        <v>Tons CO2</v>
      </c>
      <c r="C12" s="103">
        <f>'Climate Metrics'!E43</f>
        <v>0</v>
      </c>
      <c r="D12" s="103">
        <f>'Climate Metrics'!F43</f>
        <v>0</v>
      </c>
      <c r="E12" s="103">
        <f>'Climate Metrics'!G43</f>
        <v>0</v>
      </c>
      <c r="F12" s="103">
        <f>'Climate Metrics'!H43</f>
        <v>0</v>
      </c>
      <c r="G12" s="103">
        <f>'Climate Metrics'!I43</f>
        <v>0</v>
      </c>
      <c r="H12" s="103">
        <f>'Climate Metrics'!J43</f>
        <v>0</v>
      </c>
      <c r="I12" s="103">
        <f>'Climate Metrics'!K43</f>
        <v>0</v>
      </c>
      <c r="J12" s="103">
        <f>'Climate Metrics'!L43</f>
        <v>0</v>
      </c>
      <c r="K12" s="103">
        <f>'Climate Metrics'!M43</f>
        <v>0</v>
      </c>
      <c r="L12" s="103">
        <f>'Climate Metrics'!N43</f>
        <v>0</v>
      </c>
      <c r="M12" s="103">
        <f>'Climate Metrics'!O43</f>
        <v>0</v>
      </c>
      <c r="N12" s="103">
        <f>'Climate Metrics'!P43</f>
        <v>0</v>
      </c>
      <c r="O12" s="103">
        <f>'Climate Metrics'!Q43</f>
        <v>0</v>
      </c>
      <c r="P12" s="103">
        <f>'Climate Metrics'!R43</f>
        <v>0</v>
      </c>
      <c r="Q12" s="103">
        <f>'Climate Metrics'!S43</f>
        <v>0</v>
      </c>
      <c r="R12" s="103">
        <f>'Climate Metrics'!T43</f>
        <v>0</v>
      </c>
    </row>
    <row r="13" spans="1:18" x14ac:dyDescent="0.25">
      <c r="A13" t="str">
        <f>'Climate Metrics'!C44</f>
        <v>Electric Energy Use</v>
      </c>
      <c r="B13" t="str">
        <f>'Climate Metrics'!D44</f>
        <v>KWh</v>
      </c>
      <c r="C13" s="103">
        <f>'Climate Metrics'!E44</f>
        <v>0</v>
      </c>
      <c r="D13" s="103">
        <f>'Climate Metrics'!F44</f>
        <v>0</v>
      </c>
      <c r="E13" s="103">
        <f>'Climate Metrics'!G44</f>
        <v>0</v>
      </c>
      <c r="F13" s="103">
        <f>'Climate Metrics'!H44</f>
        <v>0</v>
      </c>
      <c r="G13" s="103">
        <f>'Climate Metrics'!I44</f>
        <v>0</v>
      </c>
      <c r="H13" s="103">
        <f>'Climate Metrics'!J44</f>
        <v>0</v>
      </c>
      <c r="I13" s="103">
        <f>'Climate Metrics'!K44</f>
        <v>0</v>
      </c>
      <c r="J13" s="103">
        <f>'Climate Metrics'!L44</f>
        <v>0</v>
      </c>
      <c r="K13" s="103">
        <f>'Climate Metrics'!M44</f>
        <v>0</v>
      </c>
      <c r="L13" s="103">
        <f>'Climate Metrics'!N44</f>
        <v>0</v>
      </c>
      <c r="M13" s="103">
        <f>'Climate Metrics'!O44</f>
        <v>0</v>
      </c>
      <c r="N13" s="103">
        <f>'Climate Metrics'!P44</f>
        <v>0</v>
      </c>
      <c r="O13" s="103">
        <f>'Climate Metrics'!Q44</f>
        <v>0</v>
      </c>
      <c r="P13" s="103">
        <f>'Climate Metrics'!R44</f>
        <v>0</v>
      </c>
      <c r="Q13" s="103">
        <f>'Climate Metrics'!S44</f>
        <v>0</v>
      </c>
      <c r="R13" s="103">
        <f>'Climate Metrics'!T44</f>
        <v>0</v>
      </c>
    </row>
    <row r="14" spans="1:18" x14ac:dyDescent="0.25">
      <c r="A14" t="str">
        <f>'Climate Metrics'!C45</f>
        <v>Electric Energy Use</v>
      </c>
      <c r="B14" t="str">
        <f>'Climate Metrics'!D45</f>
        <v>MMBtu</v>
      </c>
      <c r="C14" s="103">
        <f>'Climate Metrics'!E45</f>
        <v>0</v>
      </c>
      <c r="D14" s="103">
        <f>'Climate Metrics'!F45</f>
        <v>0</v>
      </c>
      <c r="E14" s="103">
        <f>'Climate Metrics'!G45</f>
        <v>0</v>
      </c>
      <c r="F14" s="103">
        <f>'Climate Metrics'!H45</f>
        <v>0</v>
      </c>
      <c r="G14" s="103">
        <f>'Climate Metrics'!I45</f>
        <v>0</v>
      </c>
      <c r="H14" s="103">
        <f>'Climate Metrics'!J45</f>
        <v>0</v>
      </c>
      <c r="I14" s="103">
        <f>'Climate Metrics'!K45</f>
        <v>0</v>
      </c>
      <c r="J14" s="103">
        <f>'Climate Metrics'!L45</f>
        <v>0</v>
      </c>
      <c r="K14" s="103">
        <f>'Climate Metrics'!M45</f>
        <v>0</v>
      </c>
      <c r="L14" s="103">
        <f>'Climate Metrics'!N45</f>
        <v>0</v>
      </c>
      <c r="M14" s="103">
        <f>'Climate Metrics'!O45</f>
        <v>0</v>
      </c>
      <c r="N14" s="103">
        <f>'Climate Metrics'!P45</f>
        <v>0</v>
      </c>
      <c r="O14" s="103">
        <f>'Climate Metrics'!Q45</f>
        <v>0</v>
      </c>
      <c r="P14" s="103">
        <f>'Climate Metrics'!R45</f>
        <v>0</v>
      </c>
      <c r="Q14" s="103">
        <f>'Climate Metrics'!S45</f>
        <v>0</v>
      </c>
      <c r="R14" s="103">
        <f>'Climate Metrics'!T45</f>
        <v>0</v>
      </c>
    </row>
    <row r="15" spans="1:18" x14ac:dyDescent="0.25">
      <c r="A15" t="str">
        <f>'Climate Metrics'!C46</f>
        <v>Total Cost for Electricity</v>
      </c>
      <c r="B15" t="str">
        <f>'Climate Metrics'!D46</f>
        <v>$</v>
      </c>
      <c r="C15" s="103">
        <f>'Climate Metrics'!E46</f>
        <v>0</v>
      </c>
      <c r="D15" s="103">
        <f>'Climate Metrics'!F46</f>
        <v>0</v>
      </c>
      <c r="E15" s="103">
        <f>'Climate Metrics'!G46</f>
        <v>0</v>
      </c>
      <c r="F15" s="103">
        <f>'Climate Metrics'!H46</f>
        <v>0</v>
      </c>
      <c r="G15" s="103">
        <f>'Climate Metrics'!I46</f>
        <v>0</v>
      </c>
      <c r="H15" s="103">
        <f>'Climate Metrics'!J46</f>
        <v>0</v>
      </c>
      <c r="I15" s="103">
        <f>'Climate Metrics'!K46</f>
        <v>0</v>
      </c>
      <c r="J15" s="103">
        <f>'Climate Metrics'!L46</f>
        <v>0</v>
      </c>
      <c r="K15" s="103">
        <f>'Climate Metrics'!M46</f>
        <v>0</v>
      </c>
      <c r="L15" s="103">
        <f>'Climate Metrics'!N46</f>
        <v>0</v>
      </c>
      <c r="M15" s="103">
        <f>'Climate Metrics'!O46</f>
        <v>0</v>
      </c>
      <c r="N15" s="103">
        <f>'Climate Metrics'!P46</f>
        <v>0</v>
      </c>
      <c r="O15" s="103">
        <f>'Climate Metrics'!Q46</f>
        <v>0</v>
      </c>
      <c r="P15" s="103">
        <f>'Climate Metrics'!R46</f>
        <v>0</v>
      </c>
      <c r="Q15" s="103">
        <f>'Climate Metrics'!S46</f>
        <v>0</v>
      </c>
      <c r="R15" s="103">
        <f>'Climate Metrics'!T46</f>
        <v>0</v>
      </c>
    </row>
    <row r="16" spans="1:18" x14ac:dyDescent="0.25">
      <c r="A16" t="str">
        <f>'Climate Metrics'!C47</f>
        <v>Natural Gas Emissions</v>
      </c>
      <c r="B16" t="str">
        <f>'Climate Metrics'!D47</f>
        <v>Tons CO2</v>
      </c>
      <c r="C16" s="103">
        <f>'Climate Metrics'!E47</f>
        <v>0</v>
      </c>
      <c r="D16" s="103">
        <f>'Climate Metrics'!F47</f>
        <v>0</v>
      </c>
      <c r="E16" s="103">
        <f>'Climate Metrics'!G47</f>
        <v>0</v>
      </c>
      <c r="F16" s="103">
        <f>'Climate Metrics'!H47</f>
        <v>0</v>
      </c>
      <c r="G16" s="103">
        <f>'Climate Metrics'!I47</f>
        <v>0</v>
      </c>
      <c r="H16" s="103">
        <f>'Climate Metrics'!J47</f>
        <v>0</v>
      </c>
      <c r="I16" s="103">
        <f>'Climate Metrics'!K47</f>
        <v>0</v>
      </c>
      <c r="J16" s="103">
        <f>'Climate Metrics'!L47</f>
        <v>0</v>
      </c>
      <c r="K16" s="103">
        <f>'Climate Metrics'!M47</f>
        <v>0</v>
      </c>
      <c r="L16" s="103">
        <f>'Climate Metrics'!N47</f>
        <v>0</v>
      </c>
      <c r="M16" s="103">
        <f>'Climate Metrics'!O47</f>
        <v>0</v>
      </c>
      <c r="N16" s="103">
        <f>'Climate Metrics'!P47</f>
        <v>0</v>
      </c>
      <c r="O16" s="103">
        <f>'Climate Metrics'!Q47</f>
        <v>0</v>
      </c>
      <c r="P16" s="103">
        <f>'Climate Metrics'!R47</f>
        <v>0</v>
      </c>
      <c r="Q16" s="103">
        <f>'Climate Metrics'!S47</f>
        <v>0</v>
      </c>
      <c r="R16" s="103">
        <f>'Climate Metrics'!T47</f>
        <v>0</v>
      </c>
    </row>
    <row r="17" spans="1:18" x14ac:dyDescent="0.25">
      <c r="A17" t="str">
        <f>'Climate Metrics'!C48</f>
        <v>Natural Gas Energy Use</v>
      </c>
      <c r="B17" t="str">
        <f>'Climate Metrics'!D48</f>
        <v>therms</v>
      </c>
      <c r="C17" s="103">
        <f>'Climate Metrics'!E48</f>
        <v>0</v>
      </c>
      <c r="D17" s="103">
        <f>'Climate Metrics'!F48</f>
        <v>0</v>
      </c>
      <c r="E17" s="103">
        <f>'Climate Metrics'!G48</f>
        <v>0</v>
      </c>
      <c r="F17" s="103">
        <f>'Climate Metrics'!H48</f>
        <v>0</v>
      </c>
      <c r="G17" s="103">
        <f>'Climate Metrics'!I48</f>
        <v>0</v>
      </c>
      <c r="H17" s="103">
        <f>'Climate Metrics'!J48</f>
        <v>0</v>
      </c>
      <c r="I17" s="103">
        <f>'Climate Metrics'!K48</f>
        <v>0</v>
      </c>
      <c r="J17" s="103">
        <f>'Climate Metrics'!L48</f>
        <v>0</v>
      </c>
      <c r="K17" s="103">
        <f>'Climate Metrics'!M48</f>
        <v>0</v>
      </c>
      <c r="L17" s="103">
        <f>'Climate Metrics'!N48</f>
        <v>0</v>
      </c>
      <c r="M17" s="103">
        <f>'Climate Metrics'!O48</f>
        <v>0</v>
      </c>
      <c r="N17" s="103">
        <f>'Climate Metrics'!P48</f>
        <v>0</v>
      </c>
      <c r="O17" s="103">
        <f>'Climate Metrics'!Q48</f>
        <v>0</v>
      </c>
      <c r="P17" s="103">
        <f>'Climate Metrics'!R48</f>
        <v>0</v>
      </c>
      <c r="Q17" s="103">
        <f>'Climate Metrics'!S48</f>
        <v>0</v>
      </c>
      <c r="R17" s="103">
        <f>'Climate Metrics'!T48</f>
        <v>0</v>
      </c>
    </row>
    <row r="18" spans="1:18" x14ac:dyDescent="0.25">
      <c r="A18" t="str">
        <f>'Climate Metrics'!C49</f>
        <v>Natural Gas Energy Use</v>
      </c>
      <c r="B18" t="str">
        <f>'Climate Metrics'!D49</f>
        <v>MMBtu</v>
      </c>
      <c r="C18" s="103">
        <f>'Climate Metrics'!E49</f>
        <v>0</v>
      </c>
      <c r="D18" s="103">
        <f>'Climate Metrics'!F49</f>
        <v>0</v>
      </c>
      <c r="E18" s="103">
        <f>'Climate Metrics'!G49</f>
        <v>0</v>
      </c>
      <c r="F18" s="103">
        <f>'Climate Metrics'!H49</f>
        <v>0</v>
      </c>
      <c r="G18" s="103">
        <f>'Climate Metrics'!I49</f>
        <v>0</v>
      </c>
      <c r="H18" s="103">
        <f>'Climate Metrics'!J49</f>
        <v>0</v>
      </c>
      <c r="I18" s="103">
        <f>'Climate Metrics'!K49</f>
        <v>0</v>
      </c>
      <c r="J18" s="103">
        <f>'Climate Metrics'!L49</f>
        <v>0</v>
      </c>
      <c r="K18" s="103">
        <f>'Climate Metrics'!M49</f>
        <v>0</v>
      </c>
      <c r="L18" s="103">
        <f>'Climate Metrics'!N49</f>
        <v>0</v>
      </c>
      <c r="M18" s="103">
        <f>'Climate Metrics'!O49</f>
        <v>0</v>
      </c>
      <c r="N18" s="103">
        <f>'Climate Metrics'!P49</f>
        <v>0</v>
      </c>
      <c r="O18" s="103">
        <f>'Climate Metrics'!Q49</f>
        <v>0</v>
      </c>
      <c r="P18" s="103">
        <f>'Climate Metrics'!R49</f>
        <v>0</v>
      </c>
      <c r="Q18" s="103">
        <f>'Climate Metrics'!S49</f>
        <v>0</v>
      </c>
      <c r="R18" s="103">
        <f>'Climate Metrics'!T49</f>
        <v>0</v>
      </c>
    </row>
    <row r="19" spans="1:18" x14ac:dyDescent="0.25">
      <c r="A19" t="str">
        <f>'Climate Metrics'!C50</f>
        <v xml:space="preserve">Total Cost for Natural Gas </v>
      </c>
      <c r="B19" t="str">
        <f>'Climate Metrics'!D50</f>
        <v>$</v>
      </c>
      <c r="C19" s="103">
        <f>'Climate Metrics'!E50</f>
        <v>0</v>
      </c>
      <c r="D19" s="103">
        <f>'Climate Metrics'!F50</f>
        <v>0</v>
      </c>
      <c r="E19" s="103">
        <f>'Climate Metrics'!G50</f>
        <v>0</v>
      </c>
      <c r="F19" s="103">
        <f>'Climate Metrics'!H50</f>
        <v>0</v>
      </c>
      <c r="G19" s="103">
        <f>'Climate Metrics'!I50</f>
        <v>0</v>
      </c>
      <c r="H19" s="103">
        <f>'Climate Metrics'!J50</f>
        <v>0</v>
      </c>
      <c r="I19" s="103">
        <f>'Climate Metrics'!K50</f>
        <v>0</v>
      </c>
      <c r="J19" s="103">
        <f>'Climate Metrics'!L50</f>
        <v>0</v>
      </c>
      <c r="K19" s="103">
        <f>'Climate Metrics'!M50</f>
        <v>0</v>
      </c>
      <c r="L19" s="103">
        <f>'Climate Metrics'!N50</f>
        <v>0</v>
      </c>
      <c r="M19" s="103">
        <f>'Climate Metrics'!O50</f>
        <v>0</v>
      </c>
      <c r="N19" s="103">
        <f>'Climate Metrics'!P50</f>
        <v>0</v>
      </c>
      <c r="O19" s="103">
        <f>'Climate Metrics'!Q50</f>
        <v>0</v>
      </c>
      <c r="P19" s="103">
        <f>'Climate Metrics'!R50</f>
        <v>0</v>
      </c>
      <c r="Q19" s="103">
        <f>'Climate Metrics'!S50</f>
        <v>0</v>
      </c>
      <c r="R19" s="103">
        <f>'Climate Metrics'!T50</f>
        <v>0</v>
      </c>
    </row>
    <row r="20" spans="1:18" x14ac:dyDescent="0.25">
      <c r="A20" t="str">
        <f>'Climate Metrics'!C51</f>
        <v>Delivered Fuels (liquid propane / fuel oil) Emissions</v>
      </c>
      <c r="B20" t="str">
        <f>'Climate Metrics'!D51</f>
        <v>Tons CO2</v>
      </c>
      <c r="C20" s="103">
        <f>'Climate Metrics'!E51</f>
        <v>0</v>
      </c>
      <c r="D20" s="103">
        <f>'Climate Metrics'!F51</f>
        <v>0</v>
      </c>
      <c r="E20" s="103">
        <f>'Climate Metrics'!G51</f>
        <v>0</v>
      </c>
      <c r="F20" s="103">
        <f>'Climate Metrics'!H51</f>
        <v>0</v>
      </c>
      <c r="G20" s="103">
        <f>'Climate Metrics'!I51</f>
        <v>0</v>
      </c>
      <c r="H20" s="103">
        <f>'Climate Metrics'!J51</f>
        <v>0</v>
      </c>
      <c r="I20" s="103">
        <f>'Climate Metrics'!K51</f>
        <v>0</v>
      </c>
      <c r="J20" s="103">
        <f>'Climate Metrics'!L51</f>
        <v>0</v>
      </c>
      <c r="K20" s="103">
        <f>'Climate Metrics'!M51</f>
        <v>0</v>
      </c>
      <c r="L20" s="103">
        <f>'Climate Metrics'!N51</f>
        <v>0</v>
      </c>
      <c r="M20" s="103">
        <f>'Climate Metrics'!O51</f>
        <v>0</v>
      </c>
      <c r="N20" s="103">
        <f>'Climate Metrics'!P51</f>
        <v>0</v>
      </c>
      <c r="O20" s="103">
        <f>'Climate Metrics'!Q51</f>
        <v>0</v>
      </c>
      <c r="P20" s="103">
        <f>'Climate Metrics'!R51</f>
        <v>0</v>
      </c>
      <c r="Q20" s="103">
        <f>'Climate Metrics'!S51</f>
        <v>0</v>
      </c>
      <c r="R20" s="103">
        <f>'Climate Metrics'!T51</f>
        <v>0</v>
      </c>
    </row>
    <row r="21" spans="1:18" x14ac:dyDescent="0.25">
      <c r="A21" t="str">
        <f>'Climate Metrics'!C52</f>
        <v>Delivered Fuels (liquid propane / fuel oil) Energy Use</v>
      </c>
      <c r="B21" t="str">
        <f>'Climate Metrics'!D52</f>
        <v>Gallons</v>
      </c>
      <c r="C21" s="103">
        <f>'Climate Metrics'!E52</f>
        <v>0</v>
      </c>
      <c r="D21" s="103">
        <f>'Climate Metrics'!F52</f>
        <v>0</v>
      </c>
      <c r="E21" s="103">
        <f>'Climate Metrics'!G52</f>
        <v>0</v>
      </c>
      <c r="F21" s="103">
        <f>'Climate Metrics'!H52</f>
        <v>0</v>
      </c>
      <c r="G21" s="103">
        <f>'Climate Metrics'!I52</f>
        <v>0</v>
      </c>
      <c r="H21" s="103">
        <f>'Climate Metrics'!J52</f>
        <v>0</v>
      </c>
      <c r="I21" s="103">
        <f>'Climate Metrics'!K52</f>
        <v>0</v>
      </c>
      <c r="J21" s="103">
        <f>'Climate Metrics'!L52</f>
        <v>0</v>
      </c>
      <c r="K21" s="103">
        <f>'Climate Metrics'!M52</f>
        <v>0</v>
      </c>
      <c r="L21" s="103">
        <f>'Climate Metrics'!N52</f>
        <v>0</v>
      </c>
      <c r="M21" s="103">
        <f>'Climate Metrics'!O52</f>
        <v>0</v>
      </c>
      <c r="N21" s="103">
        <f>'Climate Metrics'!P52</f>
        <v>0</v>
      </c>
      <c r="O21" s="103">
        <f>'Climate Metrics'!Q52</f>
        <v>0</v>
      </c>
      <c r="P21" s="103">
        <f>'Climate Metrics'!R52</f>
        <v>0</v>
      </c>
      <c r="Q21" s="103">
        <f>'Climate Metrics'!S52</f>
        <v>0</v>
      </c>
      <c r="R21" s="103">
        <f>'Climate Metrics'!T52</f>
        <v>0</v>
      </c>
    </row>
    <row r="22" spans="1:18" x14ac:dyDescent="0.25">
      <c r="A22" t="str">
        <f>'Climate Metrics'!C53</f>
        <v>Delivered Fuels (liquid propane / fuel oil) Energy Use</v>
      </c>
      <c r="B22" t="str">
        <f>'Climate Metrics'!D53</f>
        <v>MMBtu</v>
      </c>
      <c r="C22" s="103">
        <f>'Climate Metrics'!E53</f>
        <v>0</v>
      </c>
      <c r="D22" s="103">
        <f>'Climate Metrics'!F53</f>
        <v>0</v>
      </c>
      <c r="E22" s="103">
        <f>'Climate Metrics'!G53</f>
        <v>0</v>
      </c>
      <c r="F22" s="103">
        <f>'Climate Metrics'!H53</f>
        <v>0</v>
      </c>
      <c r="G22" s="103">
        <f>'Climate Metrics'!I53</f>
        <v>0</v>
      </c>
      <c r="H22" s="103">
        <f>'Climate Metrics'!J53</f>
        <v>0</v>
      </c>
      <c r="I22" s="103">
        <f>'Climate Metrics'!K53</f>
        <v>0</v>
      </c>
      <c r="J22" s="103">
        <f>'Climate Metrics'!L53</f>
        <v>0</v>
      </c>
      <c r="K22" s="103">
        <f>'Climate Metrics'!M53</f>
        <v>0</v>
      </c>
      <c r="L22" s="103">
        <f>'Climate Metrics'!N53</f>
        <v>0</v>
      </c>
      <c r="M22" s="103">
        <f>'Climate Metrics'!O53</f>
        <v>0</v>
      </c>
      <c r="N22" s="103">
        <f>'Climate Metrics'!P53</f>
        <v>0</v>
      </c>
      <c r="O22" s="103">
        <f>'Climate Metrics'!Q53</f>
        <v>0</v>
      </c>
      <c r="P22" s="103">
        <f>'Climate Metrics'!R53</f>
        <v>0</v>
      </c>
      <c r="Q22" s="103">
        <f>'Climate Metrics'!S53</f>
        <v>0</v>
      </c>
      <c r="R22" s="103">
        <f>'Climate Metrics'!T53</f>
        <v>0</v>
      </c>
    </row>
    <row r="23" spans="1:18" x14ac:dyDescent="0.25">
      <c r="A23" t="str">
        <f>'Climate Metrics'!C54</f>
        <v>Total Energy Emissions</v>
      </c>
      <c r="B23" t="str">
        <f>'Climate Metrics'!D54</f>
        <v>Tons CO2</v>
      </c>
      <c r="C23" s="103">
        <f>'Climate Metrics'!E54</f>
        <v>0</v>
      </c>
      <c r="D23" s="103">
        <f>'Climate Metrics'!F54</f>
        <v>0</v>
      </c>
      <c r="E23" s="103">
        <f>'Climate Metrics'!G54</f>
        <v>0</v>
      </c>
      <c r="F23" s="103">
        <f>'Climate Metrics'!H54</f>
        <v>0</v>
      </c>
      <c r="G23" s="103">
        <f>'Climate Metrics'!I54</f>
        <v>0</v>
      </c>
      <c r="H23" s="103">
        <f>'Climate Metrics'!J54</f>
        <v>0</v>
      </c>
      <c r="I23" s="103">
        <f>'Climate Metrics'!K54</f>
        <v>0</v>
      </c>
      <c r="J23" s="103">
        <f>'Climate Metrics'!L54</f>
        <v>0</v>
      </c>
      <c r="K23" s="103">
        <f>'Climate Metrics'!M54</f>
        <v>0</v>
      </c>
      <c r="L23" s="103">
        <f>'Climate Metrics'!N54</f>
        <v>0</v>
      </c>
      <c r="M23" s="103">
        <f>'Climate Metrics'!O54</f>
        <v>0</v>
      </c>
      <c r="N23" s="103">
        <f>'Climate Metrics'!P54</f>
        <v>0</v>
      </c>
      <c r="O23" s="103">
        <f>'Climate Metrics'!Q54</f>
        <v>0</v>
      </c>
      <c r="P23" s="103">
        <f>'Climate Metrics'!R54</f>
        <v>0</v>
      </c>
      <c r="Q23" s="103">
        <f>'Climate Metrics'!S54</f>
        <v>0</v>
      </c>
      <c r="R23" s="103">
        <f>'Climate Metrics'!T54</f>
        <v>0</v>
      </c>
    </row>
    <row r="24" spans="1:18" x14ac:dyDescent="0.25">
      <c r="A24" t="str">
        <f>'Climate Metrics'!C55</f>
        <v>Total Energy Use</v>
      </c>
      <c r="B24" t="str">
        <f>'Climate Metrics'!D55</f>
        <v>MMBtu</v>
      </c>
      <c r="C24" s="103">
        <f>'Climate Metrics'!E55</f>
        <v>0</v>
      </c>
      <c r="D24" s="103">
        <f>'Climate Metrics'!F55</f>
        <v>0</v>
      </c>
      <c r="E24" s="103">
        <f>'Climate Metrics'!G55</f>
        <v>0</v>
      </c>
      <c r="F24" s="103">
        <f>'Climate Metrics'!H55</f>
        <v>0</v>
      </c>
      <c r="G24" s="103">
        <f>'Climate Metrics'!I55</f>
        <v>0</v>
      </c>
      <c r="H24" s="103">
        <f>'Climate Metrics'!J55</f>
        <v>0</v>
      </c>
      <c r="I24" s="103">
        <f>'Climate Metrics'!K55</f>
        <v>0</v>
      </c>
      <c r="J24" s="103">
        <f>'Climate Metrics'!L55</f>
        <v>0</v>
      </c>
      <c r="K24" s="103">
        <f>'Climate Metrics'!M55</f>
        <v>0</v>
      </c>
      <c r="L24" s="103">
        <f>'Climate Metrics'!N55</f>
        <v>0</v>
      </c>
      <c r="M24" s="103">
        <f>'Climate Metrics'!O55</f>
        <v>0</v>
      </c>
      <c r="N24" s="103">
        <f>'Climate Metrics'!P55</f>
        <v>0</v>
      </c>
      <c r="O24" s="103">
        <f>'Climate Metrics'!Q55</f>
        <v>0</v>
      </c>
      <c r="P24" s="103">
        <f>'Climate Metrics'!R55</f>
        <v>0</v>
      </c>
      <c r="Q24" s="103">
        <f>'Climate Metrics'!S55</f>
        <v>0</v>
      </c>
      <c r="R24" s="103">
        <f>'Climate Metrics'!T55</f>
        <v>0</v>
      </c>
    </row>
    <row r="25" spans="1:18" x14ac:dyDescent="0.25">
      <c r="A25" t="str">
        <f>'Climate Metrics'!C57</f>
        <v>Energy Consumption Reduction Goal</v>
      </c>
      <c r="B25" t="str">
        <f>'Climate Metrics'!D57</f>
        <v>MMBtu</v>
      </c>
      <c r="C25" s="103">
        <f>'Climate Metrics'!E57</f>
        <v>0</v>
      </c>
      <c r="D25" s="103">
        <f>'Climate Metrics'!F57</f>
        <v>0</v>
      </c>
      <c r="E25" s="103">
        <f>'Climate Metrics'!G57</f>
        <v>0</v>
      </c>
      <c r="F25" s="103">
        <f>'Climate Metrics'!H57</f>
        <v>0</v>
      </c>
      <c r="G25" s="103">
        <f>'Climate Metrics'!I57</f>
        <v>0</v>
      </c>
      <c r="H25" s="103">
        <f>'Climate Metrics'!J57</f>
        <v>0</v>
      </c>
      <c r="I25" s="103">
        <f>'Climate Metrics'!K57</f>
        <v>0</v>
      </c>
      <c r="J25" s="103">
        <f>'Climate Metrics'!L57</f>
        <v>0</v>
      </c>
      <c r="K25" s="103">
        <f>'Climate Metrics'!M57</f>
        <v>0</v>
      </c>
      <c r="L25" s="103">
        <f>'Climate Metrics'!N57</f>
        <v>0</v>
      </c>
      <c r="M25" s="103">
        <f>'Climate Metrics'!O57</f>
        <v>0</v>
      </c>
      <c r="N25" s="103">
        <f>'Climate Metrics'!P57</f>
        <v>0</v>
      </c>
      <c r="O25" s="103">
        <f>'Climate Metrics'!Q57</f>
        <v>0</v>
      </c>
      <c r="P25" s="103">
        <f>'Climate Metrics'!R57</f>
        <v>0</v>
      </c>
      <c r="Q25" s="103">
        <f>'Climate Metrics'!S57</f>
        <v>0</v>
      </c>
      <c r="R25" s="103">
        <f>'Climate Metrics'!T57</f>
        <v>0</v>
      </c>
    </row>
    <row r="26" spans="1:18" x14ac:dyDescent="0.25">
      <c r="A26" t="str">
        <f>'Climate Metrics'!C58</f>
        <v>Goal for Commercial / Industrial Participation in Energy Efficiency Programs (e.g., retrofits, PACE)</v>
      </c>
      <c r="B26" t="str">
        <f>'Climate Metrics'!D58</f>
        <v>Count (Businesses)</v>
      </c>
      <c r="C26" s="103">
        <f>'Climate Metrics'!E58</f>
        <v>0</v>
      </c>
      <c r="D26" s="103">
        <f>'Climate Metrics'!F58</f>
        <v>0</v>
      </c>
      <c r="E26" s="103">
        <f>'Climate Metrics'!G58</f>
        <v>0</v>
      </c>
      <c r="F26" s="103">
        <f>'Climate Metrics'!H58</f>
        <v>0</v>
      </c>
      <c r="G26" s="103">
        <f>'Climate Metrics'!I58</f>
        <v>0</v>
      </c>
      <c r="H26" s="103">
        <f>'Climate Metrics'!J58</f>
        <v>0</v>
      </c>
      <c r="I26" s="103">
        <f>'Climate Metrics'!K58</f>
        <v>0</v>
      </c>
      <c r="J26" s="103">
        <f>'Climate Metrics'!L58</f>
        <v>0</v>
      </c>
      <c r="K26" s="103">
        <f>'Climate Metrics'!M58</f>
        <v>0</v>
      </c>
      <c r="L26" s="103">
        <f>'Climate Metrics'!N58</f>
        <v>0</v>
      </c>
      <c r="M26" s="103">
        <f>'Climate Metrics'!O58</f>
        <v>0</v>
      </c>
      <c r="N26" s="103">
        <f>'Climate Metrics'!P58</f>
        <v>0</v>
      </c>
      <c r="O26" s="103">
        <f>'Climate Metrics'!Q58</f>
        <v>0</v>
      </c>
      <c r="P26" s="103">
        <f>'Climate Metrics'!R58</f>
        <v>0</v>
      </c>
      <c r="Q26" s="103">
        <f>'Climate Metrics'!S58</f>
        <v>0</v>
      </c>
      <c r="R26" s="103">
        <f>'Climate Metrics'!T58</f>
        <v>0</v>
      </c>
    </row>
    <row r="27" spans="1:18" x14ac:dyDescent="0.25">
      <c r="A27" t="str">
        <f>'Climate Metrics'!C60</f>
        <v>Commercial / Industrial Building Area</v>
      </c>
      <c r="B27" t="str">
        <f>'Climate Metrics'!D60</f>
        <v>Square Feet</v>
      </c>
      <c r="C27" s="103">
        <f>'Climate Metrics'!E60</f>
        <v>0</v>
      </c>
      <c r="D27" s="103">
        <f>'Climate Metrics'!F60</f>
        <v>0</v>
      </c>
      <c r="E27" s="103">
        <f>'Climate Metrics'!G60</f>
        <v>0</v>
      </c>
      <c r="F27" s="103">
        <f>'Climate Metrics'!H60</f>
        <v>0</v>
      </c>
      <c r="G27" s="103">
        <f>'Climate Metrics'!I60</f>
        <v>0</v>
      </c>
      <c r="H27" s="103">
        <f>'Climate Metrics'!J60</f>
        <v>0</v>
      </c>
      <c r="I27" s="103">
        <f>'Climate Metrics'!K60</f>
        <v>0</v>
      </c>
      <c r="J27" s="103">
        <f>'Climate Metrics'!L60</f>
        <v>0</v>
      </c>
      <c r="K27" s="103">
        <f>'Climate Metrics'!M60</f>
        <v>0</v>
      </c>
      <c r="L27" s="103">
        <f>'Climate Metrics'!N60</f>
        <v>0</v>
      </c>
      <c r="M27" s="103">
        <f>'Climate Metrics'!O60</f>
        <v>0</v>
      </c>
      <c r="N27" s="103">
        <f>'Climate Metrics'!P60</f>
        <v>0</v>
      </c>
      <c r="O27" s="103">
        <f>'Climate Metrics'!Q60</f>
        <v>0</v>
      </c>
      <c r="P27" s="103">
        <f>'Climate Metrics'!R60</f>
        <v>0</v>
      </c>
      <c r="Q27" s="103">
        <f>'Climate Metrics'!S60</f>
        <v>0</v>
      </c>
      <c r="R27" s="103">
        <f>'Climate Metrics'!T60</f>
        <v>0</v>
      </c>
    </row>
    <row r="28" spans="1:18" x14ac:dyDescent="0.25">
      <c r="A28" t="str">
        <f>'Climate Metrics'!C61</f>
        <v>Commercial / Industrial Building Energy Use</v>
      </c>
      <c r="B28" t="str">
        <f>'Climate Metrics'!D61</f>
        <v>KBTU per square foot</v>
      </c>
      <c r="C28" s="103">
        <f>'Climate Metrics'!E61</f>
        <v>0</v>
      </c>
      <c r="D28" s="103">
        <f>'Climate Metrics'!F61</f>
        <v>0</v>
      </c>
      <c r="E28" s="103">
        <f>'Climate Metrics'!G61</f>
        <v>0</v>
      </c>
      <c r="F28" s="103">
        <f>'Climate Metrics'!H61</f>
        <v>0</v>
      </c>
      <c r="G28" s="103">
        <f>'Climate Metrics'!I61</f>
        <v>0</v>
      </c>
      <c r="H28" s="103">
        <f>'Climate Metrics'!J61</f>
        <v>0</v>
      </c>
      <c r="I28" s="103">
        <f>'Climate Metrics'!K61</f>
        <v>0</v>
      </c>
      <c r="J28" s="103">
        <f>'Climate Metrics'!L61</f>
        <v>0</v>
      </c>
      <c r="K28" s="103">
        <f>'Climate Metrics'!M61</f>
        <v>0</v>
      </c>
      <c r="L28" s="103">
        <f>'Climate Metrics'!N61</f>
        <v>0</v>
      </c>
      <c r="M28" s="103">
        <f>'Climate Metrics'!O61</f>
        <v>0</v>
      </c>
      <c r="N28" s="103">
        <f>'Climate Metrics'!P61</f>
        <v>0</v>
      </c>
      <c r="O28" s="103">
        <f>'Climate Metrics'!Q61</f>
        <v>0</v>
      </c>
      <c r="P28" s="103">
        <f>'Climate Metrics'!R61</f>
        <v>0</v>
      </c>
      <c r="Q28" s="103">
        <f>'Climate Metrics'!S61</f>
        <v>0</v>
      </c>
      <c r="R28" s="103">
        <f>'Climate Metrics'!T61</f>
        <v>0</v>
      </c>
    </row>
    <row r="29" spans="1:18" x14ac:dyDescent="0.25">
      <c r="A29" t="str">
        <f>'Climate Metrics'!C62</f>
        <v>Buildings Benchmarked</v>
      </c>
      <c r="B29" t="str">
        <f>'Climate Metrics'!D62</f>
        <v>Count</v>
      </c>
      <c r="C29" s="103">
        <f>'Climate Metrics'!E62</f>
        <v>0</v>
      </c>
      <c r="D29" s="103">
        <f>'Climate Metrics'!F62</f>
        <v>0</v>
      </c>
      <c r="E29" s="103">
        <f>'Climate Metrics'!G62</f>
        <v>0</v>
      </c>
      <c r="F29" s="103">
        <f>'Climate Metrics'!H62</f>
        <v>0</v>
      </c>
      <c r="G29" s="103">
        <f>'Climate Metrics'!I62</f>
        <v>0</v>
      </c>
      <c r="H29" s="103">
        <f>'Climate Metrics'!J62</f>
        <v>0</v>
      </c>
      <c r="I29" s="103">
        <f>'Climate Metrics'!K62</f>
        <v>0</v>
      </c>
      <c r="J29" s="103">
        <f>'Climate Metrics'!L62</f>
        <v>0</v>
      </c>
      <c r="K29" s="103">
        <f>'Climate Metrics'!M62</f>
        <v>0</v>
      </c>
      <c r="L29" s="103">
        <f>'Climate Metrics'!N62</f>
        <v>0</v>
      </c>
      <c r="M29" s="103">
        <f>'Climate Metrics'!O62</f>
        <v>0</v>
      </c>
      <c r="N29" s="103">
        <f>'Climate Metrics'!P62</f>
        <v>0</v>
      </c>
      <c r="O29" s="103">
        <f>'Climate Metrics'!Q62</f>
        <v>0</v>
      </c>
      <c r="P29" s="103">
        <f>'Climate Metrics'!R62</f>
        <v>0</v>
      </c>
      <c r="Q29" s="103">
        <f>'Climate Metrics'!S62</f>
        <v>0</v>
      </c>
      <c r="R29" s="103">
        <f>'Climate Metrics'!T62</f>
        <v>0</v>
      </c>
    </row>
    <row r="30" spans="1:18" x14ac:dyDescent="0.25">
      <c r="A30" t="str">
        <f>'Climate Metrics'!C63</f>
        <v>Energy Retrofits</v>
      </c>
      <c r="B30" t="str">
        <f>'Climate Metrics'!D63</f>
        <v>Count</v>
      </c>
      <c r="C30" s="103">
        <f>'Climate Metrics'!E63</f>
        <v>0</v>
      </c>
      <c r="D30" s="103">
        <f>'Climate Metrics'!F63</f>
        <v>0</v>
      </c>
      <c r="E30" s="103">
        <f>'Climate Metrics'!G63</f>
        <v>0</v>
      </c>
      <c r="F30" s="103">
        <f>'Climate Metrics'!H63</f>
        <v>0</v>
      </c>
      <c r="G30" s="103">
        <f>'Climate Metrics'!I63</f>
        <v>0</v>
      </c>
      <c r="H30" s="103">
        <f>'Climate Metrics'!J63</f>
        <v>0</v>
      </c>
      <c r="I30" s="103">
        <f>'Climate Metrics'!K63</f>
        <v>0</v>
      </c>
      <c r="J30" s="103">
        <f>'Climate Metrics'!L63</f>
        <v>0</v>
      </c>
      <c r="K30" s="103">
        <f>'Climate Metrics'!M63</f>
        <v>0</v>
      </c>
      <c r="L30" s="103">
        <f>'Climate Metrics'!N63</f>
        <v>0</v>
      </c>
      <c r="M30" s="103">
        <f>'Climate Metrics'!O63</f>
        <v>0</v>
      </c>
      <c r="N30" s="103">
        <f>'Climate Metrics'!P63</f>
        <v>0</v>
      </c>
      <c r="O30" s="103">
        <f>'Climate Metrics'!Q63</f>
        <v>0</v>
      </c>
      <c r="P30" s="103">
        <f>'Climate Metrics'!R63</f>
        <v>0</v>
      </c>
      <c r="Q30" s="103">
        <f>'Climate Metrics'!S63</f>
        <v>0</v>
      </c>
      <c r="R30" s="103">
        <f>'Climate Metrics'!T63</f>
        <v>0</v>
      </c>
    </row>
    <row r="31" spans="1:18" x14ac:dyDescent="0.25">
      <c r="A31" t="str">
        <f>'Climate Metrics'!C64</f>
        <v>PACE projects</v>
      </c>
      <c r="B31" t="str">
        <f>'Climate Metrics'!D64</f>
        <v>Count</v>
      </c>
      <c r="C31" s="103">
        <f>'Climate Metrics'!E64</f>
        <v>0</v>
      </c>
      <c r="D31" s="103">
        <f>'Climate Metrics'!F64</f>
        <v>0</v>
      </c>
      <c r="E31" s="103">
        <f>'Climate Metrics'!G64</f>
        <v>0</v>
      </c>
      <c r="F31" s="103">
        <f>'Climate Metrics'!H64</f>
        <v>0</v>
      </c>
      <c r="G31" s="103">
        <f>'Climate Metrics'!I64</f>
        <v>0</v>
      </c>
      <c r="H31" s="103">
        <f>'Climate Metrics'!J64</f>
        <v>0</v>
      </c>
      <c r="I31" s="103">
        <f>'Climate Metrics'!K64</f>
        <v>0</v>
      </c>
      <c r="J31" s="103">
        <f>'Climate Metrics'!L64</f>
        <v>0</v>
      </c>
      <c r="K31" s="103">
        <f>'Climate Metrics'!M64</f>
        <v>0</v>
      </c>
      <c r="L31" s="103">
        <f>'Climate Metrics'!N64</f>
        <v>0</v>
      </c>
      <c r="M31" s="103">
        <f>'Climate Metrics'!O64</f>
        <v>0</v>
      </c>
      <c r="N31" s="103">
        <f>'Climate Metrics'!P64</f>
        <v>0</v>
      </c>
      <c r="O31" s="103">
        <f>'Climate Metrics'!Q64</f>
        <v>0</v>
      </c>
      <c r="P31" s="103">
        <f>'Climate Metrics'!R64</f>
        <v>0</v>
      </c>
      <c r="Q31" s="103">
        <f>'Climate Metrics'!S64</f>
        <v>0</v>
      </c>
      <c r="R31" s="103">
        <f>'Climate Metrics'!T64</f>
        <v>0</v>
      </c>
    </row>
    <row r="32" spans="1:18" x14ac:dyDescent="0.25">
      <c r="A32" t="str">
        <f>'Climate Metrics'!C65</f>
        <v>Participation in Utility Energy Efficiency Programs</v>
      </c>
      <c r="B32" t="str">
        <f>'Climate Metrics'!D65</f>
        <v>Count</v>
      </c>
      <c r="C32" s="103">
        <f>'Climate Metrics'!E65</f>
        <v>0</v>
      </c>
      <c r="D32" s="103">
        <f>'Climate Metrics'!F65</f>
        <v>0</v>
      </c>
      <c r="E32" s="103">
        <f>'Climate Metrics'!G65</f>
        <v>0</v>
      </c>
      <c r="F32" s="103">
        <f>'Climate Metrics'!H65</f>
        <v>0</v>
      </c>
      <c r="G32" s="103">
        <f>'Climate Metrics'!I65</f>
        <v>0</v>
      </c>
      <c r="H32" s="103">
        <f>'Climate Metrics'!J65</f>
        <v>0</v>
      </c>
      <c r="I32" s="103">
        <f>'Climate Metrics'!K65</f>
        <v>0</v>
      </c>
      <c r="J32" s="103">
        <f>'Climate Metrics'!L65</f>
        <v>0</v>
      </c>
      <c r="K32" s="103">
        <f>'Climate Metrics'!M65</f>
        <v>0</v>
      </c>
      <c r="L32" s="103">
        <f>'Climate Metrics'!N65</f>
        <v>0</v>
      </c>
      <c r="M32" s="103">
        <f>'Climate Metrics'!O65</f>
        <v>0</v>
      </c>
      <c r="N32" s="103">
        <f>'Climate Metrics'!P65</f>
        <v>0</v>
      </c>
      <c r="O32" s="103">
        <f>'Climate Metrics'!Q65</f>
        <v>0</v>
      </c>
      <c r="P32" s="103">
        <f>'Climate Metrics'!R65</f>
        <v>0</v>
      </c>
      <c r="Q32" s="103">
        <f>'Climate Metrics'!S65</f>
        <v>0</v>
      </c>
      <c r="R32" s="103">
        <f>'Climate Metrics'!T65</f>
        <v>0</v>
      </c>
    </row>
    <row r="33" spans="1:18" x14ac:dyDescent="0.25">
      <c r="A33" t="str">
        <f>'Climate Metrics'!C66</f>
        <v>Participation in Utility Energy Efficiency Programs</v>
      </c>
      <c r="B33" t="str">
        <f>'Climate Metrics'!D66</f>
        <v>KWh</v>
      </c>
      <c r="C33" s="103">
        <f>'Climate Metrics'!E66</f>
        <v>0</v>
      </c>
      <c r="D33" s="103">
        <f>'Climate Metrics'!F66</f>
        <v>0</v>
      </c>
      <c r="E33" s="103">
        <f>'Climate Metrics'!G66</f>
        <v>0</v>
      </c>
      <c r="F33" s="103">
        <f>'Climate Metrics'!H66</f>
        <v>0</v>
      </c>
      <c r="G33" s="103">
        <f>'Climate Metrics'!I66</f>
        <v>0</v>
      </c>
      <c r="H33" s="103">
        <f>'Climate Metrics'!J66</f>
        <v>0</v>
      </c>
      <c r="I33" s="103">
        <f>'Climate Metrics'!K66</f>
        <v>0</v>
      </c>
      <c r="J33" s="103">
        <f>'Climate Metrics'!L66</f>
        <v>0</v>
      </c>
      <c r="K33" s="103">
        <f>'Climate Metrics'!M66</f>
        <v>0</v>
      </c>
      <c r="L33" s="103">
        <f>'Climate Metrics'!N66</f>
        <v>0</v>
      </c>
      <c r="M33" s="103">
        <f>'Climate Metrics'!O66</f>
        <v>0</v>
      </c>
      <c r="N33" s="103">
        <f>'Climate Metrics'!P66</f>
        <v>0</v>
      </c>
      <c r="O33" s="103">
        <f>'Climate Metrics'!Q66</f>
        <v>0</v>
      </c>
      <c r="P33" s="103">
        <f>'Climate Metrics'!R66</f>
        <v>0</v>
      </c>
      <c r="Q33" s="103">
        <f>'Climate Metrics'!S66</f>
        <v>0</v>
      </c>
      <c r="R33" s="103">
        <f>'Climate Metrics'!T66</f>
        <v>0</v>
      </c>
    </row>
    <row r="34" spans="1:18" x14ac:dyDescent="0.25">
      <c r="A34" t="str">
        <f>'Climate Metrics'!C67</f>
        <v>Participation in Utility Energy Efficiency Programs</v>
      </c>
      <c r="B34" t="str">
        <f>'Climate Metrics'!D67</f>
        <v>Therms</v>
      </c>
      <c r="C34" s="103">
        <f>'Climate Metrics'!E67</f>
        <v>0</v>
      </c>
      <c r="D34" s="103">
        <f>'Climate Metrics'!F67</f>
        <v>0</v>
      </c>
      <c r="E34" s="103">
        <f>'Climate Metrics'!G67</f>
        <v>0</v>
      </c>
      <c r="F34" s="103">
        <f>'Climate Metrics'!H67</f>
        <v>0</v>
      </c>
      <c r="G34" s="103">
        <f>'Climate Metrics'!I67</f>
        <v>0</v>
      </c>
      <c r="H34" s="103">
        <f>'Climate Metrics'!J67</f>
        <v>0</v>
      </c>
      <c r="I34" s="103">
        <f>'Climate Metrics'!K67</f>
        <v>0</v>
      </c>
      <c r="J34" s="103">
        <f>'Climate Metrics'!L67</f>
        <v>0</v>
      </c>
      <c r="K34" s="103">
        <f>'Climate Metrics'!M67</f>
        <v>0</v>
      </c>
      <c r="L34" s="103">
        <f>'Climate Metrics'!N67</f>
        <v>0</v>
      </c>
      <c r="M34" s="103">
        <f>'Climate Metrics'!O67</f>
        <v>0</v>
      </c>
      <c r="N34" s="103">
        <f>'Climate Metrics'!P67</f>
        <v>0</v>
      </c>
      <c r="O34" s="103">
        <f>'Climate Metrics'!Q67</f>
        <v>0</v>
      </c>
      <c r="P34" s="103">
        <f>'Climate Metrics'!R67</f>
        <v>0</v>
      </c>
      <c r="Q34" s="103">
        <f>'Climate Metrics'!S67</f>
        <v>0</v>
      </c>
      <c r="R34" s="103">
        <f>'Climate Metrics'!T67</f>
        <v>0</v>
      </c>
    </row>
    <row r="35" spans="1:18" x14ac:dyDescent="0.25">
      <c r="A35" t="str">
        <f>'Climate Metrics'!C68</f>
        <v>Annual Incentives Paid for Energy Efficiency Program Participation</v>
      </c>
      <c r="B35" t="str">
        <f>'Climate Metrics'!D68</f>
        <v>$</v>
      </c>
      <c r="C35" s="103">
        <f>'Climate Metrics'!E68</f>
        <v>0</v>
      </c>
      <c r="D35" s="103">
        <f>'Climate Metrics'!F68</f>
        <v>0</v>
      </c>
      <c r="E35" s="103">
        <f>'Climate Metrics'!G68</f>
        <v>0</v>
      </c>
      <c r="F35" s="103">
        <f>'Climate Metrics'!H68</f>
        <v>0</v>
      </c>
      <c r="G35" s="103">
        <f>'Climate Metrics'!I68</f>
        <v>0</v>
      </c>
      <c r="H35" s="103">
        <f>'Climate Metrics'!J68</f>
        <v>0</v>
      </c>
      <c r="I35" s="103">
        <f>'Climate Metrics'!K68</f>
        <v>0</v>
      </c>
      <c r="J35" s="103">
        <f>'Climate Metrics'!L68</f>
        <v>0</v>
      </c>
      <c r="K35" s="103">
        <f>'Climate Metrics'!M68</f>
        <v>0</v>
      </c>
      <c r="L35" s="103">
        <f>'Climate Metrics'!N68</f>
        <v>0</v>
      </c>
      <c r="M35" s="103">
        <f>'Climate Metrics'!O68</f>
        <v>0</v>
      </c>
      <c r="N35" s="103">
        <f>'Climate Metrics'!P68</f>
        <v>0</v>
      </c>
      <c r="O35" s="103">
        <f>'Climate Metrics'!Q68</f>
        <v>0</v>
      </c>
      <c r="P35" s="103">
        <f>'Climate Metrics'!R68</f>
        <v>0</v>
      </c>
      <c r="Q35" s="103">
        <f>'Climate Metrics'!S68</f>
        <v>0</v>
      </c>
      <c r="R35" s="103">
        <f>'Climate Metrics'!T68</f>
        <v>0</v>
      </c>
    </row>
    <row r="36" spans="1:18" x14ac:dyDescent="0.25">
      <c r="A36" t="str">
        <f>'Climate Metrics'!C72</f>
        <v>Total Residential Buildings</v>
      </c>
      <c r="B36" t="str">
        <f>'Climate Metrics'!D72</f>
        <v>Count</v>
      </c>
      <c r="C36" s="103">
        <f>'Climate Metrics'!E72</f>
        <v>0</v>
      </c>
      <c r="D36" s="103">
        <f>'Climate Metrics'!F72</f>
        <v>0</v>
      </c>
      <c r="E36" s="103">
        <f>'Climate Metrics'!G72</f>
        <v>0</v>
      </c>
      <c r="F36" s="103">
        <f>'Climate Metrics'!H72</f>
        <v>0</v>
      </c>
      <c r="G36" s="103">
        <f>'Climate Metrics'!I72</f>
        <v>0</v>
      </c>
      <c r="H36" s="103">
        <f>'Climate Metrics'!J72</f>
        <v>0</v>
      </c>
      <c r="I36" s="103">
        <f>'Climate Metrics'!K72</f>
        <v>0</v>
      </c>
      <c r="J36" s="103">
        <f>'Climate Metrics'!L72</f>
        <v>0</v>
      </c>
      <c r="K36" s="103">
        <f>'Climate Metrics'!M72</f>
        <v>0</v>
      </c>
      <c r="L36" s="103">
        <f>'Climate Metrics'!N72</f>
        <v>0</v>
      </c>
      <c r="M36" s="103">
        <f>'Climate Metrics'!O72</f>
        <v>0</v>
      </c>
      <c r="N36" s="103">
        <f>'Climate Metrics'!P72</f>
        <v>0</v>
      </c>
      <c r="O36" s="103">
        <f>'Climate Metrics'!Q72</f>
        <v>0</v>
      </c>
      <c r="P36" s="103">
        <f>'Climate Metrics'!R72</f>
        <v>0</v>
      </c>
      <c r="Q36" s="103">
        <f>'Climate Metrics'!S72</f>
        <v>0</v>
      </c>
      <c r="R36" s="103">
        <f>'Climate Metrics'!T72</f>
        <v>0</v>
      </c>
    </row>
    <row r="37" spans="1:18" x14ac:dyDescent="0.25">
      <c r="A37" t="str">
        <f>'Climate Metrics'!C73</f>
        <v>Electric Emissions</v>
      </c>
      <c r="B37" t="str">
        <f>'Climate Metrics'!D73</f>
        <v>Tons CO2</v>
      </c>
      <c r="C37" s="103">
        <f>'Climate Metrics'!E73</f>
        <v>0</v>
      </c>
      <c r="D37" s="103">
        <f>'Climate Metrics'!F73</f>
        <v>0</v>
      </c>
      <c r="E37" s="103">
        <f>'Climate Metrics'!G73</f>
        <v>0</v>
      </c>
      <c r="F37" s="103">
        <f>'Climate Metrics'!H73</f>
        <v>0</v>
      </c>
      <c r="G37" s="103">
        <f>'Climate Metrics'!I73</f>
        <v>0</v>
      </c>
      <c r="H37" s="103">
        <f>'Climate Metrics'!J73</f>
        <v>0</v>
      </c>
      <c r="I37" s="103">
        <f>'Climate Metrics'!K73</f>
        <v>0</v>
      </c>
      <c r="J37" s="103">
        <f>'Climate Metrics'!L73</f>
        <v>0</v>
      </c>
      <c r="K37" s="103">
        <f>'Climate Metrics'!M73</f>
        <v>0</v>
      </c>
      <c r="L37" s="103">
        <f>'Climate Metrics'!N73</f>
        <v>0</v>
      </c>
      <c r="M37" s="103">
        <f>'Climate Metrics'!O73</f>
        <v>0</v>
      </c>
      <c r="N37" s="103">
        <f>'Climate Metrics'!P73</f>
        <v>0</v>
      </c>
      <c r="O37" s="103">
        <f>'Climate Metrics'!Q73</f>
        <v>0</v>
      </c>
      <c r="P37" s="103">
        <f>'Climate Metrics'!R73</f>
        <v>0</v>
      </c>
      <c r="Q37" s="103">
        <f>'Climate Metrics'!S73</f>
        <v>0</v>
      </c>
      <c r="R37" s="103">
        <f>'Climate Metrics'!T73</f>
        <v>0</v>
      </c>
    </row>
    <row r="38" spans="1:18" x14ac:dyDescent="0.25">
      <c r="A38" t="str">
        <f>'Climate Metrics'!C74</f>
        <v>Electric Energy Use</v>
      </c>
      <c r="B38" t="str">
        <f>'Climate Metrics'!D74</f>
        <v>KWh</v>
      </c>
      <c r="C38" s="103">
        <f>'Climate Metrics'!E74</f>
        <v>0</v>
      </c>
      <c r="D38" s="103">
        <f>'Climate Metrics'!F74</f>
        <v>0</v>
      </c>
      <c r="E38" s="103">
        <f>'Climate Metrics'!G74</f>
        <v>0</v>
      </c>
      <c r="F38" s="103">
        <f>'Climate Metrics'!H74</f>
        <v>0</v>
      </c>
      <c r="G38" s="103">
        <f>'Climate Metrics'!I74</f>
        <v>0</v>
      </c>
      <c r="H38" s="103">
        <f>'Climate Metrics'!J74</f>
        <v>0</v>
      </c>
      <c r="I38" s="103">
        <f>'Climate Metrics'!K74</f>
        <v>0</v>
      </c>
      <c r="J38" s="103">
        <f>'Climate Metrics'!L74</f>
        <v>0</v>
      </c>
      <c r="K38" s="103">
        <f>'Climate Metrics'!M74</f>
        <v>0</v>
      </c>
      <c r="L38" s="103">
        <f>'Climate Metrics'!N74</f>
        <v>0</v>
      </c>
      <c r="M38" s="103">
        <f>'Climate Metrics'!O74</f>
        <v>0</v>
      </c>
      <c r="N38" s="103">
        <f>'Climate Metrics'!P74</f>
        <v>0</v>
      </c>
      <c r="O38" s="103">
        <f>'Climate Metrics'!Q74</f>
        <v>0</v>
      </c>
      <c r="P38" s="103">
        <f>'Climate Metrics'!R74</f>
        <v>0</v>
      </c>
      <c r="Q38" s="103">
        <f>'Climate Metrics'!S74</f>
        <v>0</v>
      </c>
      <c r="R38" s="103">
        <f>'Climate Metrics'!T74</f>
        <v>0</v>
      </c>
    </row>
    <row r="39" spans="1:18" x14ac:dyDescent="0.25">
      <c r="A39" t="str">
        <f>'Climate Metrics'!C75</f>
        <v>Electric Energy Use</v>
      </c>
      <c r="B39" t="str">
        <f>'Climate Metrics'!D75</f>
        <v>MMBtu</v>
      </c>
      <c r="C39" s="103">
        <f>'Climate Metrics'!E75</f>
        <v>0</v>
      </c>
      <c r="D39" s="103">
        <f>'Climate Metrics'!F75</f>
        <v>0</v>
      </c>
      <c r="E39" s="103">
        <f>'Climate Metrics'!G75</f>
        <v>0</v>
      </c>
      <c r="F39" s="103">
        <f>'Climate Metrics'!H75</f>
        <v>0</v>
      </c>
      <c r="G39" s="103">
        <f>'Climate Metrics'!I75</f>
        <v>0</v>
      </c>
      <c r="H39" s="103">
        <f>'Climate Metrics'!J75</f>
        <v>0</v>
      </c>
      <c r="I39" s="103">
        <f>'Climate Metrics'!K75</f>
        <v>0</v>
      </c>
      <c r="J39" s="103">
        <f>'Climate Metrics'!L75</f>
        <v>0</v>
      </c>
      <c r="K39" s="103">
        <f>'Climate Metrics'!M75</f>
        <v>0</v>
      </c>
      <c r="L39" s="103">
        <f>'Climate Metrics'!N75</f>
        <v>0</v>
      </c>
      <c r="M39" s="103">
        <f>'Climate Metrics'!O75</f>
        <v>0</v>
      </c>
      <c r="N39" s="103">
        <f>'Climate Metrics'!P75</f>
        <v>0</v>
      </c>
      <c r="O39" s="103">
        <f>'Climate Metrics'!Q75</f>
        <v>0</v>
      </c>
      <c r="P39" s="103">
        <f>'Climate Metrics'!R75</f>
        <v>0</v>
      </c>
      <c r="Q39" s="103">
        <f>'Climate Metrics'!S75</f>
        <v>0</v>
      </c>
      <c r="R39" s="103">
        <f>'Climate Metrics'!T75</f>
        <v>0</v>
      </c>
    </row>
    <row r="40" spans="1:18" x14ac:dyDescent="0.25">
      <c r="A40" t="str">
        <f>'Climate Metrics'!C76</f>
        <v>Per Capita Electric Energy Use</v>
      </c>
      <c r="B40" t="str">
        <f>'Climate Metrics'!D76</f>
        <v>Kwh / person</v>
      </c>
      <c r="C40" s="103">
        <f>'Climate Metrics'!E76</f>
        <v>0</v>
      </c>
      <c r="D40" s="103">
        <f>'Climate Metrics'!F76</f>
        <v>0</v>
      </c>
      <c r="E40" s="103">
        <f>'Climate Metrics'!G76</f>
        <v>0</v>
      </c>
      <c r="F40" s="103">
        <f>'Climate Metrics'!H76</f>
        <v>0</v>
      </c>
      <c r="G40" s="103">
        <f>'Climate Metrics'!I76</f>
        <v>0</v>
      </c>
      <c r="H40" s="103">
        <f>'Climate Metrics'!J76</f>
        <v>0</v>
      </c>
      <c r="I40" s="103">
        <f>'Climate Metrics'!K76</f>
        <v>0</v>
      </c>
      <c r="J40" s="103">
        <f>'Climate Metrics'!L76</f>
        <v>0</v>
      </c>
      <c r="K40" s="103">
        <f>'Climate Metrics'!M76</f>
        <v>0</v>
      </c>
      <c r="L40" s="103">
        <f>'Climate Metrics'!N76</f>
        <v>0</v>
      </c>
      <c r="M40" s="103">
        <f>'Climate Metrics'!O76</f>
        <v>0</v>
      </c>
      <c r="N40" s="103">
        <f>'Climate Metrics'!P76</f>
        <v>0</v>
      </c>
      <c r="O40" s="103">
        <f>'Climate Metrics'!Q76</f>
        <v>0</v>
      </c>
      <c r="P40" s="103">
        <f>'Climate Metrics'!R76</f>
        <v>0</v>
      </c>
      <c r="Q40" s="103">
        <f>'Climate Metrics'!S76</f>
        <v>0</v>
      </c>
      <c r="R40" s="103">
        <f>'Climate Metrics'!T76</f>
        <v>0</v>
      </c>
    </row>
    <row r="41" spans="1:18" x14ac:dyDescent="0.25">
      <c r="A41" t="str">
        <f>'Climate Metrics'!C77</f>
        <v>Natural Gas Emissions</v>
      </c>
      <c r="B41" t="str">
        <f>'Climate Metrics'!D77</f>
        <v>Tons CO2</v>
      </c>
      <c r="C41" s="103">
        <f>'Climate Metrics'!E77</f>
        <v>0</v>
      </c>
      <c r="D41" s="103">
        <f>'Climate Metrics'!F77</f>
        <v>0</v>
      </c>
      <c r="E41" s="103">
        <f>'Climate Metrics'!G77</f>
        <v>0</v>
      </c>
      <c r="F41" s="103">
        <f>'Climate Metrics'!H77</f>
        <v>0</v>
      </c>
      <c r="G41" s="103">
        <f>'Climate Metrics'!I77</f>
        <v>0</v>
      </c>
      <c r="H41" s="103">
        <f>'Climate Metrics'!J77</f>
        <v>0</v>
      </c>
      <c r="I41" s="103">
        <f>'Climate Metrics'!K77</f>
        <v>0</v>
      </c>
      <c r="J41" s="103">
        <f>'Climate Metrics'!L77</f>
        <v>0</v>
      </c>
      <c r="K41" s="103">
        <f>'Climate Metrics'!M77</f>
        <v>0</v>
      </c>
      <c r="L41" s="103">
        <f>'Climate Metrics'!N77</f>
        <v>0</v>
      </c>
      <c r="M41" s="103">
        <f>'Climate Metrics'!O77</f>
        <v>0</v>
      </c>
      <c r="N41" s="103">
        <f>'Climate Metrics'!P77</f>
        <v>0</v>
      </c>
      <c r="O41" s="103">
        <f>'Climate Metrics'!Q77</f>
        <v>0</v>
      </c>
      <c r="P41" s="103">
        <f>'Climate Metrics'!R77</f>
        <v>0</v>
      </c>
      <c r="Q41" s="103">
        <f>'Climate Metrics'!S77</f>
        <v>0</v>
      </c>
      <c r="R41" s="103">
        <f>'Climate Metrics'!T77</f>
        <v>0</v>
      </c>
    </row>
    <row r="42" spans="1:18" x14ac:dyDescent="0.25">
      <c r="A42" t="str">
        <f>'Climate Metrics'!C78</f>
        <v>Natural Gas Energy Use</v>
      </c>
      <c r="B42" t="str">
        <f>'Climate Metrics'!D78</f>
        <v>therms</v>
      </c>
      <c r="C42" s="103">
        <f>'Climate Metrics'!E78</f>
        <v>0</v>
      </c>
      <c r="D42" s="103">
        <f>'Climate Metrics'!F78</f>
        <v>0</v>
      </c>
      <c r="E42" s="103">
        <f>'Climate Metrics'!G78</f>
        <v>0</v>
      </c>
      <c r="F42" s="103">
        <f>'Climate Metrics'!H78</f>
        <v>0</v>
      </c>
      <c r="G42" s="103">
        <f>'Climate Metrics'!I78</f>
        <v>0</v>
      </c>
      <c r="H42" s="103">
        <f>'Climate Metrics'!J78</f>
        <v>0</v>
      </c>
      <c r="I42" s="103">
        <f>'Climate Metrics'!K78</f>
        <v>0</v>
      </c>
      <c r="J42" s="103">
        <f>'Climate Metrics'!L78</f>
        <v>0</v>
      </c>
      <c r="K42" s="103">
        <f>'Climate Metrics'!M78</f>
        <v>0</v>
      </c>
      <c r="L42" s="103">
        <f>'Climate Metrics'!N78</f>
        <v>0</v>
      </c>
      <c r="M42" s="103">
        <f>'Climate Metrics'!O78</f>
        <v>0</v>
      </c>
      <c r="N42" s="103">
        <f>'Climate Metrics'!P78</f>
        <v>0</v>
      </c>
      <c r="O42" s="103">
        <f>'Climate Metrics'!Q78</f>
        <v>0</v>
      </c>
      <c r="P42" s="103">
        <f>'Climate Metrics'!R78</f>
        <v>0</v>
      </c>
      <c r="Q42" s="103">
        <f>'Climate Metrics'!S78</f>
        <v>0</v>
      </c>
      <c r="R42" s="103">
        <f>'Climate Metrics'!T78</f>
        <v>0</v>
      </c>
    </row>
    <row r="43" spans="1:18" x14ac:dyDescent="0.25">
      <c r="A43" t="str">
        <f>'Climate Metrics'!C79</f>
        <v>Natural Gas Energy Use</v>
      </c>
      <c r="B43" t="str">
        <f>'Climate Metrics'!D79</f>
        <v>MMBtu</v>
      </c>
      <c r="C43" s="103">
        <f>'Climate Metrics'!E79</f>
        <v>0</v>
      </c>
      <c r="D43" s="103">
        <f>'Climate Metrics'!F79</f>
        <v>0</v>
      </c>
      <c r="E43" s="103">
        <f>'Climate Metrics'!G79</f>
        <v>0</v>
      </c>
      <c r="F43" s="103">
        <f>'Climate Metrics'!H79</f>
        <v>0</v>
      </c>
      <c r="G43" s="103">
        <f>'Climate Metrics'!I79</f>
        <v>0</v>
      </c>
      <c r="H43" s="103">
        <f>'Climate Metrics'!J79</f>
        <v>0</v>
      </c>
      <c r="I43" s="103">
        <f>'Climate Metrics'!K79</f>
        <v>0</v>
      </c>
      <c r="J43" s="103">
        <f>'Climate Metrics'!L79</f>
        <v>0</v>
      </c>
      <c r="K43" s="103">
        <f>'Climate Metrics'!M79</f>
        <v>0</v>
      </c>
      <c r="L43" s="103">
        <f>'Climate Metrics'!N79</f>
        <v>0</v>
      </c>
      <c r="M43" s="103">
        <f>'Climate Metrics'!O79</f>
        <v>0</v>
      </c>
      <c r="N43" s="103">
        <f>'Climate Metrics'!P79</f>
        <v>0</v>
      </c>
      <c r="O43" s="103">
        <f>'Climate Metrics'!Q79</f>
        <v>0</v>
      </c>
      <c r="P43" s="103">
        <f>'Climate Metrics'!R79</f>
        <v>0</v>
      </c>
      <c r="Q43" s="103">
        <f>'Climate Metrics'!S79</f>
        <v>0</v>
      </c>
      <c r="R43" s="103">
        <f>'Climate Metrics'!T79</f>
        <v>0</v>
      </c>
    </row>
    <row r="44" spans="1:18" x14ac:dyDescent="0.25">
      <c r="A44" t="str">
        <f>'Climate Metrics'!C80</f>
        <v>Per Capita Natural Gas Energy Use</v>
      </c>
      <c r="B44" t="str">
        <f>'Climate Metrics'!D80</f>
        <v>therms / person</v>
      </c>
      <c r="C44" s="103">
        <f>'Climate Metrics'!E80</f>
        <v>0</v>
      </c>
      <c r="D44" s="103">
        <f>'Climate Metrics'!F80</f>
        <v>0</v>
      </c>
      <c r="E44" s="103">
        <f>'Climate Metrics'!G80</f>
        <v>0</v>
      </c>
      <c r="F44" s="103">
        <f>'Climate Metrics'!H80</f>
        <v>0</v>
      </c>
      <c r="G44" s="103">
        <f>'Climate Metrics'!I80</f>
        <v>0</v>
      </c>
      <c r="H44" s="103">
        <f>'Climate Metrics'!J80</f>
        <v>0</v>
      </c>
      <c r="I44" s="103">
        <f>'Climate Metrics'!K80</f>
        <v>0</v>
      </c>
      <c r="J44" s="103">
        <f>'Climate Metrics'!L80</f>
        <v>0</v>
      </c>
      <c r="K44" s="103">
        <f>'Climate Metrics'!M80</f>
        <v>0</v>
      </c>
      <c r="L44" s="103">
        <f>'Climate Metrics'!N80</f>
        <v>0</v>
      </c>
      <c r="M44" s="103">
        <f>'Climate Metrics'!O80</f>
        <v>0</v>
      </c>
      <c r="N44" s="103">
        <f>'Climate Metrics'!P80</f>
        <v>0</v>
      </c>
      <c r="O44" s="103">
        <f>'Climate Metrics'!Q80</f>
        <v>0</v>
      </c>
      <c r="P44" s="103">
        <f>'Climate Metrics'!R80</f>
        <v>0</v>
      </c>
      <c r="Q44" s="103">
        <f>'Climate Metrics'!S80</f>
        <v>0</v>
      </c>
      <c r="R44" s="103">
        <f>'Climate Metrics'!T80</f>
        <v>0</v>
      </c>
    </row>
    <row r="45" spans="1:18" x14ac:dyDescent="0.25">
      <c r="A45" t="str">
        <f>'Climate Metrics'!C81</f>
        <v>Delivered Fuels (liquid propane / fuel oil) Emissions</v>
      </c>
      <c r="B45" t="str">
        <f>'Climate Metrics'!D81</f>
        <v>Tons CO2</v>
      </c>
      <c r="C45" s="103">
        <f>'Climate Metrics'!E81</f>
        <v>0</v>
      </c>
      <c r="D45" s="103">
        <f>'Climate Metrics'!F81</f>
        <v>0</v>
      </c>
      <c r="E45" s="103">
        <f>'Climate Metrics'!G81</f>
        <v>0</v>
      </c>
      <c r="F45" s="103">
        <f>'Climate Metrics'!H81</f>
        <v>0</v>
      </c>
      <c r="G45" s="103">
        <f>'Climate Metrics'!I81</f>
        <v>0</v>
      </c>
      <c r="H45" s="103">
        <f>'Climate Metrics'!J81</f>
        <v>0</v>
      </c>
      <c r="I45" s="103">
        <f>'Climate Metrics'!K81</f>
        <v>0</v>
      </c>
      <c r="J45" s="103">
        <f>'Climate Metrics'!L81</f>
        <v>0</v>
      </c>
      <c r="K45" s="103">
        <f>'Climate Metrics'!M81</f>
        <v>0</v>
      </c>
      <c r="L45" s="103">
        <f>'Climate Metrics'!N81</f>
        <v>0</v>
      </c>
      <c r="M45" s="103">
        <f>'Climate Metrics'!O81</f>
        <v>0</v>
      </c>
      <c r="N45" s="103">
        <f>'Climate Metrics'!P81</f>
        <v>0</v>
      </c>
      <c r="O45" s="103">
        <f>'Climate Metrics'!Q81</f>
        <v>0</v>
      </c>
      <c r="P45" s="103">
        <f>'Climate Metrics'!R81</f>
        <v>0</v>
      </c>
      <c r="Q45" s="103">
        <f>'Climate Metrics'!S81</f>
        <v>0</v>
      </c>
      <c r="R45" s="103">
        <f>'Climate Metrics'!T81</f>
        <v>0</v>
      </c>
    </row>
    <row r="46" spans="1:18" x14ac:dyDescent="0.25">
      <c r="A46" t="str">
        <f>'Climate Metrics'!C82</f>
        <v>Delivered Fuels (liquid propane / fuel oil) Energy Use</v>
      </c>
      <c r="B46" t="str">
        <f>'Climate Metrics'!D82</f>
        <v>Gallons</v>
      </c>
      <c r="C46" s="103">
        <f>'Climate Metrics'!E82</f>
        <v>0</v>
      </c>
      <c r="D46" s="103">
        <f>'Climate Metrics'!F82</f>
        <v>0</v>
      </c>
      <c r="E46" s="103">
        <f>'Climate Metrics'!G82</f>
        <v>0</v>
      </c>
      <c r="F46" s="103">
        <f>'Climate Metrics'!H82</f>
        <v>0</v>
      </c>
      <c r="G46" s="103">
        <f>'Climate Metrics'!I82</f>
        <v>0</v>
      </c>
      <c r="H46" s="103">
        <f>'Climate Metrics'!J82</f>
        <v>0</v>
      </c>
      <c r="I46" s="103">
        <f>'Climate Metrics'!K82</f>
        <v>0</v>
      </c>
      <c r="J46" s="103">
        <f>'Climate Metrics'!L82</f>
        <v>0</v>
      </c>
      <c r="K46" s="103">
        <f>'Climate Metrics'!M82</f>
        <v>0</v>
      </c>
      <c r="L46" s="103">
        <f>'Climate Metrics'!N82</f>
        <v>0</v>
      </c>
      <c r="M46" s="103">
        <f>'Climate Metrics'!O82</f>
        <v>0</v>
      </c>
      <c r="N46" s="103">
        <f>'Climate Metrics'!P82</f>
        <v>0</v>
      </c>
      <c r="O46" s="103">
        <f>'Climate Metrics'!Q82</f>
        <v>0</v>
      </c>
      <c r="P46" s="103">
        <f>'Climate Metrics'!R82</f>
        <v>0</v>
      </c>
      <c r="Q46" s="103">
        <f>'Climate Metrics'!S82</f>
        <v>0</v>
      </c>
      <c r="R46" s="103">
        <f>'Climate Metrics'!T82</f>
        <v>0</v>
      </c>
    </row>
    <row r="47" spans="1:18" x14ac:dyDescent="0.25">
      <c r="A47" t="str">
        <f>'Climate Metrics'!C83</f>
        <v>Delivered Fuels (liquid propane / fuel oil) Energy Use</v>
      </c>
      <c r="B47" t="str">
        <f>'Climate Metrics'!D83</f>
        <v>MMBtu</v>
      </c>
      <c r="C47" s="103">
        <f>'Climate Metrics'!E83</f>
        <v>0</v>
      </c>
      <c r="D47" s="103">
        <f>'Climate Metrics'!F83</f>
        <v>0</v>
      </c>
      <c r="E47" s="103">
        <f>'Climate Metrics'!G83</f>
        <v>0</v>
      </c>
      <c r="F47" s="103">
        <f>'Climate Metrics'!H83</f>
        <v>0</v>
      </c>
      <c r="G47" s="103">
        <f>'Climate Metrics'!I83</f>
        <v>0</v>
      </c>
      <c r="H47" s="103">
        <f>'Climate Metrics'!J83</f>
        <v>0</v>
      </c>
      <c r="I47" s="103">
        <f>'Climate Metrics'!K83</f>
        <v>0</v>
      </c>
      <c r="J47" s="103">
        <f>'Climate Metrics'!L83</f>
        <v>0</v>
      </c>
      <c r="K47" s="103">
        <f>'Climate Metrics'!M83</f>
        <v>0</v>
      </c>
      <c r="L47" s="103">
        <f>'Climate Metrics'!N83</f>
        <v>0</v>
      </c>
      <c r="M47" s="103">
        <f>'Climate Metrics'!O83</f>
        <v>0</v>
      </c>
      <c r="N47" s="103">
        <f>'Climate Metrics'!P83</f>
        <v>0</v>
      </c>
      <c r="O47" s="103">
        <f>'Climate Metrics'!Q83</f>
        <v>0</v>
      </c>
      <c r="P47" s="103">
        <f>'Climate Metrics'!R83</f>
        <v>0</v>
      </c>
      <c r="Q47" s="103">
        <f>'Climate Metrics'!S83</f>
        <v>0</v>
      </c>
      <c r="R47" s="103">
        <f>'Climate Metrics'!T83</f>
        <v>0</v>
      </c>
    </row>
    <row r="48" spans="1:18" x14ac:dyDescent="0.25">
      <c r="A48" t="str">
        <f>'Climate Metrics'!C84</f>
        <v>Per Capita Delivered Fuels Energy Use</v>
      </c>
      <c r="B48" t="str">
        <f>'Climate Metrics'!D84</f>
        <v>Gallons / person</v>
      </c>
      <c r="C48" s="103">
        <f>'Climate Metrics'!E84</f>
        <v>0</v>
      </c>
      <c r="D48" s="103">
        <f>'Climate Metrics'!F84</f>
        <v>0</v>
      </c>
      <c r="E48" s="103">
        <f>'Climate Metrics'!G84</f>
        <v>0</v>
      </c>
      <c r="F48" s="103">
        <f>'Climate Metrics'!H84</f>
        <v>0</v>
      </c>
      <c r="G48" s="103">
        <f>'Climate Metrics'!I84</f>
        <v>0</v>
      </c>
      <c r="H48" s="103">
        <f>'Climate Metrics'!J84</f>
        <v>0</v>
      </c>
      <c r="I48" s="103">
        <f>'Climate Metrics'!K84</f>
        <v>0</v>
      </c>
      <c r="J48" s="103">
        <f>'Climate Metrics'!L84</f>
        <v>0</v>
      </c>
      <c r="K48" s="103">
        <f>'Climate Metrics'!M84</f>
        <v>0</v>
      </c>
      <c r="L48" s="103">
        <f>'Climate Metrics'!N84</f>
        <v>0</v>
      </c>
      <c r="M48" s="103">
        <f>'Climate Metrics'!O84</f>
        <v>0</v>
      </c>
      <c r="N48" s="103">
        <f>'Climate Metrics'!P84</f>
        <v>0</v>
      </c>
      <c r="O48" s="103">
        <f>'Climate Metrics'!Q84</f>
        <v>0</v>
      </c>
      <c r="P48" s="103">
        <f>'Climate Metrics'!R84</f>
        <v>0</v>
      </c>
      <c r="Q48" s="103">
        <f>'Climate Metrics'!S84</f>
        <v>0</v>
      </c>
      <c r="R48" s="103">
        <f>'Climate Metrics'!T84</f>
        <v>0</v>
      </c>
    </row>
    <row r="49" spans="1:18" x14ac:dyDescent="0.25">
      <c r="A49" t="str">
        <f>'Climate Metrics'!C85</f>
        <v>Total Energy Emissions</v>
      </c>
      <c r="B49" t="str">
        <f>'Climate Metrics'!D85</f>
        <v>Tons CO2</v>
      </c>
      <c r="C49" s="103">
        <f>'Climate Metrics'!E85</f>
        <v>0</v>
      </c>
      <c r="D49" s="103">
        <f>'Climate Metrics'!F85</f>
        <v>0</v>
      </c>
      <c r="E49" s="103">
        <f>'Climate Metrics'!G85</f>
        <v>0</v>
      </c>
      <c r="F49" s="103">
        <f>'Climate Metrics'!H85</f>
        <v>0</v>
      </c>
      <c r="G49" s="103">
        <f>'Climate Metrics'!I85</f>
        <v>0</v>
      </c>
      <c r="H49" s="103">
        <f>'Climate Metrics'!J85</f>
        <v>0</v>
      </c>
      <c r="I49" s="103">
        <f>'Climate Metrics'!K85</f>
        <v>0</v>
      </c>
      <c r="J49" s="103">
        <f>'Climate Metrics'!L85</f>
        <v>0</v>
      </c>
      <c r="K49" s="103">
        <f>'Climate Metrics'!M85</f>
        <v>0</v>
      </c>
      <c r="L49" s="103">
        <f>'Climate Metrics'!N85</f>
        <v>0</v>
      </c>
      <c r="M49" s="103">
        <f>'Climate Metrics'!O85</f>
        <v>0</v>
      </c>
      <c r="N49" s="103">
        <f>'Climate Metrics'!P85</f>
        <v>0</v>
      </c>
      <c r="O49" s="103">
        <f>'Climate Metrics'!Q85</f>
        <v>0</v>
      </c>
      <c r="P49" s="103">
        <f>'Climate Metrics'!R85</f>
        <v>0</v>
      </c>
      <c r="Q49" s="103">
        <f>'Climate Metrics'!S85</f>
        <v>0</v>
      </c>
      <c r="R49" s="103">
        <f>'Climate Metrics'!T85</f>
        <v>0</v>
      </c>
    </row>
    <row r="50" spans="1:18" x14ac:dyDescent="0.25">
      <c r="A50" t="str">
        <f>'Climate Metrics'!C86</f>
        <v>Per Capita Residential Energy Emissions</v>
      </c>
      <c r="B50" t="str">
        <f>'Climate Metrics'!D86</f>
        <v>Tons CO2 / person</v>
      </c>
      <c r="C50" s="103">
        <f>'Climate Metrics'!E86</f>
        <v>0</v>
      </c>
      <c r="D50" s="103">
        <f>'Climate Metrics'!F86</f>
        <v>0</v>
      </c>
      <c r="E50" s="103">
        <f>'Climate Metrics'!G86</f>
        <v>0</v>
      </c>
      <c r="F50" s="103">
        <f>'Climate Metrics'!H86</f>
        <v>0</v>
      </c>
      <c r="G50" s="103">
        <f>'Climate Metrics'!I86</f>
        <v>0</v>
      </c>
      <c r="H50" s="103">
        <f>'Climate Metrics'!J86</f>
        <v>0</v>
      </c>
      <c r="I50" s="103">
        <f>'Climate Metrics'!K86</f>
        <v>0</v>
      </c>
      <c r="J50" s="103">
        <f>'Climate Metrics'!L86</f>
        <v>0</v>
      </c>
      <c r="K50" s="103">
        <f>'Climate Metrics'!M86</f>
        <v>0</v>
      </c>
      <c r="L50" s="103">
        <f>'Climate Metrics'!N86</f>
        <v>0</v>
      </c>
      <c r="M50" s="103">
        <f>'Climate Metrics'!O86</f>
        <v>0</v>
      </c>
      <c r="N50" s="103">
        <f>'Climate Metrics'!P86</f>
        <v>0</v>
      </c>
      <c r="O50" s="103">
        <f>'Climate Metrics'!Q86</f>
        <v>0</v>
      </c>
      <c r="P50" s="103">
        <f>'Climate Metrics'!R86</f>
        <v>0</v>
      </c>
      <c r="Q50" s="103">
        <f>'Climate Metrics'!S86</f>
        <v>0</v>
      </c>
      <c r="R50" s="103">
        <f>'Climate Metrics'!T86</f>
        <v>0</v>
      </c>
    </row>
    <row r="51" spans="1:18" x14ac:dyDescent="0.25">
      <c r="A51" t="str">
        <f>'Climate Metrics'!C87</f>
        <v>Average Household Energy Emissions</v>
      </c>
      <c r="B51" t="str">
        <f>'Climate Metrics'!D87</f>
        <v>Tons CO2 / household</v>
      </c>
      <c r="C51" s="103">
        <f>'Climate Metrics'!E87</f>
        <v>0</v>
      </c>
      <c r="D51" s="103">
        <f>'Climate Metrics'!F87</f>
        <v>0</v>
      </c>
      <c r="E51" s="103">
        <f>'Climate Metrics'!G87</f>
        <v>0</v>
      </c>
      <c r="F51" s="103">
        <f>'Climate Metrics'!H87</f>
        <v>0</v>
      </c>
      <c r="G51" s="103">
        <f>'Climate Metrics'!I87</f>
        <v>0</v>
      </c>
      <c r="H51" s="103">
        <f>'Climate Metrics'!J87</f>
        <v>0</v>
      </c>
      <c r="I51" s="103">
        <f>'Climate Metrics'!K87</f>
        <v>0</v>
      </c>
      <c r="J51" s="103">
        <f>'Climate Metrics'!L87</f>
        <v>0</v>
      </c>
      <c r="K51" s="103">
        <f>'Climate Metrics'!M87</f>
        <v>0</v>
      </c>
      <c r="L51" s="103">
        <f>'Climate Metrics'!N87</f>
        <v>0</v>
      </c>
      <c r="M51" s="103">
        <f>'Climate Metrics'!O87</f>
        <v>0</v>
      </c>
      <c r="N51" s="103">
        <f>'Climate Metrics'!P87</f>
        <v>0</v>
      </c>
      <c r="O51" s="103">
        <f>'Climate Metrics'!Q87</f>
        <v>0</v>
      </c>
      <c r="P51" s="103">
        <f>'Climate Metrics'!R87</f>
        <v>0</v>
      </c>
      <c r="Q51" s="103">
        <f>'Climate Metrics'!S87</f>
        <v>0</v>
      </c>
      <c r="R51" s="103">
        <f>'Climate Metrics'!T87</f>
        <v>0</v>
      </c>
    </row>
    <row r="52" spans="1:18" x14ac:dyDescent="0.25">
      <c r="A52" t="str">
        <f>'Climate Metrics'!C88</f>
        <v>Total Energy Use</v>
      </c>
      <c r="B52" t="str">
        <f>'Climate Metrics'!D88</f>
        <v>MMBtu</v>
      </c>
      <c r="C52" s="103">
        <f>'Climate Metrics'!E88</f>
        <v>0</v>
      </c>
      <c r="D52" s="103">
        <f>'Climate Metrics'!F88</f>
        <v>0</v>
      </c>
      <c r="E52" s="103">
        <f>'Climate Metrics'!G88</f>
        <v>0</v>
      </c>
      <c r="F52" s="103">
        <f>'Climate Metrics'!H88</f>
        <v>0</v>
      </c>
      <c r="G52" s="103">
        <f>'Climate Metrics'!I88</f>
        <v>0</v>
      </c>
      <c r="H52" s="103">
        <f>'Climate Metrics'!J88</f>
        <v>0</v>
      </c>
      <c r="I52" s="103">
        <f>'Climate Metrics'!K88</f>
        <v>0</v>
      </c>
      <c r="J52" s="103">
        <f>'Climate Metrics'!L88</f>
        <v>0</v>
      </c>
      <c r="K52" s="103">
        <f>'Climate Metrics'!M88</f>
        <v>0</v>
      </c>
      <c r="L52" s="103">
        <f>'Climate Metrics'!N88</f>
        <v>0</v>
      </c>
      <c r="M52" s="103">
        <f>'Climate Metrics'!O88</f>
        <v>0</v>
      </c>
      <c r="N52" s="103">
        <f>'Climate Metrics'!P88</f>
        <v>0</v>
      </c>
      <c r="O52" s="103">
        <f>'Climate Metrics'!Q88</f>
        <v>0</v>
      </c>
      <c r="P52" s="103">
        <f>'Climate Metrics'!R88</f>
        <v>0</v>
      </c>
      <c r="Q52" s="103">
        <f>'Climate Metrics'!S88</f>
        <v>0</v>
      </c>
      <c r="R52" s="103">
        <f>'Climate Metrics'!T88</f>
        <v>0</v>
      </c>
    </row>
    <row r="53" spans="1:18" x14ac:dyDescent="0.25">
      <c r="A53" t="str">
        <f>'Climate Metrics'!C90</f>
        <v>Energy Consumption Reduction Goal</v>
      </c>
      <c r="B53" t="str">
        <f>'Climate Metrics'!D90</f>
        <v>MMBtu</v>
      </c>
      <c r="C53" s="103">
        <f>'Climate Metrics'!E90</f>
        <v>0</v>
      </c>
      <c r="D53" s="103">
        <f>'Climate Metrics'!F90</f>
        <v>0</v>
      </c>
      <c r="E53" s="103">
        <f>'Climate Metrics'!G90</f>
        <v>0</v>
      </c>
      <c r="F53" s="103">
        <f>'Climate Metrics'!H90</f>
        <v>0</v>
      </c>
      <c r="G53" s="103">
        <f>'Climate Metrics'!I90</f>
        <v>0</v>
      </c>
      <c r="H53" s="103">
        <f>'Climate Metrics'!J90</f>
        <v>0</v>
      </c>
      <c r="I53" s="103">
        <f>'Climate Metrics'!K90</f>
        <v>0</v>
      </c>
      <c r="J53" s="103">
        <f>'Climate Metrics'!L90</f>
        <v>0</v>
      </c>
      <c r="K53" s="103">
        <f>'Climate Metrics'!M90</f>
        <v>0</v>
      </c>
      <c r="L53" s="103">
        <f>'Climate Metrics'!N90</f>
        <v>0</v>
      </c>
      <c r="M53" s="103">
        <f>'Climate Metrics'!O90</f>
        <v>0</v>
      </c>
      <c r="N53" s="103">
        <f>'Climate Metrics'!P90</f>
        <v>0</v>
      </c>
      <c r="O53" s="103">
        <f>'Climate Metrics'!Q90</f>
        <v>0</v>
      </c>
      <c r="P53" s="103">
        <f>'Climate Metrics'!R90</f>
        <v>0</v>
      </c>
      <c r="Q53" s="103">
        <f>'Climate Metrics'!S90</f>
        <v>0</v>
      </c>
      <c r="R53" s="103">
        <f>'Climate Metrics'!T90</f>
        <v>0</v>
      </c>
    </row>
    <row r="54" spans="1:18" x14ac:dyDescent="0.25">
      <c r="A54" t="str">
        <f>'Climate Metrics'!C91</f>
        <v>Goal for Residential Participation in Energy Efficiency Programs (e.g., retrofits, PACE)</v>
      </c>
      <c r="B54" t="str">
        <f>'Climate Metrics'!D91</f>
        <v>Count (Households)</v>
      </c>
      <c r="C54" s="103">
        <f>'Climate Metrics'!E91</f>
        <v>0</v>
      </c>
      <c r="D54" s="103">
        <f>'Climate Metrics'!F91</f>
        <v>0</v>
      </c>
      <c r="E54" s="103">
        <f>'Climate Metrics'!G91</f>
        <v>0</v>
      </c>
      <c r="F54" s="103">
        <f>'Climate Metrics'!H91</f>
        <v>0</v>
      </c>
      <c r="G54" s="103">
        <f>'Climate Metrics'!I91</f>
        <v>0</v>
      </c>
      <c r="H54" s="103">
        <f>'Climate Metrics'!J91</f>
        <v>0</v>
      </c>
      <c r="I54" s="103">
        <f>'Climate Metrics'!K91</f>
        <v>0</v>
      </c>
      <c r="J54" s="103">
        <f>'Climate Metrics'!L91</f>
        <v>0</v>
      </c>
      <c r="K54" s="103">
        <f>'Climate Metrics'!M91</f>
        <v>0</v>
      </c>
      <c r="L54" s="103">
        <f>'Climate Metrics'!N91</f>
        <v>0</v>
      </c>
      <c r="M54" s="103">
        <f>'Climate Metrics'!O91</f>
        <v>0</v>
      </c>
      <c r="N54" s="103">
        <f>'Climate Metrics'!P91</f>
        <v>0</v>
      </c>
      <c r="O54" s="103">
        <f>'Climate Metrics'!Q91</f>
        <v>0</v>
      </c>
      <c r="P54" s="103">
        <f>'Climate Metrics'!R91</f>
        <v>0</v>
      </c>
      <c r="Q54" s="103">
        <f>'Climate Metrics'!S91</f>
        <v>0</v>
      </c>
      <c r="R54" s="103">
        <f>'Climate Metrics'!T91</f>
        <v>0</v>
      </c>
    </row>
    <row r="55" spans="1:18" x14ac:dyDescent="0.25">
      <c r="A55" t="str">
        <f>'Climate Metrics'!C93</f>
        <v>Residential Building Area</v>
      </c>
      <c r="B55" t="str">
        <f>'Climate Metrics'!D93</f>
        <v>Square Feet</v>
      </c>
      <c r="C55" s="103">
        <f>'Climate Metrics'!E93</f>
        <v>0</v>
      </c>
      <c r="D55" s="103">
        <f>'Climate Metrics'!F93</f>
        <v>0</v>
      </c>
      <c r="E55" s="103">
        <f>'Climate Metrics'!G93</f>
        <v>0</v>
      </c>
      <c r="F55" s="103">
        <f>'Climate Metrics'!H93</f>
        <v>0</v>
      </c>
      <c r="G55" s="103">
        <f>'Climate Metrics'!I93</f>
        <v>0</v>
      </c>
      <c r="H55" s="103">
        <f>'Climate Metrics'!J93</f>
        <v>0</v>
      </c>
      <c r="I55" s="103">
        <f>'Climate Metrics'!K93</f>
        <v>0</v>
      </c>
      <c r="J55" s="103">
        <f>'Climate Metrics'!L93</f>
        <v>0</v>
      </c>
      <c r="K55" s="103">
        <f>'Climate Metrics'!M93</f>
        <v>0</v>
      </c>
      <c r="L55" s="103">
        <f>'Climate Metrics'!N93</f>
        <v>0</v>
      </c>
      <c r="M55" s="103">
        <f>'Climate Metrics'!O93</f>
        <v>0</v>
      </c>
      <c r="N55" s="103">
        <f>'Climate Metrics'!P93</f>
        <v>0</v>
      </c>
      <c r="O55" s="103">
        <f>'Climate Metrics'!Q93</f>
        <v>0</v>
      </c>
      <c r="P55" s="103">
        <f>'Climate Metrics'!R93</f>
        <v>0</v>
      </c>
      <c r="Q55" s="103">
        <f>'Climate Metrics'!S93</f>
        <v>0</v>
      </c>
      <c r="R55" s="103">
        <f>'Climate Metrics'!T93</f>
        <v>0</v>
      </c>
    </row>
    <row r="56" spans="1:18" x14ac:dyDescent="0.25">
      <c r="A56" t="str">
        <f>'Climate Metrics'!C94</f>
        <v>Residential Building Energy Use</v>
      </c>
      <c r="B56" t="str">
        <f>'Climate Metrics'!D94</f>
        <v>KBTU per square foot</v>
      </c>
      <c r="C56" s="103">
        <f>'Climate Metrics'!E94</f>
        <v>0</v>
      </c>
      <c r="D56" s="103">
        <f>'Climate Metrics'!F94</f>
        <v>0</v>
      </c>
      <c r="E56" s="103">
        <f>'Climate Metrics'!G94</f>
        <v>0</v>
      </c>
      <c r="F56" s="103">
        <f>'Climate Metrics'!H94</f>
        <v>0</v>
      </c>
      <c r="G56" s="103">
        <f>'Climate Metrics'!I94</f>
        <v>0</v>
      </c>
      <c r="H56" s="103">
        <f>'Climate Metrics'!J94</f>
        <v>0</v>
      </c>
      <c r="I56" s="103">
        <f>'Climate Metrics'!K94</f>
        <v>0</v>
      </c>
      <c r="J56" s="103">
        <f>'Climate Metrics'!L94</f>
        <v>0</v>
      </c>
      <c r="K56" s="103">
        <f>'Climate Metrics'!M94</f>
        <v>0</v>
      </c>
      <c r="L56" s="103">
        <f>'Climate Metrics'!N94</f>
        <v>0</v>
      </c>
      <c r="M56" s="103">
        <f>'Climate Metrics'!O94</f>
        <v>0</v>
      </c>
      <c r="N56" s="103">
        <f>'Climate Metrics'!P94</f>
        <v>0</v>
      </c>
      <c r="O56" s="103">
        <f>'Climate Metrics'!Q94</f>
        <v>0</v>
      </c>
      <c r="P56" s="103">
        <f>'Climate Metrics'!R94</f>
        <v>0</v>
      </c>
      <c r="Q56" s="103">
        <f>'Climate Metrics'!S94</f>
        <v>0</v>
      </c>
      <c r="R56" s="103">
        <f>'Climate Metrics'!T94</f>
        <v>0</v>
      </c>
    </row>
    <row r="57" spans="1:18" x14ac:dyDescent="0.25">
      <c r="A57" t="str">
        <f>'Climate Metrics'!C95</f>
        <v>Buildings Benchmarked</v>
      </c>
      <c r="B57" t="str">
        <f>'Climate Metrics'!D95</f>
        <v>Count</v>
      </c>
      <c r="C57" s="103">
        <f>'Climate Metrics'!E95</f>
        <v>0</v>
      </c>
      <c r="D57" s="103">
        <f>'Climate Metrics'!F95</f>
        <v>0</v>
      </c>
      <c r="E57" s="103">
        <f>'Climate Metrics'!G95</f>
        <v>0</v>
      </c>
      <c r="F57" s="103">
        <f>'Climate Metrics'!H95</f>
        <v>0</v>
      </c>
      <c r="G57" s="103">
        <f>'Climate Metrics'!I95</f>
        <v>0</v>
      </c>
      <c r="H57" s="103">
        <f>'Climate Metrics'!J95</f>
        <v>0</v>
      </c>
      <c r="I57" s="103">
        <f>'Climate Metrics'!K95</f>
        <v>0</v>
      </c>
      <c r="J57" s="103">
        <f>'Climate Metrics'!L95</f>
        <v>0</v>
      </c>
      <c r="K57" s="103">
        <f>'Climate Metrics'!M95</f>
        <v>0</v>
      </c>
      <c r="L57" s="103">
        <f>'Climate Metrics'!N95</f>
        <v>0</v>
      </c>
      <c r="M57" s="103">
        <f>'Climate Metrics'!O95</f>
        <v>0</v>
      </c>
      <c r="N57" s="103">
        <f>'Climate Metrics'!P95</f>
        <v>0</v>
      </c>
      <c r="O57" s="103">
        <f>'Climate Metrics'!Q95</f>
        <v>0</v>
      </c>
      <c r="P57" s="103">
        <f>'Climate Metrics'!R95</f>
        <v>0</v>
      </c>
      <c r="Q57" s="103">
        <f>'Climate Metrics'!S95</f>
        <v>0</v>
      </c>
      <c r="R57" s="103">
        <f>'Climate Metrics'!T95</f>
        <v>0</v>
      </c>
    </row>
    <row r="58" spans="1:18" x14ac:dyDescent="0.25">
      <c r="A58" t="str">
        <f>'Climate Metrics'!C96</f>
        <v>Energy Retrofits</v>
      </c>
      <c r="B58" t="str">
        <f>'Climate Metrics'!D96</f>
        <v>Count</v>
      </c>
      <c r="C58" s="103">
        <f>'Climate Metrics'!E96</f>
        <v>0</v>
      </c>
      <c r="D58" s="103">
        <f>'Climate Metrics'!F96</f>
        <v>0</v>
      </c>
      <c r="E58" s="103">
        <f>'Climate Metrics'!G96</f>
        <v>0</v>
      </c>
      <c r="F58" s="103">
        <f>'Climate Metrics'!H96</f>
        <v>0</v>
      </c>
      <c r="G58" s="103">
        <f>'Climate Metrics'!I96</f>
        <v>0</v>
      </c>
      <c r="H58" s="103">
        <f>'Climate Metrics'!J96</f>
        <v>0</v>
      </c>
      <c r="I58" s="103">
        <f>'Climate Metrics'!K96</f>
        <v>0</v>
      </c>
      <c r="J58" s="103">
        <f>'Climate Metrics'!L96</f>
        <v>0</v>
      </c>
      <c r="K58" s="103">
        <f>'Climate Metrics'!M96</f>
        <v>0</v>
      </c>
      <c r="L58" s="103">
        <f>'Climate Metrics'!N96</f>
        <v>0</v>
      </c>
      <c r="M58" s="103">
        <f>'Climate Metrics'!O96</f>
        <v>0</v>
      </c>
      <c r="N58" s="103">
        <f>'Climate Metrics'!P96</f>
        <v>0</v>
      </c>
      <c r="O58" s="103">
        <f>'Climate Metrics'!Q96</f>
        <v>0</v>
      </c>
      <c r="P58" s="103">
        <f>'Climate Metrics'!R96</f>
        <v>0</v>
      </c>
      <c r="Q58" s="103">
        <f>'Climate Metrics'!S96</f>
        <v>0</v>
      </c>
      <c r="R58" s="103">
        <f>'Climate Metrics'!T96</f>
        <v>0</v>
      </c>
    </row>
    <row r="59" spans="1:18" x14ac:dyDescent="0.25">
      <c r="A59" t="str">
        <f>'Climate Metrics'!C97</f>
        <v>Energy Burden</v>
      </c>
      <c r="B59" t="str">
        <f>'Climate Metrics'!D97</f>
        <v>Average Energy Burden</v>
      </c>
      <c r="C59" s="103">
        <f>'Climate Metrics'!E97</f>
        <v>0</v>
      </c>
      <c r="D59" s="103">
        <f>'Climate Metrics'!F97</f>
        <v>0</v>
      </c>
      <c r="E59" s="103">
        <f>'Climate Metrics'!G97</f>
        <v>0</v>
      </c>
      <c r="F59" s="103">
        <f>'Climate Metrics'!H97</f>
        <v>0</v>
      </c>
      <c r="G59" s="103">
        <f>'Climate Metrics'!I97</f>
        <v>0</v>
      </c>
      <c r="H59" s="103">
        <f>'Climate Metrics'!J97</f>
        <v>0</v>
      </c>
      <c r="I59" s="103">
        <f>'Climate Metrics'!K97</f>
        <v>0</v>
      </c>
      <c r="J59" s="103">
        <f>'Climate Metrics'!L97</f>
        <v>0</v>
      </c>
      <c r="K59" s="103">
        <f>'Climate Metrics'!M97</f>
        <v>0</v>
      </c>
      <c r="L59" s="103">
        <f>'Climate Metrics'!N97</f>
        <v>0</v>
      </c>
      <c r="M59" s="103">
        <f>'Climate Metrics'!O97</f>
        <v>0</v>
      </c>
      <c r="N59" s="103">
        <f>'Climate Metrics'!P97</f>
        <v>0</v>
      </c>
      <c r="O59" s="103">
        <f>'Climate Metrics'!Q97</f>
        <v>0</v>
      </c>
      <c r="P59" s="103">
        <f>'Climate Metrics'!R97</f>
        <v>0</v>
      </c>
      <c r="Q59" s="103">
        <f>'Climate Metrics'!S97</f>
        <v>0</v>
      </c>
      <c r="R59" s="103">
        <f>'Climate Metrics'!T97</f>
        <v>0</v>
      </c>
    </row>
    <row r="60" spans="1:18" x14ac:dyDescent="0.25">
      <c r="A60" t="str">
        <f>'Climate Metrics'!C98</f>
        <v>Energy Burden (High)</v>
      </c>
      <c r="B60" t="str">
        <f>'Climate Metrics'!D98</f>
        <v>Number of households &gt;6%</v>
      </c>
      <c r="C60" s="103">
        <f>'Climate Metrics'!E98</f>
        <v>0</v>
      </c>
      <c r="D60" s="103">
        <f>'Climate Metrics'!F98</f>
        <v>0</v>
      </c>
      <c r="E60" s="103">
        <f>'Climate Metrics'!G98</f>
        <v>0</v>
      </c>
      <c r="F60" s="103">
        <f>'Climate Metrics'!H98</f>
        <v>0</v>
      </c>
      <c r="G60" s="103">
        <f>'Climate Metrics'!I98</f>
        <v>0</v>
      </c>
      <c r="H60" s="103">
        <f>'Climate Metrics'!J98</f>
        <v>0</v>
      </c>
      <c r="I60" s="103">
        <f>'Climate Metrics'!K98</f>
        <v>0</v>
      </c>
      <c r="J60" s="103">
        <f>'Climate Metrics'!L98</f>
        <v>0</v>
      </c>
      <c r="K60" s="103">
        <f>'Climate Metrics'!M98</f>
        <v>0</v>
      </c>
      <c r="L60" s="103">
        <f>'Climate Metrics'!N98</f>
        <v>0</v>
      </c>
      <c r="M60" s="103">
        <f>'Climate Metrics'!O98</f>
        <v>0</v>
      </c>
      <c r="N60" s="103">
        <f>'Climate Metrics'!P98</f>
        <v>0</v>
      </c>
      <c r="O60" s="103">
        <f>'Climate Metrics'!Q98</f>
        <v>0</v>
      </c>
      <c r="P60" s="103">
        <f>'Climate Metrics'!R98</f>
        <v>0</v>
      </c>
      <c r="Q60" s="103">
        <f>'Climate Metrics'!S98</f>
        <v>0</v>
      </c>
      <c r="R60" s="103">
        <f>'Climate Metrics'!T98</f>
        <v>0</v>
      </c>
    </row>
    <row r="61" spans="1:18" x14ac:dyDescent="0.25">
      <c r="A61" t="str">
        <f>'Climate Metrics'!C99</f>
        <v>Energy Burden</v>
      </c>
      <c r="B61" t="str">
        <f>'Climate Metrics'!D99</f>
        <v>Total number of households</v>
      </c>
      <c r="C61" s="103">
        <f>'Climate Metrics'!E99</f>
        <v>0</v>
      </c>
      <c r="D61" s="103">
        <f>'Climate Metrics'!F99</f>
        <v>0</v>
      </c>
      <c r="E61" s="103">
        <f>'Climate Metrics'!G99</f>
        <v>0</v>
      </c>
      <c r="F61" s="103">
        <f>'Climate Metrics'!H99</f>
        <v>0</v>
      </c>
      <c r="G61" s="103">
        <f>'Climate Metrics'!I99</f>
        <v>0</v>
      </c>
      <c r="H61" s="103">
        <f>'Climate Metrics'!J99</f>
        <v>0</v>
      </c>
      <c r="I61" s="103">
        <f>'Climate Metrics'!K99</f>
        <v>0</v>
      </c>
      <c r="J61" s="103">
        <f>'Climate Metrics'!L99</f>
        <v>0</v>
      </c>
      <c r="K61" s="103">
        <f>'Climate Metrics'!M99</f>
        <v>0</v>
      </c>
      <c r="L61" s="103">
        <f>'Climate Metrics'!N99</f>
        <v>0</v>
      </c>
      <c r="M61" s="103">
        <f>'Climate Metrics'!O99</f>
        <v>0</v>
      </c>
      <c r="N61" s="103">
        <f>'Climate Metrics'!P99</f>
        <v>0</v>
      </c>
      <c r="O61" s="103">
        <f>'Climate Metrics'!Q99</f>
        <v>0</v>
      </c>
      <c r="P61" s="103">
        <f>'Climate Metrics'!R99</f>
        <v>0</v>
      </c>
      <c r="Q61" s="103">
        <f>'Climate Metrics'!S99</f>
        <v>0</v>
      </c>
      <c r="R61" s="103">
        <f>'Climate Metrics'!T99</f>
        <v>0</v>
      </c>
    </row>
    <row r="62" spans="1:18" x14ac:dyDescent="0.25">
      <c r="A62" t="str">
        <f>'Climate Metrics'!C100</f>
        <v>Annual Participation in Utility Energy Efficiency Programs</v>
      </c>
      <c r="B62" t="str">
        <f>'Climate Metrics'!D100</f>
        <v>Count</v>
      </c>
      <c r="C62" s="103">
        <f>'Climate Metrics'!E100</f>
        <v>0</v>
      </c>
      <c r="D62" s="103">
        <f>'Climate Metrics'!F100</f>
        <v>0</v>
      </c>
      <c r="E62" s="103">
        <f>'Climate Metrics'!G100</f>
        <v>0</v>
      </c>
      <c r="F62" s="103">
        <f>'Climate Metrics'!H100</f>
        <v>0</v>
      </c>
      <c r="G62" s="103">
        <f>'Climate Metrics'!I100</f>
        <v>0</v>
      </c>
      <c r="H62" s="103">
        <f>'Climate Metrics'!J100</f>
        <v>0</v>
      </c>
      <c r="I62" s="103">
        <f>'Climate Metrics'!K100</f>
        <v>0</v>
      </c>
      <c r="J62" s="103">
        <f>'Climate Metrics'!L100</f>
        <v>0</v>
      </c>
      <c r="K62" s="103">
        <f>'Climate Metrics'!M100</f>
        <v>0</v>
      </c>
      <c r="L62" s="103">
        <f>'Climate Metrics'!N100</f>
        <v>0</v>
      </c>
      <c r="M62" s="103">
        <f>'Climate Metrics'!O100</f>
        <v>0</v>
      </c>
      <c r="N62" s="103">
        <f>'Climate Metrics'!P100</f>
        <v>0</v>
      </c>
      <c r="O62" s="103">
        <f>'Climate Metrics'!Q100</f>
        <v>0</v>
      </c>
      <c r="P62" s="103">
        <f>'Climate Metrics'!R100</f>
        <v>0</v>
      </c>
      <c r="Q62" s="103">
        <f>'Climate Metrics'!S100</f>
        <v>0</v>
      </c>
      <c r="R62" s="103">
        <f>'Climate Metrics'!T100</f>
        <v>0</v>
      </c>
    </row>
    <row r="63" spans="1:18" x14ac:dyDescent="0.25">
      <c r="A63" t="str">
        <f>'Climate Metrics'!C101</f>
        <v>Annual Participation in Utility Energy Efficiency Programs</v>
      </c>
      <c r="B63" t="str">
        <f>'Climate Metrics'!D101</f>
        <v>KWh</v>
      </c>
      <c r="C63" s="103">
        <f>'Climate Metrics'!E101</f>
        <v>0</v>
      </c>
      <c r="D63" s="103">
        <f>'Climate Metrics'!F101</f>
        <v>0</v>
      </c>
      <c r="E63" s="103">
        <f>'Climate Metrics'!G101</f>
        <v>0</v>
      </c>
      <c r="F63" s="103">
        <f>'Climate Metrics'!H101</f>
        <v>0</v>
      </c>
      <c r="G63" s="103">
        <f>'Climate Metrics'!I101</f>
        <v>0</v>
      </c>
      <c r="H63" s="103">
        <f>'Climate Metrics'!J101</f>
        <v>0</v>
      </c>
      <c r="I63" s="103">
        <f>'Climate Metrics'!K101</f>
        <v>0</v>
      </c>
      <c r="J63" s="103">
        <f>'Climate Metrics'!L101</f>
        <v>0</v>
      </c>
      <c r="K63" s="103">
        <f>'Climate Metrics'!M101</f>
        <v>0</v>
      </c>
      <c r="L63" s="103">
        <f>'Climate Metrics'!N101</f>
        <v>0</v>
      </c>
      <c r="M63" s="103">
        <f>'Climate Metrics'!O101</f>
        <v>0</v>
      </c>
      <c r="N63" s="103">
        <f>'Climate Metrics'!P101</f>
        <v>0</v>
      </c>
      <c r="O63" s="103">
        <f>'Climate Metrics'!Q101</f>
        <v>0</v>
      </c>
      <c r="P63" s="103">
        <f>'Climate Metrics'!R101</f>
        <v>0</v>
      </c>
      <c r="Q63" s="103">
        <f>'Climate Metrics'!S101</f>
        <v>0</v>
      </c>
      <c r="R63" s="103">
        <f>'Climate Metrics'!T101</f>
        <v>0</v>
      </c>
    </row>
    <row r="64" spans="1:18" x14ac:dyDescent="0.25">
      <c r="A64" t="str">
        <f>'Climate Metrics'!C102</f>
        <v>Annual Participation in Utility Energy Efficiency Programs</v>
      </c>
      <c r="B64" t="str">
        <f>'Climate Metrics'!D102</f>
        <v>Therms</v>
      </c>
      <c r="C64" s="103">
        <f>'Climate Metrics'!E102</f>
        <v>0</v>
      </c>
      <c r="D64" s="103">
        <f>'Climate Metrics'!F102</f>
        <v>0</v>
      </c>
      <c r="E64" s="103">
        <f>'Climate Metrics'!G102</f>
        <v>0</v>
      </c>
      <c r="F64" s="103">
        <f>'Climate Metrics'!H102</f>
        <v>0</v>
      </c>
      <c r="G64" s="103">
        <f>'Climate Metrics'!I102</f>
        <v>0</v>
      </c>
      <c r="H64" s="103">
        <f>'Climate Metrics'!J102</f>
        <v>0</v>
      </c>
      <c r="I64" s="103">
        <f>'Climate Metrics'!K102</f>
        <v>0</v>
      </c>
      <c r="J64" s="103">
        <f>'Climate Metrics'!L102</f>
        <v>0</v>
      </c>
      <c r="K64" s="103">
        <f>'Climate Metrics'!M102</f>
        <v>0</v>
      </c>
      <c r="L64" s="103">
        <f>'Climate Metrics'!N102</f>
        <v>0</v>
      </c>
      <c r="M64" s="103">
        <f>'Climate Metrics'!O102</f>
        <v>0</v>
      </c>
      <c r="N64" s="103">
        <f>'Climate Metrics'!P102</f>
        <v>0</v>
      </c>
      <c r="O64" s="103">
        <f>'Climate Metrics'!Q102</f>
        <v>0</v>
      </c>
      <c r="P64" s="103">
        <f>'Climate Metrics'!R102</f>
        <v>0</v>
      </c>
      <c r="Q64" s="103">
        <f>'Climate Metrics'!S102</f>
        <v>0</v>
      </c>
      <c r="R64" s="103">
        <f>'Climate Metrics'!T102</f>
        <v>0</v>
      </c>
    </row>
    <row r="65" spans="1:18" x14ac:dyDescent="0.25">
      <c r="A65" t="str">
        <f>'Climate Metrics'!C103</f>
        <v>Annual Participation in Low-Income Heating Energy Assistance Program (LIHEAP)</v>
      </c>
      <c r="B65" t="str">
        <f>'Climate Metrics'!D103</f>
        <v>Count</v>
      </c>
      <c r="C65" s="103">
        <f>'Climate Metrics'!E103</f>
        <v>0</v>
      </c>
      <c r="D65" s="103">
        <f>'Climate Metrics'!F103</f>
        <v>0</v>
      </c>
      <c r="E65" s="103">
        <f>'Climate Metrics'!G103</f>
        <v>0</v>
      </c>
      <c r="F65" s="103">
        <f>'Climate Metrics'!H103</f>
        <v>0</v>
      </c>
      <c r="G65" s="103">
        <f>'Climate Metrics'!I103</f>
        <v>0</v>
      </c>
      <c r="H65" s="103">
        <f>'Climate Metrics'!J103</f>
        <v>0</v>
      </c>
      <c r="I65" s="103">
        <f>'Climate Metrics'!K103</f>
        <v>0</v>
      </c>
      <c r="J65" s="103">
        <f>'Climate Metrics'!L103</f>
        <v>0</v>
      </c>
      <c r="K65" s="103">
        <f>'Climate Metrics'!M103</f>
        <v>0</v>
      </c>
      <c r="L65" s="103">
        <f>'Climate Metrics'!N103</f>
        <v>0</v>
      </c>
      <c r="M65" s="103">
        <f>'Climate Metrics'!O103</f>
        <v>0</v>
      </c>
      <c r="N65" s="103">
        <f>'Climate Metrics'!P103</f>
        <v>0</v>
      </c>
      <c r="O65" s="103">
        <f>'Climate Metrics'!Q103</f>
        <v>0</v>
      </c>
      <c r="P65" s="103">
        <f>'Climate Metrics'!R103</f>
        <v>0</v>
      </c>
      <c r="Q65" s="103">
        <f>'Climate Metrics'!S103</f>
        <v>0</v>
      </c>
      <c r="R65" s="103">
        <f>'Climate Metrics'!T103</f>
        <v>0</v>
      </c>
    </row>
    <row r="66" spans="1:18" x14ac:dyDescent="0.25">
      <c r="A66" t="str">
        <f>'Climate Metrics'!C104</f>
        <v>Annual Participation in Low-Income Heating Energy Assistance Program (LIHEAP)</v>
      </c>
      <c r="B66" t="str">
        <f>'Climate Metrics'!D104</f>
        <v>KWh</v>
      </c>
      <c r="C66" s="103">
        <f>'Climate Metrics'!E104</f>
        <v>0</v>
      </c>
      <c r="D66" s="103">
        <f>'Climate Metrics'!F104</f>
        <v>0</v>
      </c>
      <c r="E66" s="103">
        <f>'Climate Metrics'!G104</f>
        <v>0</v>
      </c>
      <c r="F66" s="103">
        <f>'Climate Metrics'!H104</f>
        <v>0</v>
      </c>
      <c r="G66" s="103">
        <f>'Climate Metrics'!I104</f>
        <v>0</v>
      </c>
      <c r="H66" s="103">
        <f>'Climate Metrics'!J104</f>
        <v>0</v>
      </c>
      <c r="I66" s="103">
        <f>'Climate Metrics'!K104</f>
        <v>0</v>
      </c>
      <c r="J66" s="103">
        <f>'Climate Metrics'!L104</f>
        <v>0</v>
      </c>
      <c r="K66" s="103">
        <f>'Climate Metrics'!M104</f>
        <v>0</v>
      </c>
      <c r="L66" s="103">
        <f>'Climate Metrics'!N104</f>
        <v>0</v>
      </c>
      <c r="M66" s="103">
        <f>'Climate Metrics'!O104</f>
        <v>0</v>
      </c>
      <c r="N66" s="103">
        <f>'Climate Metrics'!P104</f>
        <v>0</v>
      </c>
      <c r="O66" s="103">
        <f>'Climate Metrics'!Q104</f>
        <v>0</v>
      </c>
      <c r="P66" s="103">
        <f>'Climate Metrics'!R104</f>
        <v>0</v>
      </c>
      <c r="Q66" s="103">
        <f>'Climate Metrics'!S104</f>
        <v>0</v>
      </c>
      <c r="R66" s="103">
        <f>'Climate Metrics'!T104</f>
        <v>0</v>
      </c>
    </row>
    <row r="67" spans="1:18" x14ac:dyDescent="0.25">
      <c r="A67" t="str">
        <f>'Climate Metrics'!C105</f>
        <v>Annual Participation in Low-Income Heating Energy Assistance Program (LIHEAP)</v>
      </c>
      <c r="B67" t="str">
        <f>'Climate Metrics'!D105</f>
        <v>Therms</v>
      </c>
      <c r="C67" s="103">
        <f>'Climate Metrics'!E105</f>
        <v>0</v>
      </c>
      <c r="D67" s="103">
        <f>'Climate Metrics'!F105</f>
        <v>0</v>
      </c>
      <c r="E67" s="103">
        <f>'Climate Metrics'!G105</f>
        <v>0</v>
      </c>
      <c r="F67" s="103">
        <f>'Climate Metrics'!H105</f>
        <v>0</v>
      </c>
      <c r="G67" s="103">
        <f>'Climate Metrics'!I105</f>
        <v>0</v>
      </c>
      <c r="H67" s="103">
        <f>'Climate Metrics'!J105</f>
        <v>0</v>
      </c>
      <c r="I67" s="103">
        <f>'Climate Metrics'!K105</f>
        <v>0</v>
      </c>
      <c r="J67" s="103">
        <f>'Climate Metrics'!L105</f>
        <v>0</v>
      </c>
      <c r="K67" s="103">
        <f>'Climate Metrics'!M105</f>
        <v>0</v>
      </c>
      <c r="L67" s="103">
        <f>'Climate Metrics'!N105</f>
        <v>0</v>
      </c>
      <c r="M67" s="103">
        <f>'Climate Metrics'!O105</f>
        <v>0</v>
      </c>
      <c r="N67" s="103">
        <f>'Climate Metrics'!P105</f>
        <v>0</v>
      </c>
      <c r="O67" s="103">
        <f>'Climate Metrics'!Q105</f>
        <v>0</v>
      </c>
      <c r="P67" s="103">
        <f>'Climate Metrics'!R105</f>
        <v>0</v>
      </c>
      <c r="Q67" s="103">
        <f>'Climate Metrics'!S105</f>
        <v>0</v>
      </c>
      <c r="R67" s="103">
        <f>'Climate Metrics'!T105</f>
        <v>0</v>
      </c>
    </row>
    <row r="68" spans="1:18" x14ac:dyDescent="0.25">
      <c r="A68" t="str">
        <f>'Climate Metrics'!C106</f>
        <v>Annual Participation in Weatherization Assistance Program (WAP)</v>
      </c>
      <c r="B68" t="str">
        <f>'Climate Metrics'!D106</f>
        <v>Count</v>
      </c>
      <c r="C68" s="103">
        <f>'Climate Metrics'!E106</f>
        <v>0</v>
      </c>
      <c r="D68" s="103">
        <f>'Climate Metrics'!F106</f>
        <v>0</v>
      </c>
      <c r="E68" s="103">
        <f>'Climate Metrics'!G106</f>
        <v>0</v>
      </c>
      <c r="F68" s="103">
        <f>'Climate Metrics'!H106</f>
        <v>0</v>
      </c>
      <c r="G68" s="103">
        <f>'Climate Metrics'!I106</f>
        <v>0</v>
      </c>
      <c r="H68" s="103">
        <f>'Climate Metrics'!J106</f>
        <v>0</v>
      </c>
      <c r="I68" s="103">
        <f>'Climate Metrics'!K106</f>
        <v>0</v>
      </c>
      <c r="J68" s="103">
        <f>'Climate Metrics'!L106</f>
        <v>0</v>
      </c>
      <c r="K68" s="103">
        <f>'Climate Metrics'!M106</f>
        <v>0</v>
      </c>
      <c r="L68" s="103">
        <f>'Climate Metrics'!N106</f>
        <v>0</v>
      </c>
      <c r="M68" s="103">
        <f>'Climate Metrics'!O106</f>
        <v>0</v>
      </c>
      <c r="N68" s="103">
        <f>'Climate Metrics'!P106</f>
        <v>0</v>
      </c>
      <c r="O68" s="103">
        <f>'Climate Metrics'!Q106</f>
        <v>0</v>
      </c>
      <c r="P68" s="103">
        <f>'Climate Metrics'!R106</f>
        <v>0</v>
      </c>
      <c r="Q68" s="103">
        <f>'Climate Metrics'!S106</f>
        <v>0</v>
      </c>
      <c r="R68" s="103">
        <f>'Climate Metrics'!T106</f>
        <v>0</v>
      </c>
    </row>
    <row r="69" spans="1:18" x14ac:dyDescent="0.25">
      <c r="A69" t="str">
        <f>'Climate Metrics'!C107</f>
        <v>Annual Home Energy Squad Visits</v>
      </c>
      <c r="B69" t="str">
        <f>'Climate Metrics'!D107</f>
        <v>Number</v>
      </c>
      <c r="C69" s="103">
        <f>'Climate Metrics'!E107</f>
        <v>0</v>
      </c>
      <c r="D69" s="103">
        <f>'Climate Metrics'!F107</f>
        <v>0</v>
      </c>
      <c r="E69" s="103">
        <f>'Climate Metrics'!G107</f>
        <v>0</v>
      </c>
      <c r="F69" s="103">
        <f>'Climate Metrics'!H107</f>
        <v>0</v>
      </c>
      <c r="G69" s="103">
        <f>'Climate Metrics'!I107</f>
        <v>0</v>
      </c>
      <c r="H69" s="103">
        <f>'Climate Metrics'!J107</f>
        <v>0</v>
      </c>
      <c r="I69" s="103">
        <f>'Climate Metrics'!K107</f>
        <v>0</v>
      </c>
      <c r="J69" s="103">
        <f>'Climate Metrics'!L107</f>
        <v>0</v>
      </c>
      <c r="K69" s="103">
        <f>'Climate Metrics'!M107</f>
        <v>0</v>
      </c>
      <c r="L69" s="103">
        <f>'Climate Metrics'!N107</f>
        <v>0</v>
      </c>
      <c r="M69" s="103">
        <f>'Climate Metrics'!O107</f>
        <v>0</v>
      </c>
      <c r="N69" s="103">
        <f>'Climate Metrics'!P107</f>
        <v>0</v>
      </c>
      <c r="O69" s="103">
        <f>'Climate Metrics'!Q107</f>
        <v>0</v>
      </c>
      <c r="P69" s="103">
        <f>'Climate Metrics'!R107</f>
        <v>0</v>
      </c>
      <c r="Q69" s="103">
        <f>'Climate Metrics'!S107</f>
        <v>0</v>
      </c>
      <c r="R69" s="103">
        <f>'Climate Metrics'!T107</f>
        <v>0</v>
      </c>
    </row>
    <row r="70" spans="1:18" x14ac:dyDescent="0.25">
      <c r="A70" t="str">
        <f>'Climate Metrics'!C108</f>
        <v>Annual Electric Heating Systems</v>
      </c>
      <c r="B70" t="str">
        <f>'Climate Metrics'!D108</f>
        <v>Number</v>
      </c>
      <c r="C70" s="103">
        <f>'Climate Metrics'!E108</f>
        <v>0</v>
      </c>
      <c r="D70" s="103">
        <f>'Climate Metrics'!F108</f>
        <v>0</v>
      </c>
      <c r="E70" s="103">
        <f>'Climate Metrics'!G108</f>
        <v>0</v>
      </c>
      <c r="F70" s="103">
        <f>'Climate Metrics'!H108</f>
        <v>0</v>
      </c>
      <c r="G70" s="103">
        <f>'Climate Metrics'!I108</f>
        <v>0</v>
      </c>
      <c r="H70" s="103">
        <f>'Climate Metrics'!J108</f>
        <v>0</v>
      </c>
      <c r="I70" s="103">
        <f>'Climate Metrics'!K108</f>
        <v>0</v>
      </c>
      <c r="J70" s="103">
        <f>'Climate Metrics'!L108</f>
        <v>0</v>
      </c>
      <c r="K70" s="103">
        <f>'Climate Metrics'!M108</f>
        <v>0</v>
      </c>
      <c r="L70" s="103">
        <f>'Climate Metrics'!N108</f>
        <v>0</v>
      </c>
      <c r="M70" s="103">
        <f>'Climate Metrics'!O108</f>
        <v>0</v>
      </c>
      <c r="N70" s="103">
        <f>'Climate Metrics'!P108</f>
        <v>0</v>
      </c>
      <c r="O70" s="103">
        <f>'Climate Metrics'!Q108</f>
        <v>0</v>
      </c>
      <c r="P70" s="103">
        <f>'Climate Metrics'!R108</f>
        <v>0</v>
      </c>
      <c r="Q70" s="103">
        <f>'Climate Metrics'!S108</f>
        <v>0</v>
      </c>
      <c r="R70" s="103">
        <f>'Climate Metrics'!T108</f>
        <v>0</v>
      </c>
    </row>
    <row r="71" spans="1:18" x14ac:dyDescent="0.25">
      <c r="A71" t="str">
        <f>'Climate Metrics'!C109</f>
        <v>Annual Electric Water Heaters</v>
      </c>
      <c r="B71" t="str">
        <f>'Climate Metrics'!D109</f>
        <v>Number</v>
      </c>
      <c r="C71" s="103">
        <f>'Climate Metrics'!E109</f>
        <v>0</v>
      </c>
      <c r="D71" s="103">
        <f>'Climate Metrics'!F109</f>
        <v>0</v>
      </c>
      <c r="E71" s="103">
        <f>'Climate Metrics'!G109</f>
        <v>0</v>
      </c>
      <c r="F71" s="103">
        <f>'Climate Metrics'!H109</f>
        <v>0</v>
      </c>
      <c r="G71" s="103">
        <f>'Climate Metrics'!I109</f>
        <v>0</v>
      </c>
      <c r="H71" s="103">
        <f>'Climate Metrics'!J109</f>
        <v>0</v>
      </c>
      <c r="I71" s="103">
        <f>'Climate Metrics'!K109</f>
        <v>0</v>
      </c>
      <c r="J71" s="103">
        <f>'Climate Metrics'!L109</f>
        <v>0</v>
      </c>
      <c r="K71" s="103">
        <f>'Climate Metrics'!M109</f>
        <v>0</v>
      </c>
      <c r="L71" s="103">
        <f>'Climate Metrics'!N109</f>
        <v>0</v>
      </c>
      <c r="M71" s="103">
        <f>'Climate Metrics'!O109</f>
        <v>0</v>
      </c>
      <c r="N71" s="103">
        <f>'Climate Metrics'!P109</f>
        <v>0</v>
      </c>
      <c r="O71" s="103">
        <f>'Climate Metrics'!Q109</f>
        <v>0</v>
      </c>
      <c r="P71" s="103">
        <f>'Climate Metrics'!R109</f>
        <v>0</v>
      </c>
      <c r="Q71" s="103">
        <f>'Climate Metrics'!S109</f>
        <v>0</v>
      </c>
      <c r="R71" s="103">
        <f>'Climate Metrics'!T109</f>
        <v>0</v>
      </c>
    </row>
    <row r="72" spans="1:18" x14ac:dyDescent="0.25">
      <c r="A72" t="str">
        <f>'Climate Metrics'!C110</f>
        <v>Annual Electric Range Units</v>
      </c>
      <c r="B72" t="str">
        <f>'Climate Metrics'!D110</f>
        <v>Number</v>
      </c>
      <c r="C72" s="103">
        <f>'Climate Metrics'!E110</f>
        <v>0</v>
      </c>
      <c r="D72" s="103">
        <f>'Climate Metrics'!F110</f>
        <v>0</v>
      </c>
      <c r="E72" s="103">
        <f>'Climate Metrics'!G110</f>
        <v>0</v>
      </c>
      <c r="F72" s="103">
        <f>'Climate Metrics'!H110</f>
        <v>0</v>
      </c>
      <c r="G72" s="103">
        <f>'Climate Metrics'!I110</f>
        <v>0</v>
      </c>
      <c r="H72" s="103">
        <f>'Climate Metrics'!J110</f>
        <v>0</v>
      </c>
      <c r="I72" s="103">
        <f>'Climate Metrics'!K110</f>
        <v>0</v>
      </c>
      <c r="J72" s="103">
        <f>'Climate Metrics'!L110</f>
        <v>0</v>
      </c>
      <c r="K72" s="103">
        <f>'Climate Metrics'!M110</f>
        <v>0</v>
      </c>
      <c r="L72" s="103">
        <f>'Climate Metrics'!N110</f>
        <v>0</v>
      </c>
      <c r="M72" s="103">
        <f>'Climate Metrics'!O110</f>
        <v>0</v>
      </c>
      <c r="N72" s="103">
        <f>'Climate Metrics'!P110</f>
        <v>0</v>
      </c>
      <c r="O72" s="103">
        <f>'Climate Metrics'!Q110</f>
        <v>0</v>
      </c>
      <c r="P72" s="103">
        <f>'Climate Metrics'!R110</f>
        <v>0</v>
      </c>
      <c r="Q72" s="103">
        <f>'Climate Metrics'!S110</f>
        <v>0</v>
      </c>
      <c r="R72" s="103">
        <f>'Climate Metrics'!T110</f>
        <v>0</v>
      </c>
    </row>
    <row r="73" spans="1:18" x14ac:dyDescent="0.25">
      <c r="A73" t="str">
        <f>'Climate Metrics'!C114</f>
        <v>Total Vehicle Miles Traveled (VMT)</v>
      </c>
      <c r="B73" t="str">
        <f>'Climate Metrics'!D114</f>
        <v>Miles</v>
      </c>
      <c r="C73" s="103">
        <f>'Climate Metrics'!E114</f>
        <v>0</v>
      </c>
      <c r="D73" s="103">
        <f>'Climate Metrics'!F114</f>
        <v>0</v>
      </c>
      <c r="E73" s="103">
        <f>'Climate Metrics'!G114</f>
        <v>0</v>
      </c>
      <c r="F73" s="103">
        <f>'Climate Metrics'!H114</f>
        <v>0</v>
      </c>
      <c r="G73" s="103">
        <f>'Climate Metrics'!I114</f>
        <v>0</v>
      </c>
      <c r="H73" s="103">
        <f>'Climate Metrics'!J114</f>
        <v>0</v>
      </c>
      <c r="I73" s="103">
        <f>'Climate Metrics'!K114</f>
        <v>0</v>
      </c>
      <c r="J73" s="103">
        <f>'Climate Metrics'!L114</f>
        <v>0</v>
      </c>
      <c r="K73" s="103">
        <f>'Climate Metrics'!M114</f>
        <v>0</v>
      </c>
      <c r="L73" s="103">
        <f>'Climate Metrics'!N114</f>
        <v>0</v>
      </c>
      <c r="M73" s="103">
        <f>'Climate Metrics'!O114</f>
        <v>0</v>
      </c>
      <c r="N73" s="103">
        <f>'Climate Metrics'!P114</f>
        <v>0</v>
      </c>
      <c r="O73" s="103">
        <f>'Climate Metrics'!Q114</f>
        <v>0</v>
      </c>
      <c r="P73" s="103">
        <f>'Climate Metrics'!R114</f>
        <v>0</v>
      </c>
      <c r="Q73" s="103">
        <f>'Climate Metrics'!S114</f>
        <v>0</v>
      </c>
      <c r="R73" s="103">
        <f>'Climate Metrics'!T114</f>
        <v>0</v>
      </c>
    </row>
    <row r="74" spans="1:18" x14ac:dyDescent="0.25">
      <c r="A74" t="str">
        <f>'Climate Metrics'!C115</f>
        <v>Vehicle Emissions</v>
      </c>
      <c r="B74" t="str">
        <f>'Climate Metrics'!D115</f>
        <v>Tonnes CO2e</v>
      </c>
      <c r="C74" s="103">
        <f>'Climate Metrics'!E115</f>
        <v>0</v>
      </c>
      <c r="D74" s="103">
        <f>'Climate Metrics'!F115</f>
        <v>0</v>
      </c>
      <c r="E74" s="103">
        <f>'Climate Metrics'!G115</f>
        <v>0</v>
      </c>
      <c r="F74" s="103">
        <f>'Climate Metrics'!H115</f>
        <v>0</v>
      </c>
      <c r="G74" s="103">
        <f>'Climate Metrics'!I115</f>
        <v>0</v>
      </c>
      <c r="H74" s="103">
        <f>'Climate Metrics'!J115</f>
        <v>0</v>
      </c>
      <c r="I74" s="103">
        <f>'Climate Metrics'!K115</f>
        <v>0</v>
      </c>
      <c r="J74" s="103">
        <f>'Climate Metrics'!L115</f>
        <v>0</v>
      </c>
      <c r="K74" s="103">
        <f>'Climate Metrics'!M115</f>
        <v>0</v>
      </c>
      <c r="L74" s="103">
        <f>'Climate Metrics'!N115</f>
        <v>0</v>
      </c>
      <c r="M74" s="103">
        <f>'Climate Metrics'!O115</f>
        <v>0</v>
      </c>
      <c r="N74" s="103">
        <f>'Climate Metrics'!P115</f>
        <v>0</v>
      </c>
      <c r="O74" s="103">
        <f>'Climate Metrics'!Q115</f>
        <v>0</v>
      </c>
      <c r="P74" s="103">
        <f>'Climate Metrics'!R115</f>
        <v>0</v>
      </c>
      <c r="Q74" s="103">
        <f>'Climate Metrics'!S115</f>
        <v>0</v>
      </c>
      <c r="R74" s="103">
        <f>'Climate Metrics'!T115</f>
        <v>0</v>
      </c>
    </row>
    <row r="75" spans="1:18" x14ac:dyDescent="0.25">
      <c r="A75" t="str">
        <f>'Climate Metrics'!C116</f>
        <v>Per Capita Vehicle Miles Traveled (VMT)</v>
      </c>
      <c r="B75" t="str">
        <f>'Climate Metrics'!D116</f>
        <v>Miles / person</v>
      </c>
      <c r="C75" s="103">
        <f>'Climate Metrics'!E116</f>
        <v>0</v>
      </c>
      <c r="D75" s="103">
        <f>'Climate Metrics'!F116</f>
        <v>0</v>
      </c>
      <c r="E75" s="103">
        <f>'Climate Metrics'!G116</f>
        <v>0</v>
      </c>
      <c r="F75" s="103">
        <f>'Climate Metrics'!H116</f>
        <v>0</v>
      </c>
      <c r="G75" s="103">
        <f>'Climate Metrics'!I116</f>
        <v>0</v>
      </c>
      <c r="H75" s="103">
        <f>'Climate Metrics'!J116</f>
        <v>0</v>
      </c>
      <c r="I75" s="103">
        <f>'Climate Metrics'!K116</f>
        <v>0</v>
      </c>
      <c r="J75" s="103">
        <f>'Climate Metrics'!L116</f>
        <v>0</v>
      </c>
      <c r="K75" s="103">
        <f>'Climate Metrics'!M116</f>
        <v>0</v>
      </c>
      <c r="L75" s="103">
        <f>'Climate Metrics'!N116</f>
        <v>0</v>
      </c>
      <c r="M75" s="103">
        <f>'Climate Metrics'!O116</f>
        <v>0</v>
      </c>
      <c r="N75" s="103">
        <f>'Climate Metrics'!P116</f>
        <v>0</v>
      </c>
      <c r="O75" s="103">
        <f>'Climate Metrics'!Q116</f>
        <v>0</v>
      </c>
      <c r="P75" s="103">
        <f>'Climate Metrics'!R116</f>
        <v>0</v>
      </c>
      <c r="Q75" s="103">
        <f>'Climate Metrics'!S116</f>
        <v>0</v>
      </c>
      <c r="R75" s="103">
        <f>'Climate Metrics'!T116</f>
        <v>0</v>
      </c>
    </row>
    <row r="76" spans="1:18" x14ac:dyDescent="0.25">
      <c r="A76" t="str">
        <f>'Climate Metrics'!C117</f>
        <v>Per Capita Vehicle Emissions</v>
      </c>
      <c r="B76" t="str">
        <f>'Climate Metrics'!D117</f>
        <v>CO2 / person</v>
      </c>
      <c r="C76" s="103">
        <f>'Climate Metrics'!E117</f>
        <v>0</v>
      </c>
      <c r="D76" s="103">
        <f>'Climate Metrics'!F117</f>
        <v>0</v>
      </c>
      <c r="E76" s="103">
        <f>'Climate Metrics'!G117</f>
        <v>0</v>
      </c>
      <c r="F76" s="103">
        <f>'Climate Metrics'!H117</f>
        <v>0</v>
      </c>
      <c r="G76" s="103">
        <f>'Climate Metrics'!I117</f>
        <v>0</v>
      </c>
      <c r="H76" s="103">
        <f>'Climate Metrics'!J117</f>
        <v>0</v>
      </c>
      <c r="I76" s="103">
        <f>'Climate Metrics'!K117</f>
        <v>0</v>
      </c>
      <c r="J76" s="103">
        <f>'Climate Metrics'!L117</f>
        <v>0</v>
      </c>
      <c r="K76" s="103">
        <f>'Climate Metrics'!M117</f>
        <v>0</v>
      </c>
      <c r="L76" s="103">
        <f>'Climate Metrics'!N117</f>
        <v>0</v>
      </c>
      <c r="M76" s="103">
        <f>'Climate Metrics'!O117</f>
        <v>0</v>
      </c>
      <c r="N76" s="103">
        <f>'Climate Metrics'!P117</f>
        <v>0</v>
      </c>
      <c r="O76" s="103">
        <f>'Climate Metrics'!Q117</f>
        <v>0</v>
      </c>
      <c r="P76" s="103">
        <f>'Climate Metrics'!R117</f>
        <v>0</v>
      </c>
      <c r="Q76" s="103">
        <f>'Climate Metrics'!S117</f>
        <v>0</v>
      </c>
      <c r="R76" s="103">
        <f>'Climate Metrics'!T117</f>
        <v>0</v>
      </c>
    </row>
    <row r="77" spans="1:18" x14ac:dyDescent="0.25">
      <c r="A77" t="str">
        <f>'Climate Metrics'!C118</f>
        <v>Bike Lanes</v>
      </c>
      <c r="B77" t="str">
        <f>'Climate Metrics'!D118</f>
        <v>Miles</v>
      </c>
      <c r="C77" s="103">
        <f>'Climate Metrics'!E118</f>
        <v>0</v>
      </c>
      <c r="D77" s="103">
        <f>'Climate Metrics'!F118</f>
        <v>0</v>
      </c>
      <c r="E77" s="103">
        <f>'Climate Metrics'!G118</f>
        <v>0</v>
      </c>
      <c r="F77" s="103">
        <f>'Climate Metrics'!H118</f>
        <v>0</v>
      </c>
      <c r="G77" s="103">
        <f>'Climate Metrics'!I118</f>
        <v>0</v>
      </c>
      <c r="H77" s="103">
        <f>'Climate Metrics'!J118</f>
        <v>0</v>
      </c>
      <c r="I77" s="103">
        <f>'Climate Metrics'!K118</f>
        <v>0</v>
      </c>
      <c r="J77" s="103">
        <f>'Climate Metrics'!L118</f>
        <v>0</v>
      </c>
      <c r="K77" s="103">
        <f>'Climate Metrics'!M118</f>
        <v>0</v>
      </c>
      <c r="L77" s="103">
        <f>'Climate Metrics'!N118</f>
        <v>0</v>
      </c>
      <c r="M77" s="103">
        <f>'Climate Metrics'!O118</f>
        <v>0</v>
      </c>
      <c r="N77" s="103">
        <f>'Climate Metrics'!P118</f>
        <v>0</v>
      </c>
      <c r="O77" s="103">
        <f>'Climate Metrics'!Q118</f>
        <v>0</v>
      </c>
      <c r="P77" s="103">
        <f>'Climate Metrics'!R118</f>
        <v>0</v>
      </c>
      <c r="Q77" s="103">
        <f>'Climate Metrics'!S118</f>
        <v>0</v>
      </c>
      <c r="R77" s="103">
        <f>'Climate Metrics'!T118</f>
        <v>0</v>
      </c>
    </row>
    <row r="78" spans="1:18" x14ac:dyDescent="0.25">
      <c r="A78" t="str">
        <f>'Climate Metrics'!C119</f>
        <v>New Sidewalks and Trails</v>
      </c>
      <c r="B78" t="str">
        <f>'Climate Metrics'!D119</f>
        <v>Miles</v>
      </c>
      <c r="C78" s="103">
        <f>'Climate Metrics'!E119</f>
        <v>0</v>
      </c>
      <c r="D78" s="103">
        <f>'Climate Metrics'!F119</f>
        <v>0</v>
      </c>
      <c r="E78" s="103">
        <f>'Climate Metrics'!G119</f>
        <v>0</v>
      </c>
      <c r="F78" s="103">
        <f>'Climate Metrics'!H119</f>
        <v>0</v>
      </c>
      <c r="G78" s="103">
        <f>'Climate Metrics'!I119</f>
        <v>0</v>
      </c>
      <c r="H78" s="103">
        <f>'Climate Metrics'!J119</f>
        <v>0</v>
      </c>
      <c r="I78" s="103">
        <f>'Climate Metrics'!K119</f>
        <v>0</v>
      </c>
      <c r="J78" s="103">
        <f>'Climate Metrics'!L119</f>
        <v>0</v>
      </c>
      <c r="K78" s="103">
        <f>'Climate Metrics'!M119</f>
        <v>0</v>
      </c>
      <c r="L78" s="103">
        <f>'Climate Metrics'!N119</f>
        <v>0</v>
      </c>
      <c r="M78" s="103">
        <f>'Climate Metrics'!O119</f>
        <v>0</v>
      </c>
      <c r="N78" s="103">
        <f>'Climate Metrics'!P119</f>
        <v>0</v>
      </c>
      <c r="O78" s="103">
        <f>'Climate Metrics'!Q119</f>
        <v>0</v>
      </c>
      <c r="P78" s="103">
        <f>'Climate Metrics'!R119</f>
        <v>0</v>
      </c>
      <c r="Q78" s="103">
        <f>'Climate Metrics'!S119</f>
        <v>0</v>
      </c>
      <c r="R78" s="103">
        <f>'Climate Metrics'!T119</f>
        <v>0</v>
      </c>
    </row>
    <row r="79" spans="1:18" x14ac:dyDescent="0.25">
      <c r="A79" t="str">
        <f>'Climate Metrics'!C120</f>
        <v>Total Sidewalks and Trails</v>
      </c>
      <c r="B79" t="str">
        <f>'Climate Metrics'!D120</f>
        <v>Miles</v>
      </c>
      <c r="C79" s="103">
        <f>'Climate Metrics'!E120</f>
        <v>0</v>
      </c>
      <c r="D79" s="103">
        <f>'Climate Metrics'!F120</f>
        <v>0</v>
      </c>
      <c r="E79" s="103">
        <f>'Climate Metrics'!G120</f>
        <v>0</v>
      </c>
      <c r="F79" s="103">
        <f>'Climate Metrics'!H120</f>
        <v>0</v>
      </c>
      <c r="G79" s="103">
        <f>'Climate Metrics'!I120</f>
        <v>0</v>
      </c>
      <c r="H79" s="103">
        <f>'Climate Metrics'!J120</f>
        <v>0</v>
      </c>
      <c r="I79" s="103">
        <f>'Climate Metrics'!K120</f>
        <v>0</v>
      </c>
      <c r="J79" s="103">
        <f>'Climate Metrics'!L120</f>
        <v>0</v>
      </c>
      <c r="K79" s="103">
        <f>'Climate Metrics'!M120</f>
        <v>0</v>
      </c>
      <c r="L79" s="103">
        <f>'Climate Metrics'!N120</f>
        <v>0</v>
      </c>
      <c r="M79" s="103">
        <f>'Climate Metrics'!O120</f>
        <v>0</v>
      </c>
      <c r="N79" s="103">
        <f>'Climate Metrics'!P120</f>
        <v>0</v>
      </c>
      <c r="O79" s="103">
        <f>'Climate Metrics'!Q120</f>
        <v>0</v>
      </c>
      <c r="P79" s="103">
        <f>'Climate Metrics'!R120</f>
        <v>0</v>
      </c>
      <c r="Q79" s="103">
        <f>'Climate Metrics'!S120</f>
        <v>0</v>
      </c>
      <c r="R79" s="103">
        <f>'Climate Metrics'!T120</f>
        <v>0</v>
      </c>
    </row>
    <row r="80" spans="1:18" x14ac:dyDescent="0.25">
      <c r="A80" t="str">
        <f>'Climate Metrics'!C121</f>
        <v>EV Charging Stations (Total, All Types)</v>
      </c>
      <c r="B80" t="str">
        <f>'Climate Metrics'!D121</f>
        <v>Count</v>
      </c>
      <c r="C80" s="103">
        <f>'Climate Metrics'!E121</f>
        <v>0</v>
      </c>
      <c r="D80" s="103">
        <f>'Climate Metrics'!F121</f>
        <v>0</v>
      </c>
      <c r="E80" s="103">
        <f>'Climate Metrics'!G121</f>
        <v>0</v>
      </c>
      <c r="F80" s="103">
        <f>'Climate Metrics'!H121</f>
        <v>0</v>
      </c>
      <c r="G80" s="103">
        <f>'Climate Metrics'!I121</f>
        <v>0</v>
      </c>
      <c r="H80" s="103">
        <f>'Climate Metrics'!J121</f>
        <v>0</v>
      </c>
      <c r="I80" s="103">
        <f>'Climate Metrics'!K121</f>
        <v>0</v>
      </c>
      <c r="J80" s="103">
        <f>'Climate Metrics'!L121</f>
        <v>0</v>
      </c>
      <c r="K80" s="103">
        <f>'Climate Metrics'!M121</f>
        <v>0</v>
      </c>
      <c r="L80" s="103">
        <f>'Climate Metrics'!N121</f>
        <v>0</v>
      </c>
      <c r="M80" s="103">
        <f>'Climate Metrics'!O121</f>
        <v>0</v>
      </c>
      <c r="N80" s="103">
        <f>'Climate Metrics'!P121</f>
        <v>0</v>
      </c>
      <c r="O80" s="103">
        <f>'Climate Metrics'!Q121</f>
        <v>0</v>
      </c>
      <c r="P80" s="103">
        <f>'Climate Metrics'!R121</f>
        <v>0</v>
      </c>
      <c r="Q80" s="103">
        <f>'Climate Metrics'!S121</f>
        <v>0</v>
      </c>
      <c r="R80" s="103">
        <f>'Climate Metrics'!T121</f>
        <v>0</v>
      </c>
    </row>
    <row r="81" spans="1:18" x14ac:dyDescent="0.25">
      <c r="A81" t="str">
        <f>'Climate Metrics'!C122</f>
        <v>EV Charging Stations (Level 1)</v>
      </c>
      <c r="B81" t="str">
        <f>'Climate Metrics'!D122</f>
        <v>Count</v>
      </c>
      <c r="C81" s="103">
        <f>'Climate Metrics'!E122</f>
        <v>0</v>
      </c>
      <c r="D81" s="103">
        <f>'Climate Metrics'!F122</f>
        <v>0</v>
      </c>
      <c r="E81" s="103">
        <f>'Climate Metrics'!G122</f>
        <v>0</v>
      </c>
      <c r="F81" s="103">
        <f>'Climate Metrics'!H122</f>
        <v>0</v>
      </c>
      <c r="G81" s="103">
        <f>'Climate Metrics'!I122</f>
        <v>0</v>
      </c>
      <c r="H81" s="103">
        <f>'Climate Metrics'!J122</f>
        <v>0</v>
      </c>
      <c r="I81" s="103">
        <f>'Climate Metrics'!K122</f>
        <v>0</v>
      </c>
      <c r="J81" s="103">
        <f>'Climate Metrics'!L122</f>
        <v>0</v>
      </c>
      <c r="K81" s="103">
        <f>'Climate Metrics'!M122</f>
        <v>0</v>
      </c>
      <c r="L81" s="103">
        <f>'Climate Metrics'!N122</f>
        <v>0</v>
      </c>
      <c r="M81" s="103">
        <f>'Climate Metrics'!O122</f>
        <v>0</v>
      </c>
      <c r="N81" s="103">
        <f>'Climate Metrics'!P122</f>
        <v>0</v>
      </c>
      <c r="O81" s="103">
        <f>'Climate Metrics'!Q122</f>
        <v>0</v>
      </c>
      <c r="P81" s="103">
        <f>'Climate Metrics'!R122</f>
        <v>0</v>
      </c>
      <c r="Q81" s="103">
        <f>'Climate Metrics'!S122</f>
        <v>0</v>
      </c>
      <c r="R81" s="103">
        <f>'Climate Metrics'!T122</f>
        <v>0</v>
      </c>
    </row>
    <row r="82" spans="1:18" x14ac:dyDescent="0.25">
      <c r="A82" t="str">
        <f>'Climate Metrics'!C123</f>
        <v>EV Charging Stations (Level 2)</v>
      </c>
      <c r="B82" t="str">
        <f>'Climate Metrics'!D123</f>
        <v>Count</v>
      </c>
      <c r="C82" s="103">
        <f>'Climate Metrics'!E123</f>
        <v>0</v>
      </c>
      <c r="D82" s="103">
        <f>'Climate Metrics'!F123</f>
        <v>0</v>
      </c>
      <c r="E82" s="103">
        <f>'Climate Metrics'!G123</f>
        <v>0</v>
      </c>
      <c r="F82" s="103">
        <f>'Climate Metrics'!H123</f>
        <v>0</v>
      </c>
      <c r="G82" s="103">
        <f>'Climate Metrics'!I123</f>
        <v>0</v>
      </c>
      <c r="H82" s="103">
        <f>'Climate Metrics'!J123</f>
        <v>0</v>
      </c>
      <c r="I82" s="103">
        <f>'Climate Metrics'!K123</f>
        <v>0</v>
      </c>
      <c r="J82" s="103">
        <f>'Climate Metrics'!L123</f>
        <v>0</v>
      </c>
      <c r="K82" s="103">
        <f>'Climate Metrics'!M123</f>
        <v>0</v>
      </c>
      <c r="L82" s="103">
        <f>'Climate Metrics'!N123</f>
        <v>0</v>
      </c>
      <c r="M82" s="103">
        <f>'Climate Metrics'!O123</f>
        <v>0</v>
      </c>
      <c r="N82" s="103">
        <f>'Climate Metrics'!P123</f>
        <v>0</v>
      </c>
      <c r="O82" s="103">
        <f>'Climate Metrics'!Q123</f>
        <v>0</v>
      </c>
      <c r="P82" s="103">
        <f>'Climate Metrics'!R123</f>
        <v>0</v>
      </c>
      <c r="Q82" s="103">
        <f>'Climate Metrics'!S123</f>
        <v>0</v>
      </c>
      <c r="R82" s="103">
        <f>'Climate Metrics'!T123</f>
        <v>0</v>
      </c>
    </row>
    <row r="83" spans="1:18" x14ac:dyDescent="0.25">
      <c r="A83" t="str">
        <f>'Climate Metrics'!C124</f>
        <v>EV Charging Stations (DC Fast Chargers)</v>
      </c>
      <c r="B83" t="str">
        <f>'Climate Metrics'!D124</f>
        <v>Count</v>
      </c>
      <c r="C83" s="103">
        <f>'Climate Metrics'!E124</f>
        <v>0</v>
      </c>
      <c r="D83" s="103">
        <f>'Climate Metrics'!F124</f>
        <v>0</v>
      </c>
      <c r="E83" s="103">
        <f>'Climate Metrics'!G124</f>
        <v>0</v>
      </c>
      <c r="F83" s="103">
        <f>'Climate Metrics'!H124</f>
        <v>0</v>
      </c>
      <c r="G83" s="103">
        <f>'Climate Metrics'!I124</f>
        <v>0</v>
      </c>
      <c r="H83" s="103">
        <f>'Climate Metrics'!J124</f>
        <v>0</v>
      </c>
      <c r="I83" s="103">
        <f>'Climate Metrics'!K124</f>
        <v>0</v>
      </c>
      <c r="J83" s="103">
        <f>'Climate Metrics'!L124</f>
        <v>0</v>
      </c>
      <c r="K83" s="103">
        <f>'Climate Metrics'!M124</f>
        <v>0</v>
      </c>
      <c r="L83" s="103">
        <f>'Climate Metrics'!N124</f>
        <v>0</v>
      </c>
      <c r="M83" s="103">
        <f>'Climate Metrics'!O124</f>
        <v>0</v>
      </c>
      <c r="N83" s="103">
        <f>'Climate Metrics'!P124</f>
        <v>0</v>
      </c>
      <c r="O83" s="103">
        <f>'Climate Metrics'!Q124</f>
        <v>0</v>
      </c>
      <c r="P83" s="103">
        <f>'Climate Metrics'!R124</f>
        <v>0</v>
      </c>
      <c r="Q83" s="103">
        <f>'Climate Metrics'!S124</f>
        <v>0</v>
      </c>
      <c r="R83" s="103">
        <f>'Climate Metrics'!T124</f>
        <v>0</v>
      </c>
    </row>
    <row r="84" spans="1:18" x14ac:dyDescent="0.25">
      <c r="A84" t="str">
        <f>'Climate Metrics'!C125</f>
        <v>Electric Vehicles</v>
      </c>
      <c r="B84" t="str">
        <f>'Climate Metrics'!D125</f>
        <v>Count</v>
      </c>
      <c r="C84" s="103">
        <f>'Climate Metrics'!E125</f>
        <v>0</v>
      </c>
      <c r="D84" s="103">
        <f>'Climate Metrics'!F125</f>
        <v>0</v>
      </c>
      <c r="E84" s="103">
        <f>'Climate Metrics'!G125</f>
        <v>0</v>
      </c>
      <c r="F84" s="103">
        <f>'Climate Metrics'!H125</f>
        <v>0</v>
      </c>
      <c r="G84" s="103">
        <f>'Climate Metrics'!I125</f>
        <v>0</v>
      </c>
      <c r="H84" s="103">
        <f>'Climate Metrics'!J125</f>
        <v>0</v>
      </c>
      <c r="I84" s="103">
        <f>'Climate Metrics'!K125</f>
        <v>0</v>
      </c>
      <c r="J84" s="103">
        <f>'Climate Metrics'!L125</f>
        <v>0</v>
      </c>
      <c r="K84" s="103">
        <f>'Climate Metrics'!M125</f>
        <v>0</v>
      </c>
      <c r="L84" s="103">
        <f>'Climate Metrics'!N125</f>
        <v>0</v>
      </c>
      <c r="M84" s="103">
        <f>'Climate Metrics'!O125</f>
        <v>0</v>
      </c>
      <c r="N84" s="103">
        <f>'Climate Metrics'!P125</f>
        <v>0</v>
      </c>
      <c r="O84" s="103">
        <f>'Climate Metrics'!Q125</f>
        <v>0</v>
      </c>
      <c r="P84" s="103">
        <f>'Climate Metrics'!R125</f>
        <v>0</v>
      </c>
      <c r="Q84" s="103">
        <f>'Climate Metrics'!S125</f>
        <v>0</v>
      </c>
      <c r="R84" s="103">
        <f>'Climate Metrics'!T125</f>
        <v>0</v>
      </c>
    </row>
    <row r="85" spans="1:18" x14ac:dyDescent="0.25">
      <c r="A85" t="str">
        <f>'Climate Metrics'!C126</f>
        <v>Electric Vehicles per EV Charging Stations</v>
      </c>
      <c r="B85" t="str">
        <f>'Climate Metrics'!D126</f>
        <v>Ratio</v>
      </c>
      <c r="C85" s="103">
        <f>'Climate Metrics'!E126</f>
        <v>0</v>
      </c>
      <c r="D85" s="103">
        <f>'Climate Metrics'!F126</f>
        <v>0</v>
      </c>
      <c r="E85" s="103">
        <f>'Climate Metrics'!G126</f>
        <v>0</v>
      </c>
      <c r="F85" s="103">
        <f>'Climate Metrics'!H126</f>
        <v>0</v>
      </c>
      <c r="G85" s="103">
        <f>'Climate Metrics'!I126</f>
        <v>0</v>
      </c>
      <c r="H85" s="103">
        <f>'Climate Metrics'!J126</f>
        <v>0</v>
      </c>
      <c r="I85" s="103">
        <f>'Climate Metrics'!K126</f>
        <v>0</v>
      </c>
      <c r="J85" s="103">
        <f>'Climate Metrics'!L126</f>
        <v>0</v>
      </c>
      <c r="K85" s="103">
        <f>'Climate Metrics'!M126</f>
        <v>0</v>
      </c>
      <c r="L85" s="103">
        <f>'Climate Metrics'!N126</f>
        <v>0</v>
      </c>
      <c r="M85" s="103">
        <f>'Climate Metrics'!O126</f>
        <v>0</v>
      </c>
      <c r="N85" s="103">
        <f>'Climate Metrics'!P126</f>
        <v>0</v>
      </c>
      <c r="O85" s="103">
        <f>'Climate Metrics'!Q126</f>
        <v>0</v>
      </c>
      <c r="P85" s="103">
        <f>'Climate Metrics'!R126</f>
        <v>0</v>
      </c>
      <c r="Q85" s="103">
        <f>'Climate Metrics'!S126</f>
        <v>0</v>
      </c>
      <c r="R85" s="103">
        <f>'Climate Metrics'!T126</f>
        <v>0</v>
      </c>
    </row>
    <row r="86" spans="1:18" x14ac:dyDescent="0.25">
      <c r="A86" t="str">
        <f>'Climate Metrics'!C127</f>
        <v>Transit Ridership</v>
      </c>
      <c r="B86" t="str">
        <f>'Climate Metrics'!D127</f>
        <v>Count</v>
      </c>
      <c r="C86" s="103">
        <f>'Climate Metrics'!E127</f>
        <v>0</v>
      </c>
      <c r="D86" s="103">
        <f>'Climate Metrics'!F127</f>
        <v>0</v>
      </c>
      <c r="E86" s="103">
        <f>'Climate Metrics'!G127</f>
        <v>0</v>
      </c>
      <c r="F86" s="103">
        <f>'Climate Metrics'!H127</f>
        <v>0</v>
      </c>
      <c r="G86" s="103">
        <f>'Climate Metrics'!I127</f>
        <v>0</v>
      </c>
      <c r="H86" s="103">
        <f>'Climate Metrics'!J127</f>
        <v>0</v>
      </c>
      <c r="I86" s="103">
        <f>'Climate Metrics'!K127</f>
        <v>0</v>
      </c>
      <c r="J86" s="103">
        <f>'Climate Metrics'!L127</f>
        <v>0</v>
      </c>
      <c r="K86" s="103">
        <f>'Climate Metrics'!M127</f>
        <v>0</v>
      </c>
      <c r="L86" s="103">
        <f>'Climate Metrics'!N127</f>
        <v>0</v>
      </c>
      <c r="M86" s="103">
        <f>'Climate Metrics'!O127</f>
        <v>0</v>
      </c>
      <c r="N86" s="103">
        <f>'Climate Metrics'!P127</f>
        <v>0</v>
      </c>
      <c r="O86" s="103">
        <f>'Climate Metrics'!Q127</f>
        <v>0</v>
      </c>
      <c r="P86" s="103">
        <f>'Climate Metrics'!R127</f>
        <v>0</v>
      </c>
      <c r="Q86" s="103">
        <f>'Climate Metrics'!S127</f>
        <v>0</v>
      </c>
      <c r="R86" s="103">
        <f>'Climate Metrics'!T127</f>
        <v>0</v>
      </c>
    </row>
    <row r="87" spans="1:18" x14ac:dyDescent="0.25">
      <c r="A87" t="str">
        <f>'Climate Metrics'!C129</f>
        <v>Average Vehicle CO2 per mile</v>
      </c>
      <c r="B87" t="str">
        <f>'Climate Metrics'!D129</f>
        <v>Grams CO2 / mile</v>
      </c>
      <c r="C87" s="103">
        <f>'Climate Metrics'!E129</f>
        <v>0</v>
      </c>
      <c r="D87" s="103">
        <f>'Climate Metrics'!F129</f>
        <v>0</v>
      </c>
      <c r="E87" s="103">
        <f>'Climate Metrics'!G129</f>
        <v>0</v>
      </c>
      <c r="F87" s="103">
        <f>'Climate Metrics'!H129</f>
        <v>0</v>
      </c>
      <c r="G87" s="103">
        <f>'Climate Metrics'!I129</f>
        <v>0</v>
      </c>
      <c r="H87" s="103">
        <f>'Climate Metrics'!J129</f>
        <v>0</v>
      </c>
      <c r="I87" s="103">
        <f>'Climate Metrics'!K129</f>
        <v>0</v>
      </c>
      <c r="J87" s="103">
        <f>'Climate Metrics'!L129</f>
        <v>0</v>
      </c>
      <c r="K87" s="103">
        <f>'Climate Metrics'!M129</f>
        <v>0</v>
      </c>
      <c r="L87" s="103">
        <f>'Climate Metrics'!N129</f>
        <v>0</v>
      </c>
      <c r="M87" s="103">
        <f>'Climate Metrics'!O129</f>
        <v>0</v>
      </c>
      <c r="N87" s="103">
        <f>'Climate Metrics'!P129</f>
        <v>0</v>
      </c>
      <c r="O87" s="103">
        <f>'Climate Metrics'!Q129</f>
        <v>0</v>
      </c>
      <c r="P87" s="103">
        <f>'Climate Metrics'!R129</f>
        <v>0</v>
      </c>
      <c r="Q87" s="103">
        <f>'Climate Metrics'!S129</f>
        <v>0</v>
      </c>
      <c r="R87" s="103">
        <f>'Climate Metrics'!T129</f>
        <v>0</v>
      </c>
    </row>
    <row r="88" spans="1:18" x14ac:dyDescent="0.25">
      <c r="A88" t="str">
        <f>'Climate Metrics'!C131</f>
        <v>VMT Reduction Goal</v>
      </c>
      <c r="B88" t="str">
        <f>'Climate Metrics'!D131</f>
        <v>Miles</v>
      </c>
      <c r="C88" s="103">
        <f>'Climate Metrics'!E131</f>
        <v>0</v>
      </c>
      <c r="D88" s="103">
        <f>'Climate Metrics'!F131</f>
        <v>0</v>
      </c>
      <c r="E88" s="103">
        <f>'Climate Metrics'!G131</f>
        <v>0</v>
      </c>
      <c r="F88" s="103">
        <f>'Climate Metrics'!H131</f>
        <v>0</v>
      </c>
      <c r="G88" s="103">
        <f>'Climate Metrics'!I131</f>
        <v>0</v>
      </c>
      <c r="H88" s="103">
        <f>'Climate Metrics'!J131</f>
        <v>0</v>
      </c>
      <c r="I88" s="103">
        <f>'Climate Metrics'!K131</f>
        <v>0</v>
      </c>
      <c r="J88" s="103">
        <f>'Climate Metrics'!L131</f>
        <v>0</v>
      </c>
      <c r="K88" s="103">
        <f>'Climate Metrics'!M131</f>
        <v>0</v>
      </c>
      <c r="L88" s="103">
        <f>'Climate Metrics'!N131</f>
        <v>0</v>
      </c>
      <c r="M88" s="103">
        <f>'Climate Metrics'!O131</f>
        <v>0</v>
      </c>
      <c r="N88" s="103">
        <f>'Climate Metrics'!P131</f>
        <v>0</v>
      </c>
      <c r="O88" s="103">
        <f>'Climate Metrics'!Q131</f>
        <v>0</v>
      </c>
      <c r="P88" s="103">
        <f>'Climate Metrics'!R131</f>
        <v>0</v>
      </c>
      <c r="Q88" s="103">
        <f>'Climate Metrics'!S131</f>
        <v>0</v>
      </c>
      <c r="R88" s="103">
        <f>'Climate Metrics'!T131</f>
        <v>0</v>
      </c>
    </row>
    <row r="89" spans="1:18" x14ac:dyDescent="0.25">
      <c r="A89" t="str">
        <f>'Climate Metrics'!C137</f>
        <v>Gasoline Vehicles</v>
      </c>
      <c r="B89" t="str">
        <f>'Climate Metrics'!D137</f>
        <v>Percentage</v>
      </c>
      <c r="C89" s="103">
        <f>'Climate Metrics'!E137</f>
        <v>0</v>
      </c>
      <c r="D89" s="103">
        <f>'Climate Metrics'!F137</f>
        <v>0</v>
      </c>
      <c r="E89" s="103">
        <f>'Climate Metrics'!G137</f>
        <v>0</v>
      </c>
      <c r="F89" s="103">
        <f>'Climate Metrics'!H137</f>
        <v>0</v>
      </c>
      <c r="G89" s="103">
        <f>'Climate Metrics'!I137</f>
        <v>0</v>
      </c>
      <c r="H89" s="103">
        <f>'Climate Metrics'!J137</f>
        <v>0</v>
      </c>
      <c r="I89" s="103">
        <f>'Climate Metrics'!K137</f>
        <v>0</v>
      </c>
      <c r="J89" s="103">
        <f>'Climate Metrics'!L137</f>
        <v>0</v>
      </c>
      <c r="K89" s="103">
        <f>'Climate Metrics'!M137</f>
        <v>0</v>
      </c>
      <c r="L89" s="103">
        <f>'Climate Metrics'!N137</f>
        <v>0</v>
      </c>
      <c r="M89" s="103">
        <f>'Climate Metrics'!O137</f>
        <v>0</v>
      </c>
      <c r="N89" s="103">
        <f>'Climate Metrics'!P137</f>
        <v>0</v>
      </c>
      <c r="O89" s="103">
        <f>'Climate Metrics'!Q137</f>
        <v>0</v>
      </c>
      <c r="P89" s="103">
        <f>'Climate Metrics'!R137</f>
        <v>0</v>
      </c>
      <c r="Q89" s="103">
        <f>'Climate Metrics'!S137</f>
        <v>0</v>
      </c>
      <c r="R89" s="103">
        <f>'Climate Metrics'!T137</f>
        <v>0</v>
      </c>
    </row>
    <row r="90" spans="1:18" x14ac:dyDescent="0.25">
      <c r="A90" t="str">
        <f>'Climate Metrics'!C138</f>
        <v>Hybrid Vehicles</v>
      </c>
      <c r="B90" t="str">
        <f>'Climate Metrics'!D138</f>
        <v>Percentage</v>
      </c>
      <c r="C90" s="103">
        <f>'Climate Metrics'!E138</f>
        <v>0</v>
      </c>
      <c r="D90" s="103">
        <f>'Climate Metrics'!F138</f>
        <v>0</v>
      </c>
      <c r="E90" s="103">
        <f>'Climate Metrics'!G138</f>
        <v>0</v>
      </c>
      <c r="F90" s="103">
        <f>'Climate Metrics'!H138</f>
        <v>0</v>
      </c>
      <c r="G90" s="103">
        <f>'Climate Metrics'!I138</f>
        <v>0</v>
      </c>
      <c r="H90" s="103">
        <f>'Climate Metrics'!J138</f>
        <v>0</v>
      </c>
      <c r="I90" s="103">
        <f>'Climate Metrics'!K138</f>
        <v>0</v>
      </c>
      <c r="J90" s="103">
        <f>'Climate Metrics'!L138</f>
        <v>0</v>
      </c>
      <c r="K90" s="103">
        <f>'Climate Metrics'!M138</f>
        <v>0</v>
      </c>
      <c r="L90" s="103">
        <f>'Climate Metrics'!N138</f>
        <v>0</v>
      </c>
      <c r="M90" s="103">
        <f>'Climate Metrics'!O138</f>
        <v>0</v>
      </c>
      <c r="N90" s="103">
        <f>'Climate Metrics'!P138</f>
        <v>0</v>
      </c>
      <c r="O90" s="103">
        <f>'Climate Metrics'!Q138</f>
        <v>0</v>
      </c>
      <c r="P90" s="103">
        <f>'Climate Metrics'!R138</f>
        <v>0</v>
      </c>
      <c r="Q90" s="103">
        <f>'Climate Metrics'!S138</f>
        <v>0</v>
      </c>
      <c r="R90" s="103">
        <f>'Climate Metrics'!T138</f>
        <v>0</v>
      </c>
    </row>
    <row r="91" spans="1:18" x14ac:dyDescent="0.25">
      <c r="A91" t="str">
        <f>'Climate Metrics'!C139</f>
        <v>Biofuel Vehicles</v>
      </c>
      <c r="B91" t="str">
        <f>'Climate Metrics'!D139</f>
        <v>Percentage</v>
      </c>
      <c r="C91" s="103">
        <f>'Climate Metrics'!E139</f>
        <v>0</v>
      </c>
      <c r="D91" s="103">
        <f>'Climate Metrics'!F139</f>
        <v>0</v>
      </c>
      <c r="E91" s="103">
        <f>'Climate Metrics'!G139</f>
        <v>0</v>
      </c>
      <c r="F91" s="103">
        <f>'Climate Metrics'!H139</f>
        <v>0</v>
      </c>
      <c r="G91" s="103">
        <f>'Climate Metrics'!I139</f>
        <v>0</v>
      </c>
      <c r="H91" s="103">
        <f>'Climate Metrics'!J139</f>
        <v>0</v>
      </c>
      <c r="I91" s="103">
        <f>'Climate Metrics'!K139</f>
        <v>0</v>
      </c>
      <c r="J91" s="103">
        <f>'Climate Metrics'!L139</f>
        <v>0</v>
      </c>
      <c r="K91" s="103">
        <f>'Climate Metrics'!M139</f>
        <v>0</v>
      </c>
      <c r="L91" s="103">
        <f>'Climate Metrics'!N139</f>
        <v>0</v>
      </c>
      <c r="M91" s="103">
        <f>'Climate Metrics'!O139</f>
        <v>0</v>
      </c>
      <c r="N91" s="103">
        <f>'Climate Metrics'!P139</f>
        <v>0</v>
      </c>
      <c r="O91" s="103">
        <f>'Climate Metrics'!Q139</f>
        <v>0</v>
      </c>
      <c r="P91" s="103">
        <f>'Climate Metrics'!R139</f>
        <v>0</v>
      </c>
      <c r="Q91" s="103">
        <f>'Climate Metrics'!S139</f>
        <v>0</v>
      </c>
      <c r="R91" s="103">
        <f>'Climate Metrics'!T139</f>
        <v>0</v>
      </c>
    </row>
    <row r="92" spans="1:18" x14ac:dyDescent="0.25">
      <c r="A92" t="str">
        <f>'Climate Metrics'!C140</f>
        <v>Electric Vehicles</v>
      </c>
      <c r="B92" t="str">
        <f>'Climate Metrics'!D140</f>
        <v>Percentage</v>
      </c>
      <c r="C92" s="103">
        <f>'Climate Metrics'!E140</f>
        <v>0</v>
      </c>
      <c r="D92" s="103">
        <f>'Climate Metrics'!F140</f>
        <v>0</v>
      </c>
      <c r="E92" s="103">
        <f>'Climate Metrics'!G140</f>
        <v>0</v>
      </c>
      <c r="F92" s="103">
        <f>'Climate Metrics'!H140</f>
        <v>0</v>
      </c>
      <c r="G92" s="103">
        <f>'Climate Metrics'!I140</f>
        <v>0</v>
      </c>
      <c r="H92" s="103">
        <f>'Climate Metrics'!J140</f>
        <v>0</v>
      </c>
      <c r="I92" s="103">
        <f>'Climate Metrics'!K140</f>
        <v>0</v>
      </c>
      <c r="J92" s="103">
        <f>'Climate Metrics'!L140</f>
        <v>0</v>
      </c>
      <c r="K92" s="103">
        <f>'Climate Metrics'!M140</f>
        <v>0</v>
      </c>
      <c r="L92" s="103">
        <f>'Climate Metrics'!N140</f>
        <v>0</v>
      </c>
      <c r="M92" s="103">
        <f>'Climate Metrics'!O140</f>
        <v>0</v>
      </c>
      <c r="N92" s="103">
        <f>'Climate Metrics'!P140</f>
        <v>0</v>
      </c>
      <c r="O92" s="103">
        <f>'Climate Metrics'!Q140</f>
        <v>0</v>
      </c>
      <c r="P92" s="103">
        <f>'Climate Metrics'!R140</f>
        <v>0</v>
      </c>
      <c r="Q92" s="103">
        <f>'Climate Metrics'!S140</f>
        <v>0</v>
      </c>
      <c r="R92" s="103">
        <f>'Climate Metrics'!T140</f>
        <v>0</v>
      </c>
    </row>
    <row r="93" spans="1:18" x14ac:dyDescent="0.25">
      <c r="A93" t="str">
        <f>'Climate Metrics'!C143</f>
        <v>Single Occupancy Vehicle</v>
      </c>
      <c r="B93" t="str">
        <f>'Climate Metrics'!D143</f>
        <v>Percentage</v>
      </c>
      <c r="C93" s="103">
        <f>'Climate Metrics'!E143</f>
        <v>0</v>
      </c>
      <c r="D93" s="103">
        <f>'Climate Metrics'!F143</f>
        <v>0</v>
      </c>
      <c r="E93" s="103">
        <f>'Climate Metrics'!G143</f>
        <v>0</v>
      </c>
      <c r="F93" s="103">
        <f>'Climate Metrics'!H143</f>
        <v>0</v>
      </c>
      <c r="G93" s="103">
        <f>'Climate Metrics'!I143</f>
        <v>0</v>
      </c>
      <c r="H93" s="103">
        <f>'Climate Metrics'!J143</f>
        <v>0</v>
      </c>
      <c r="I93" s="103">
        <f>'Climate Metrics'!K143</f>
        <v>0</v>
      </c>
      <c r="J93" s="103">
        <f>'Climate Metrics'!L143</f>
        <v>0</v>
      </c>
      <c r="K93" s="103">
        <f>'Climate Metrics'!M143</f>
        <v>0</v>
      </c>
      <c r="L93" s="103">
        <f>'Climate Metrics'!N143</f>
        <v>0</v>
      </c>
      <c r="M93" s="103">
        <f>'Climate Metrics'!O143</f>
        <v>0</v>
      </c>
      <c r="N93" s="103">
        <f>'Climate Metrics'!P143</f>
        <v>0</v>
      </c>
      <c r="O93" s="103">
        <f>'Climate Metrics'!Q143</f>
        <v>0</v>
      </c>
      <c r="P93" s="103">
        <f>'Climate Metrics'!R143</f>
        <v>0</v>
      </c>
      <c r="Q93" s="103">
        <f>'Climate Metrics'!S143</f>
        <v>0</v>
      </c>
      <c r="R93" s="103">
        <f>'Climate Metrics'!T143</f>
        <v>0</v>
      </c>
    </row>
    <row r="94" spans="1:18" x14ac:dyDescent="0.25">
      <c r="A94" t="str">
        <f>'Climate Metrics'!C144</f>
        <v>Car / Van Pool / Ridesharing</v>
      </c>
      <c r="B94" t="str">
        <f>'Climate Metrics'!D144</f>
        <v>Percentage</v>
      </c>
      <c r="C94" s="103">
        <f>'Climate Metrics'!E144</f>
        <v>0</v>
      </c>
      <c r="D94" s="103">
        <f>'Climate Metrics'!F144</f>
        <v>0</v>
      </c>
      <c r="E94" s="103">
        <f>'Climate Metrics'!G144</f>
        <v>0</v>
      </c>
      <c r="F94" s="103">
        <f>'Climate Metrics'!H144</f>
        <v>0</v>
      </c>
      <c r="G94" s="103">
        <f>'Climate Metrics'!I144</f>
        <v>0</v>
      </c>
      <c r="H94" s="103">
        <f>'Climate Metrics'!J144</f>
        <v>0</v>
      </c>
      <c r="I94" s="103">
        <f>'Climate Metrics'!K144</f>
        <v>0</v>
      </c>
      <c r="J94" s="103">
        <f>'Climate Metrics'!L144</f>
        <v>0</v>
      </c>
      <c r="K94" s="103">
        <f>'Climate Metrics'!M144</f>
        <v>0</v>
      </c>
      <c r="L94" s="103">
        <f>'Climate Metrics'!N144</f>
        <v>0</v>
      </c>
      <c r="M94" s="103">
        <f>'Climate Metrics'!O144</f>
        <v>0</v>
      </c>
      <c r="N94" s="103">
        <f>'Climate Metrics'!P144</f>
        <v>0</v>
      </c>
      <c r="O94" s="103">
        <f>'Climate Metrics'!Q144</f>
        <v>0</v>
      </c>
      <c r="P94" s="103">
        <f>'Climate Metrics'!R144</f>
        <v>0</v>
      </c>
      <c r="Q94" s="103">
        <f>'Climate Metrics'!S144</f>
        <v>0</v>
      </c>
      <c r="R94" s="103">
        <f>'Climate Metrics'!T144</f>
        <v>0</v>
      </c>
    </row>
    <row r="95" spans="1:18" x14ac:dyDescent="0.25">
      <c r="A95" t="str">
        <f>'Climate Metrics'!C145</f>
        <v>Transit</v>
      </c>
      <c r="B95" t="str">
        <f>'Climate Metrics'!D145</f>
        <v>Percentage</v>
      </c>
      <c r="C95" s="103">
        <f>'Climate Metrics'!E145</f>
        <v>0</v>
      </c>
      <c r="D95" s="103">
        <f>'Climate Metrics'!F145</f>
        <v>0</v>
      </c>
      <c r="E95" s="103">
        <f>'Climate Metrics'!G145</f>
        <v>0</v>
      </c>
      <c r="F95" s="103">
        <f>'Climate Metrics'!H145</f>
        <v>0</v>
      </c>
      <c r="G95" s="103">
        <f>'Climate Metrics'!I145</f>
        <v>0</v>
      </c>
      <c r="H95" s="103">
        <f>'Climate Metrics'!J145</f>
        <v>0</v>
      </c>
      <c r="I95" s="103">
        <f>'Climate Metrics'!K145</f>
        <v>0</v>
      </c>
      <c r="J95" s="103">
        <f>'Climate Metrics'!L145</f>
        <v>0</v>
      </c>
      <c r="K95" s="103">
        <f>'Climate Metrics'!M145</f>
        <v>0</v>
      </c>
      <c r="L95" s="103">
        <f>'Climate Metrics'!N145</f>
        <v>0</v>
      </c>
      <c r="M95" s="103">
        <f>'Climate Metrics'!O145</f>
        <v>0</v>
      </c>
      <c r="N95" s="103">
        <f>'Climate Metrics'!P145</f>
        <v>0</v>
      </c>
      <c r="O95" s="103">
        <f>'Climate Metrics'!Q145</f>
        <v>0</v>
      </c>
      <c r="P95" s="103">
        <f>'Climate Metrics'!R145</f>
        <v>0</v>
      </c>
      <c r="Q95" s="103">
        <f>'Climate Metrics'!S145</f>
        <v>0</v>
      </c>
      <c r="R95" s="103">
        <f>'Climate Metrics'!T145</f>
        <v>0</v>
      </c>
    </row>
    <row r="96" spans="1:18" x14ac:dyDescent="0.25">
      <c r="A96" t="str">
        <f>'Climate Metrics'!C146</f>
        <v>Bike / Walk Commuters</v>
      </c>
      <c r="B96" t="str">
        <f>'Climate Metrics'!D146</f>
        <v>Percentage</v>
      </c>
      <c r="C96" s="103">
        <f>'Climate Metrics'!E146</f>
        <v>0</v>
      </c>
      <c r="D96" s="103">
        <f>'Climate Metrics'!F146</f>
        <v>0</v>
      </c>
      <c r="E96" s="103">
        <f>'Climate Metrics'!G146</f>
        <v>0</v>
      </c>
      <c r="F96" s="103">
        <f>'Climate Metrics'!H146</f>
        <v>0</v>
      </c>
      <c r="G96" s="103">
        <f>'Climate Metrics'!I146</f>
        <v>0</v>
      </c>
      <c r="H96" s="103">
        <f>'Climate Metrics'!J146</f>
        <v>0</v>
      </c>
      <c r="I96" s="103">
        <f>'Climate Metrics'!K146</f>
        <v>0</v>
      </c>
      <c r="J96" s="103">
        <f>'Climate Metrics'!L146</f>
        <v>0</v>
      </c>
      <c r="K96" s="103">
        <f>'Climate Metrics'!M146</f>
        <v>0</v>
      </c>
      <c r="L96" s="103">
        <f>'Climate Metrics'!N146</f>
        <v>0</v>
      </c>
      <c r="M96" s="103">
        <f>'Climate Metrics'!O146</f>
        <v>0</v>
      </c>
      <c r="N96" s="103">
        <f>'Climate Metrics'!P146</f>
        <v>0</v>
      </c>
      <c r="O96" s="103">
        <f>'Climate Metrics'!Q146</f>
        <v>0</v>
      </c>
      <c r="P96" s="103">
        <f>'Climate Metrics'!R146</f>
        <v>0</v>
      </c>
      <c r="Q96" s="103">
        <f>'Climate Metrics'!S146</f>
        <v>0</v>
      </c>
      <c r="R96" s="103">
        <f>'Climate Metrics'!T146</f>
        <v>0</v>
      </c>
    </row>
    <row r="97" spans="1:18" x14ac:dyDescent="0.25">
      <c r="A97" t="str">
        <f>'Climate Metrics'!C150</f>
        <v>Total waste generated (annual)</v>
      </c>
      <c r="B97" t="str">
        <f>'Climate Metrics'!D150</f>
        <v>Tons</v>
      </c>
      <c r="C97" s="103">
        <f>'Climate Metrics'!E150</f>
        <v>0</v>
      </c>
      <c r="D97" s="103">
        <f>'Climate Metrics'!F150</f>
        <v>0</v>
      </c>
      <c r="E97" s="103">
        <f>'Climate Metrics'!G150</f>
        <v>0</v>
      </c>
      <c r="F97" s="103">
        <f>'Climate Metrics'!H150</f>
        <v>0</v>
      </c>
      <c r="G97" s="103">
        <f>'Climate Metrics'!I150</f>
        <v>0</v>
      </c>
      <c r="H97" s="103">
        <f>'Climate Metrics'!J150</f>
        <v>0</v>
      </c>
      <c r="I97" s="103">
        <f>'Climate Metrics'!K150</f>
        <v>0</v>
      </c>
      <c r="J97" s="103">
        <f>'Climate Metrics'!L150</f>
        <v>0</v>
      </c>
      <c r="K97" s="103">
        <f>'Climate Metrics'!M150</f>
        <v>0</v>
      </c>
      <c r="L97" s="103">
        <f>'Climate Metrics'!N150</f>
        <v>0</v>
      </c>
      <c r="M97" s="103">
        <f>'Climate Metrics'!O150</f>
        <v>0</v>
      </c>
      <c r="N97" s="103">
        <f>'Climate Metrics'!P150</f>
        <v>0</v>
      </c>
      <c r="O97" s="103">
        <f>'Climate Metrics'!Q150</f>
        <v>0</v>
      </c>
      <c r="P97" s="103">
        <f>'Climate Metrics'!R150</f>
        <v>0</v>
      </c>
      <c r="Q97" s="103">
        <f>'Climate Metrics'!S150</f>
        <v>0</v>
      </c>
      <c r="R97" s="103">
        <f>'Climate Metrics'!T150</f>
        <v>0</v>
      </c>
    </row>
    <row r="98" spans="1:18" x14ac:dyDescent="0.25">
      <c r="A98" t="str">
        <f>'Climate Metrics'!C151</f>
        <v>Per capita waste generation</v>
      </c>
      <c r="B98" t="str">
        <f>'Climate Metrics'!D151</f>
        <v>Tons / person</v>
      </c>
      <c r="C98" s="103">
        <f>'Climate Metrics'!E151</f>
        <v>0</v>
      </c>
      <c r="D98" s="103">
        <f>'Climate Metrics'!F151</f>
        <v>0</v>
      </c>
      <c r="E98" s="103">
        <f>'Climate Metrics'!G151</f>
        <v>0</v>
      </c>
      <c r="F98" s="103">
        <f>'Climate Metrics'!H151</f>
        <v>0</v>
      </c>
      <c r="G98" s="103">
        <f>'Climate Metrics'!I151</f>
        <v>0</v>
      </c>
      <c r="H98" s="103">
        <f>'Climate Metrics'!J151</f>
        <v>0</v>
      </c>
      <c r="I98" s="103">
        <f>'Climate Metrics'!K151</f>
        <v>0</v>
      </c>
      <c r="J98" s="103">
        <f>'Climate Metrics'!L151</f>
        <v>0</v>
      </c>
      <c r="K98" s="103">
        <f>'Climate Metrics'!M151</f>
        <v>0</v>
      </c>
      <c r="L98" s="103">
        <f>'Climate Metrics'!N151</f>
        <v>0</v>
      </c>
      <c r="M98" s="103">
        <f>'Climate Metrics'!O151</f>
        <v>0</v>
      </c>
      <c r="N98" s="103">
        <f>'Climate Metrics'!P151</f>
        <v>0</v>
      </c>
      <c r="O98" s="103">
        <f>'Climate Metrics'!Q151</f>
        <v>0</v>
      </c>
      <c r="P98" s="103">
        <f>'Climate Metrics'!R151</f>
        <v>0</v>
      </c>
      <c r="Q98" s="103">
        <f>'Climate Metrics'!S151</f>
        <v>0</v>
      </c>
      <c r="R98" s="103">
        <f>'Climate Metrics'!T151</f>
        <v>0</v>
      </c>
    </row>
    <row r="99" spans="1:18" x14ac:dyDescent="0.25">
      <c r="A99" t="str">
        <f>'Climate Metrics'!C152</f>
        <v>Waste to landfill</v>
      </c>
      <c r="B99" t="str">
        <f>'Climate Metrics'!D152</f>
        <v>Percent</v>
      </c>
      <c r="C99" s="103">
        <f>'Climate Metrics'!E152</f>
        <v>0</v>
      </c>
      <c r="D99" s="103">
        <f>'Climate Metrics'!F152</f>
        <v>0</v>
      </c>
      <c r="E99" s="103">
        <f>'Climate Metrics'!G152</f>
        <v>0</v>
      </c>
      <c r="F99" s="103">
        <f>'Climate Metrics'!H152</f>
        <v>0</v>
      </c>
      <c r="G99" s="103">
        <f>'Climate Metrics'!I152</f>
        <v>0</v>
      </c>
      <c r="H99" s="103">
        <f>'Climate Metrics'!J152</f>
        <v>0</v>
      </c>
      <c r="I99" s="103">
        <f>'Climate Metrics'!K152</f>
        <v>0</v>
      </c>
      <c r="J99" s="103">
        <f>'Climate Metrics'!L152</f>
        <v>0</v>
      </c>
      <c r="K99" s="103">
        <f>'Climate Metrics'!M152</f>
        <v>0</v>
      </c>
      <c r="L99" s="103">
        <f>'Climate Metrics'!N152</f>
        <v>0</v>
      </c>
      <c r="M99" s="103">
        <f>'Climate Metrics'!O152</f>
        <v>0</v>
      </c>
      <c r="N99" s="103">
        <f>'Climate Metrics'!P152</f>
        <v>0</v>
      </c>
      <c r="O99" s="103">
        <f>'Climate Metrics'!Q152</f>
        <v>0</v>
      </c>
      <c r="P99" s="103">
        <f>'Climate Metrics'!R152</f>
        <v>0</v>
      </c>
      <c r="Q99" s="103">
        <f>'Climate Metrics'!S152</f>
        <v>0</v>
      </c>
      <c r="R99" s="103">
        <f>'Climate Metrics'!T152</f>
        <v>0</v>
      </c>
    </row>
    <row r="100" spans="1:18" x14ac:dyDescent="0.25">
      <c r="A100" t="str">
        <f>'Climate Metrics'!C153</f>
        <v>Waste to landfill</v>
      </c>
      <c r="B100" t="str">
        <f>'Climate Metrics'!D153</f>
        <v>Tons</v>
      </c>
      <c r="C100" s="103">
        <f>'Climate Metrics'!E153</f>
        <v>0</v>
      </c>
      <c r="D100" s="103">
        <f>'Climate Metrics'!F153</f>
        <v>0</v>
      </c>
      <c r="E100" s="103">
        <f>'Climate Metrics'!G153</f>
        <v>0</v>
      </c>
      <c r="F100" s="103">
        <f>'Climate Metrics'!H153</f>
        <v>0</v>
      </c>
      <c r="G100" s="103">
        <f>'Climate Metrics'!I153</f>
        <v>0</v>
      </c>
      <c r="H100" s="103">
        <f>'Climate Metrics'!J153</f>
        <v>0</v>
      </c>
      <c r="I100" s="103">
        <f>'Climate Metrics'!K153</f>
        <v>0</v>
      </c>
      <c r="J100" s="103">
        <f>'Climate Metrics'!L153</f>
        <v>0</v>
      </c>
      <c r="K100" s="103">
        <f>'Climate Metrics'!M153</f>
        <v>0</v>
      </c>
      <c r="L100" s="103">
        <f>'Climate Metrics'!N153</f>
        <v>0</v>
      </c>
      <c r="M100" s="103">
        <f>'Climate Metrics'!O153</f>
        <v>0</v>
      </c>
      <c r="N100" s="103">
        <f>'Climate Metrics'!P153</f>
        <v>0</v>
      </c>
      <c r="O100" s="103">
        <f>'Climate Metrics'!Q153</f>
        <v>0</v>
      </c>
      <c r="P100" s="103">
        <f>'Climate Metrics'!R153</f>
        <v>0</v>
      </c>
      <c r="Q100" s="103">
        <f>'Climate Metrics'!S153</f>
        <v>0</v>
      </c>
      <c r="R100" s="103">
        <f>'Climate Metrics'!T153</f>
        <v>0</v>
      </c>
    </row>
    <row r="101" spans="1:18" x14ac:dyDescent="0.25">
      <c r="A101" t="str">
        <f>'Climate Metrics'!C154</f>
        <v>Per capita waste to landfill</v>
      </c>
      <c r="B101" t="str">
        <f>'Climate Metrics'!D154</f>
        <v>Tons / person</v>
      </c>
      <c r="C101" s="103">
        <f>'Climate Metrics'!E154</f>
        <v>0</v>
      </c>
      <c r="D101" s="103">
        <f>'Climate Metrics'!F154</f>
        <v>0</v>
      </c>
      <c r="E101" s="103">
        <f>'Climate Metrics'!G154</f>
        <v>0</v>
      </c>
      <c r="F101" s="103">
        <f>'Climate Metrics'!H154</f>
        <v>0</v>
      </c>
      <c r="G101" s="103">
        <f>'Climate Metrics'!I154</f>
        <v>0</v>
      </c>
      <c r="H101" s="103">
        <f>'Climate Metrics'!J154</f>
        <v>0</v>
      </c>
      <c r="I101" s="103">
        <f>'Climate Metrics'!K154</f>
        <v>0</v>
      </c>
      <c r="J101" s="103">
        <f>'Climate Metrics'!L154</f>
        <v>0</v>
      </c>
      <c r="K101" s="103">
        <f>'Climate Metrics'!M154</f>
        <v>0</v>
      </c>
      <c r="L101" s="103">
        <f>'Climate Metrics'!N154</f>
        <v>0</v>
      </c>
      <c r="M101" s="103">
        <f>'Climate Metrics'!O154</f>
        <v>0</v>
      </c>
      <c r="N101" s="103">
        <f>'Climate Metrics'!P154</f>
        <v>0</v>
      </c>
      <c r="O101" s="103">
        <f>'Climate Metrics'!Q154</f>
        <v>0</v>
      </c>
      <c r="P101" s="103">
        <f>'Climate Metrics'!R154</f>
        <v>0</v>
      </c>
      <c r="Q101" s="103">
        <f>'Climate Metrics'!S154</f>
        <v>0</v>
      </c>
      <c r="R101" s="103">
        <f>'Climate Metrics'!T154</f>
        <v>0</v>
      </c>
    </row>
    <row r="102" spans="1:18" x14ac:dyDescent="0.25">
      <c r="A102" t="str">
        <f>'Climate Metrics'!C155</f>
        <v>Waste to incineration</v>
      </c>
      <c r="B102" t="str">
        <f>'Climate Metrics'!D155</f>
        <v>Percent</v>
      </c>
      <c r="C102" s="103">
        <f>'Climate Metrics'!E155</f>
        <v>0</v>
      </c>
      <c r="D102" s="103">
        <f>'Climate Metrics'!F155</f>
        <v>0</v>
      </c>
      <c r="E102" s="103">
        <f>'Climate Metrics'!G155</f>
        <v>0</v>
      </c>
      <c r="F102" s="103">
        <f>'Climate Metrics'!H155</f>
        <v>0</v>
      </c>
      <c r="G102" s="103">
        <f>'Climate Metrics'!I155</f>
        <v>0</v>
      </c>
      <c r="H102" s="103">
        <f>'Climate Metrics'!J155</f>
        <v>0</v>
      </c>
      <c r="I102" s="103">
        <f>'Climate Metrics'!K155</f>
        <v>0</v>
      </c>
      <c r="J102" s="103">
        <f>'Climate Metrics'!L155</f>
        <v>0</v>
      </c>
      <c r="K102" s="103">
        <f>'Climate Metrics'!M155</f>
        <v>0</v>
      </c>
      <c r="L102" s="103">
        <f>'Climate Metrics'!N155</f>
        <v>0</v>
      </c>
      <c r="M102" s="103">
        <f>'Climate Metrics'!O155</f>
        <v>0</v>
      </c>
      <c r="N102" s="103">
        <f>'Climate Metrics'!P155</f>
        <v>0</v>
      </c>
      <c r="O102" s="103">
        <f>'Climate Metrics'!Q155</f>
        <v>0</v>
      </c>
      <c r="P102" s="103">
        <f>'Climate Metrics'!R155</f>
        <v>0</v>
      </c>
      <c r="Q102" s="103">
        <f>'Climate Metrics'!S155</f>
        <v>0</v>
      </c>
      <c r="R102" s="103">
        <f>'Climate Metrics'!T155</f>
        <v>0</v>
      </c>
    </row>
    <row r="103" spans="1:18" x14ac:dyDescent="0.25">
      <c r="A103" t="str">
        <f>'Climate Metrics'!C156</f>
        <v>Waste to incineration</v>
      </c>
      <c r="B103" t="str">
        <f>'Climate Metrics'!D156</f>
        <v>Tons</v>
      </c>
      <c r="C103" s="103">
        <f>'Climate Metrics'!E156</f>
        <v>0</v>
      </c>
      <c r="D103" s="103">
        <f>'Climate Metrics'!F156</f>
        <v>0</v>
      </c>
      <c r="E103" s="103">
        <f>'Climate Metrics'!G156</f>
        <v>0</v>
      </c>
      <c r="F103" s="103">
        <f>'Climate Metrics'!H156</f>
        <v>0</v>
      </c>
      <c r="G103" s="103">
        <f>'Climate Metrics'!I156</f>
        <v>0</v>
      </c>
      <c r="H103" s="103">
        <f>'Climate Metrics'!J156</f>
        <v>0</v>
      </c>
      <c r="I103" s="103">
        <f>'Climate Metrics'!K156</f>
        <v>0</v>
      </c>
      <c r="J103" s="103">
        <f>'Climate Metrics'!L156</f>
        <v>0</v>
      </c>
      <c r="K103" s="103">
        <f>'Climate Metrics'!M156</f>
        <v>0</v>
      </c>
      <c r="L103" s="103">
        <f>'Climate Metrics'!N156</f>
        <v>0</v>
      </c>
      <c r="M103" s="103">
        <f>'Climate Metrics'!O156</f>
        <v>0</v>
      </c>
      <c r="N103" s="103">
        <f>'Climate Metrics'!P156</f>
        <v>0</v>
      </c>
      <c r="O103" s="103">
        <f>'Climate Metrics'!Q156</f>
        <v>0</v>
      </c>
      <c r="P103" s="103">
        <f>'Climate Metrics'!R156</f>
        <v>0</v>
      </c>
      <c r="Q103" s="103">
        <f>'Climate Metrics'!S156</f>
        <v>0</v>
      </c>
      <c r="R103" s="103">
        <f>'Climate Metrics'!T156</f>
        <v>0</v>
      </c>
    </row>
    <row r="104" spans="1:18" x14ac:dyDescent="0.25">
      <c r="A104" t="str">
        <f>'Climate Metrics'!C157</f>
        <v>Per capita waste to incineration</v>
      </c>
      <c r="B104" t="str">
        <f>'Climate Metrics'!D157</f>
        <v>Tons / person</v>
      </c>
      <c r="C104" s="103">
        <f>'Climate Metrics'!E157</f>
        <v>0</v>
      </c>
      <c r="D104" s="103">
        <f>'Climate Metrics'!F157</f>
        <v>0</v>
      </c>
      <c r="E104" s="103">
        <f>'Climate Metrics'!G157</f>
        <v>0</v>
      </c>
      <c r="F104" s="103">
        <f>'Climate Metrics'!H157</f>
        <v>0</v>
      </c>
      <c r="G104" s="103">
        <f>'Climate Metrics'!I157</f>
        <v>0</v>
      </c>
      <c r="H104" s="103">
        <f>'Climate Metrics'!J157</f>
        <v>0</v>
      </c>
      <c r="I104" s="103">
        <f>'Climate Metrics'!K157</f>
        <v>0</v>
      </c>
      <c r="J104" s="103">
        <f>'Climate Metrics'!L157</f>
        <v>0</v>
      </c>
      <c r="K104" s="103">
        <f>'Climate Metrics'!M157</f>
        <v>0</v>
      </c>
      <c r="L104" s="103">
        <f>'Climate Metrics'!N157</f>
        <v>0</v>
      </c>
      <c r="M104" s="103">
        <f>'Climate Metrics'!O157</f>
        <v>0</v>
      </c>
      <c r="N104" s="103">
        <f>'Climate Metrics'!P157</f>
        <v>0</v>
      </c>
      <c r="O104" s="103">
        <f>'Climate Metrics'!Q157</f>
        <v>0</v>
      </c>
      <c r="P104" s="103">
        <f>'Climate Metrics'!R157</f>
        <v>0</v>
      </c>
      <c r="Q104" s="103">
        <f>'Climate Metrics'!S157</f>
        <v>0</v>
      </c>
      <c r="R104" s="103">
        <f>'Climate Metrics'!T157</f>
        <v>0</v>
      </c>
    </row>
    <row r="105" spans="1:18" x14ac:dyDescent="0.25">
      <c r="A105" t="str">
        <f>'Climate Metrics'!C158</f>
        <v>Waste to recycling</v>
      </c>
      <c r="B105" t="str">
        <f>'Climate Metrics'!D158</f>
        <v>Percent</v>
      </c>
      <c r="C105" s="103">
        <f>'Climate Metrics'!E158</f>
        <v>0</v>
      </c>
      <c r="D105" s="103">
        <f>'Climate Metrics'!F158</f>
        <v>0</v>
      </c>
      <c r="E105" s="103">
        <f>'Climate Metrics'!G158</f>
        <v>0</v>
      </c>
      <c r="F105" s="103">
        <f>'Climate Metrics'!H158</f>
        <v>0</v>
      </c>
      <c r="G105" s="103">
        <f>'Climate Metrics'!I158</f>
        <v>0</v>
      </c>
      <c r="H105" s="103">
        <f>'Climate Metrics'!J158</f>
        <v>0</v>
      </c>
      <c r="I105" s="103">
        <f>'Climate Metrics'!K158</f>
        <v>0</v>
      </c>
      <c r="J105" s="103">
        <f>'Climate Metrics'!L158</f>
        <v>0</v>
      </c>
      <c r="K105" s="103">
        <f>'Climate Metrics'!M158</f>
        <v>0</v>
      </c>
      <c r="L105" s="103">
        <f>'Climate Metrics'!N158</f>
        <v>0</v>
      </c>
      <c r="M105" s="103">
        <f>'Climate Metrics'!O158</f>
        <v>0</v>
      </c>
      <c r="N105" s="103">
        <f>'Climate Metrics'!P158</f>
        <v>0</v>
      </c>
      <c r="O105" s="103">
        <f>'Climate Metrics'!Q158</f>
        <v>0</v>
      </c>
      <c r="P105" s="103">
        <f>'Climate Metrics'!R158</f>
        <v>0</v>
      </c>
      <c r="Q105" s="103">
        <f>'Climate Metrics'!S158</f>
        <v>0</v>
      </c>
      <c r="R105" s="103">
        <f>'Climate Metrics'!T158</f>
        <v>0</v>
      </c>
    </row>
    <row r="106" spans="1:18" x14ac:dyDescent="0.25">
      <c r="A106" t="str">
        <f>'Climate Metrics'!C159</f>
        <v>Waste to recycling</v>
      </c>
      <c r="B106" t="str">
        <f>'Climate Metrics'!D159</f>
        <v>Tons</v>
      </c>
      <c r="C106" s="103">
        <f>'Climate Metrics'!E159</f>
        <v>0</v>
      </c>
      <c r="D106" s="103">
        <f>'Climate Metrics'!F159</f>
        <v>0</v>
      </c>
      <c r="E106" s="103">
        <f>'Climate Metrics'!G159</f>
        <v>0</v>
      </c>
      <c r="F106" s="103">
        <f>'Climate Metrics'!H159</f>
        <v>0</v>
      </c>
      <c r="G106" s="103">
        <f>'Climate Metrics'!I159</f>
        <v>0</v>
      </c>
      <c r="H106" s="103">
        <f>'Climate Metrics'!J159</f>
        <v>0</v>
      </c>
      <c r="I106" s="103">
        <f>'Climate Metrics'!K159</f>
        <v>0</v>
      </c>
      <c r="J106" s="103">
        <f>'Climate Metrics'!L159</f>
        <v>0</v>
      </c>
      <c r="K106" s="103">
        <f>'Climate Metrics'!M159</f>
        <v>0</v>
      </c>
      <c r="L106" s="103">
        <f>'Climate Metrics'!N159</f>
        <v>0</v>
      </c>
      <c r="M106" s="103">
        <f>'Climate Metrics'!O159</f>
        <v>0</v>
      </c>
      <c r="N106" s="103">
        <f>'Climate Metrics'!P159</f>
        <v>0</v>
      </c>
      <c r="O106" s="103">
        <f>'Climate Metrics'!Q159</f>
        <v>0</v>
      </c>
      <c r="P106" s="103">
        <f>'Climate Metrics'!R159</f>
        <v>0</v>
      </c>
      <c r="Q106" s="103">
        <f>'Climate Metrics'!S159</f>
        <v>0</v>
      </c>
      <c r="R106" s="103">
        <f>'Climate Metrics'!T159</f>
        <v>0</v>
      </c>
    </row>
    <row r="107" spans="1:18" x14ac:dyDescent="0.25">
      <c r="A107" t="str">
        <f>'Climate Metrics'!C160</f>
        <v>Per capita waste to recycling</v>
      </c>
      <c r="B107" t="str">
        <f>'Climate Metrics'!D160</f>
        <v>Tons / person</v>
      </c>
      <c r="C107" s="103">
        <f>'Climate Metrics'!E160</f>
        <v>0</v>
      </c>
      <c r="D107" s="103">
        <f>'Climate Metrics'!F160</f>
        <v>0</v>
      </c>
      <c r="E107" s="103">
        <f>'Climate Metrics'!G160</f>
        <v>0</v>
      </c>
      <c r="F107" s="103">
        <f>'Climate Metrics'!H160</f>
        <v>0</v>
      </c>
      <c r="G107" s="103">
        <f>'Climate Metrics'!I160</f>
        <v>0</v>
      </c>
      <c r="H107" s="103">
        <f>'Climate Metrics'!J160</f>
        <v>0</v>
      </c>
      <c r="I107" s="103">
        <f>'Climate Metrics'!K160</f>
        <v>0</v>
      </c>
      <c r="J107" s="103">
        <f>'Climate Metrics'!L160</f>
        <v>0</v>
      </c>
      <c r="K107" s="103">
        <f>'Climate Metrics'!M160</f>
        <v>0</v>
      </c>
      <c r="L107" s="103">
        <f>'Climate Metrics'!N160</f>
        <v>0</v>
      </c>
      <c r="M107" s="103">
        <f>'Climate Metrics'!O160</f>
        <v>0</v>
      </c>
      <c r="N107" s="103">
        <f>'Climate Metrics'!P160</f>
        <v>0</v>
      </c>
      <c r="O107" s="103">
        <f>'Climate Metrics'!Q160</f>
        <v>0</v>
      </c>
      <c r="P107" s="103">
        <f>'Climate Metrics'!R160</f>
        <v>0</v>
      </c>
      <c r="Q107" s="103">
        <f>'Climate Metrics'!S160</f>
        <v>0</v>
      </c>
      <c r="R107" s="103">
        <f>'Climate Metrics'!T160</f>
        <v>0</v>
      </c>
    </row>
    <row r="108" spans="1:18" x14ac:dyDescent="0.25">
      <c r="A108" t="str">
        <f>'Climate Metrics'!C161</f>
        <v>Waste to organics</v>
      </c>
      <c r="B108" t="str">
        <f>'Climate Metrics'!D161</f>
        <v>Percent</v>
      </c>
      <c r="C108" s="103">
        <f>'Climate Metrics'!E161</f>
        <v>0</v>
      </c>
      <c r="D108" s="103">
        <f>'Climate Metrics'!F161</f>
        <v>0</v>
      </c>
      <c r="E108" s="103">
        <f>'Climate Metrics'!G161</f>
        <v>0</v>
      </c>
      <c r="F108" s="103">
        <f>'Climate Metrics'!H161</f>
        <v>0</v>
      </c>
      <c r="G108" s="103">
        <f>'Climate Metrics'!I161</f>
        <v>0</v>
      </c>
      <c r="H108" s="103">
        <f>'Climate Metrics'!J161</f>
        <v>0</v>
      </c>
      <c r="I108" s="103">
        <f>'Climate Metrics'!K161</f>
        <v>0</v>
      </c>
      <c r="J108" s="103">
        <f>'Climate Metrics'!L161</f>
        <v>0</v>
      </c>
      <c r="K108" s="103">
        <f>'Climate Metrics'!M161</f>
        <v>0</v>
      </c>
      <c r="L108" s="103">
        <f>'Climate Metrics'!N161</f>
        <v>0</v>
      </c>
      <c r="M108" s="103">
        <f>'Climate Metrics'!O161</f>
        <v>0</v>
      </c>
      <c r="N108" s="103">
        <f>'Climate Metrics'!P161</f>
        <v>0</v>
      </c>
      <c r="O108" s="103">
        <f>'Climate Metrics'!Q161</f>
        <v>0</v>
      </c>
      <c r="P108" s="103">
        <f>'Climate Metrics'!R161</f>
        <v>0</v>
      </c>
      <c r="Q108" s="103">
        <f>'Climate Metrics'!S161</f>
        <v>0</v>
      </c>
      <c r="R108" s="103">
        <f>'Climate Metrics'!T161</f>
        <v>0</v>
      </c>
    </row>
    <row r="109" spans="1:18" x14ac:dyDescent="0.25">
      <c r="A109" t="str">
        <f>'Climate Metrics'!C162</f>
        <v>Waste to organics</v>
      </c>
      <c r="B109" t="str">
        <f>'Climate Metrics'!D162</f>
        <v>Tons</v>
      </c>
      <c r="C109" s="103">
        <f>'Climate Metrics'!E162</f>
        <v>0</v>
      </c>
      <c r="D109" s="103">
        <f>'Climate Metrics'!F162</f>
        <v>0</v>
      </c>
      <c r="E109" s="103">
        <f>'Climate Metrics'!G162</f>
        <v>0</v>
      </c>
      <c r="F109" s="103">
        <f>'Climate Metrics'!H162</f>
        <v>0</v>
      </c>
      <c r="G109" s="103">
        <f>'Climate Metrics'!I162</f>
        <v>0</v>
      </c>
      <c r="H109" s="103">
        <f>'Climate Metrics'!J162</f>
        <v>0</v>
      </c>
      <c r="I109" s="103">
        <f>'Climate Metrics'!K162</f>
        <v>0</v>
      </c>
      <c r="J109" s="103">
        <f>'Climate Metrics'!L162</f>
        <v>0</v>
      </c>
      <c r="K109" s="103">
        <f>'Climate Metrics'!M162</f>
        <v>0</v>
      </c>
      <c r="L109" s="103">
        <f>'Climate Metrics'!N162</f>
        <v>0</v>
      </c>
      <c r="M109" s="103">
        <f>'Climate Metrics'!O162</f>
        <v>0</v>
      </c>
      <c r="N109" s="103">
        <f>'Climate Metrics'!P162</f>
        <v>0</v>
      </c>
      <c r="O109" s="103">
        <f>'Climate Metrics'!Q162</f>
        <v>0</v>
      </c>
      <c r="P109" s="103">
        <f>'Climate Metrics'!R162</f>
        <v>0</v>
      </c>
      <c r="Q109" s="103">
        <f>'Climate Metrics'!S162</f>
        <v>0</v>
      </c>
      <c r="R109" s="103">
        <f>'Climate Metrics'!T162</f>
        <v>0</v>
      </c>
    </row>
    <row r="110" spans="1:18" x14ac:dyDescent="0.25">
      <c r="A110" t="str">
        <f>'Climate Metrics'!C163</f>
        <v>Per capita waste to organics</v>
      </c>
      <c r="B110" t="str">
        <f>'Climate Metrics'!D163</f>
        <v>Tons / person</v>
      </c>
      <c r="C110" s="103">
        <f>'Climate Metrics'!E163</f>
        <v>0</v>
      </c>
      <c r="D110" s="103">
        <f>'Climate Metrics'!F163</f>
        <v>0</v>
      </c>
      <c r="E110" s="103">
        <f>'Climate Metrics'!G163</f>
        <v>0</v>
      </c>
      <c r="F110" s="103">
        <f>'Climate Metrics'!H163</f>
        <v>0</v>
      </c>
      <c r="G110" s="103">
        <f>'Climate Metrics'!I163</f>
        <v>0</v>
      </c>
      <c r="H110" s="103">
        <f>'Climate Metrics'!J163</f>
        <v>0</v>
      </c>
      <c r="I110" s="103">
        <f>'Climate Metrics'!K163</f>
        <v>0</v>
      </c>
      <c r="J110" s="103">
        <f>'Climate Metrics'!L163</f>
        <v>0</v>
      </c>
      <c r="K110" s="103">
        <f>'Climate Metrics'!M163</f>
        <v>0</v>
      </c>
      <c r="L110" s="103">
        <f>'Climate Metrics'!N163</f>
        <v>0</v>
      </c>
      <c r="M110" s="103">
        <f>'Climate Metrics'!O163</f>
        <v>0</v>
      </c>
      <c r="N110" s="103">
        <f>'Climate Metrics'!P163</f>
        <v>0</v>
      </c>
      <c r="O110" s="103">
        <f>'Climate Metrics'!Q163</f>
        <v>0</v>
      </c>
      <c r="P110" s="103">
        <f>'Climate Metrics'!R163</f>
        <v>0</v>
      </c>
      <c r="Q110" s="103">
        <f>'Climate Metrics'!S163</f>
        <v>0</v>
      </c>
      <c r="R110" s="103">
        <f>'Climate Metrics'!T163</f>
        <v>0</v>
      </c>
    </row>
    <row r="111" spans="1:18" x14ac:dyDescent="0.25">
      <c r="A111" t="str">
        <f>'Climate Metrics'!C164</f>
        <v>Waste Emissions</v>
      </c>
      <c r="B111" t="str">
        <f>'Climate Metrics'!D164</f>
        <v>Tonnes CO2e</v>
      </c>
      <c r="C111" s="103">
        <f>'Climate Metrics'!E164</f>
        <v>0</v>
      </c>
      <c r="D111" s="103">
        <f>'Climate Metrics'!F164</f>
        <v>0</v>
      </c>
      <c r="E111" s="103">
        <f>'Climate Metrics'!G164</f>
        <v>0</v>
      </c>
      <c r="F111" s="103">
        <f>'Climate Metrics'!H164</f>
        <v>0</v>
      </c>
      <c r="G111" s="103">
        <f>'Climate Metrics'!I164</f>
        <v>0</v>
      </c>
      <c r="H111" s="103">
        <f>'Climate Metrics'!J164</f>
        <v>0</v>
      </c>
      <c r="I111" s="103">
        <f>'Climate Metrics'!K164</f>
        <v>0</v>
      </c>
      <c r="J111" s="103">
        <f>'Climate Metrics'!L164</f>
        <v>0</v>
      </c>
      <c r="K111" s="103">
        <f>'Climate Metrics'!M164</f>
        <v>0</v>
      </c>
      <c r="L111" s="103">
        <f>'Climate Metrics'!N164</f>
        <v>0</v>
      </c>
      <c r="M111" s="103">
        <f>'Climate Metrics'!O164</f>
        <v>0</v>
      </c>
      <c r="N111" s="103">
        <f>'Climate Metrics'!P164</f>
        <v>0</v>
      </c>
      <c r="O111" s="103">
        <f>'Climate Metrics'!Q164</f>
        <v>0</v>
      </c>
      <c r="P111" s="103">
        <f>'Climate Metrics'!R164</f>
        <v>0</v>
      </c>
      <c r="Q111" s="103">
        <f>'Climate Metrics'!S164</f>
        <v>0</v>
      </c>
      <c r="R111" s="103">
        <f>'Climate Metrics'!T164</f>
        <v>0</v>
      </c>
    </row>
    <row r="112" spans="1:18" x14ac:dyDescent="0.25">
      <c r="A112" t="str">
        <f>'Climate Metrics'!C165</f>
        <v>Per capita waste emissions</v>
      </c>
      <c r="B112" t="str">
        <f>'Climate Metrics'!D165</f>
        <v>Tonnes CO2e / person</v>
      </c>
      <c r="C112" s="103">
        <f>'Climate Metrics'!E165</f>
        <v>0</v>
      </c>
      <c r="D112" s="103">
        <f>'Climate Metrics'!F165</f>
        <v>0</v>
      </c>
      <c r="E112" s="103">
        <f>'Climate Metrics'!G165</f>
        <v>0</v>
      </c>
      <c r="F112" s="103">
        <f>'Climate Metrics'!H165</f>
        <v>0</v>
      </c>
      <c r="G112" s="103">
        <f>'Climate Metrics'!I165</f>
        <v>0</v>
      </c>
      <c r="H112" s="103">
        <f>'Climate Metrics'!J165</f>
        <v>0</v>
      </c>
      <c r="I112" s="103">
        <f>'Climate Metrics'!K165</f>
        <v>0</v>
      </c>
      <c r="J112" s="103">
        <f>'Climate Metrics'!L165</f>
        <v>0</v>
      </c>
      <c r="K112" s="103">
        <f>'Climate Metrics'!M165</f>
        <v>0</v>
      </c>
      <c r="L112" s="103">
        <f>'Climate Metrics'!N165</f>
        <v>0</v>
      </c>
      <c r="M112" s="103">
        <f>'Climate Metrics'!O165</f>
        <v>0</v>
      </c>
      <c r="N112" s="103">
        <f>'Climate Metrics'!P165</f>
        <v>0</v>
      </c>
      <c r="O112" s="103">
        <f>'Climate Metrics'!Q165</f>
        <v>0</v>
      </c>
      <c r="P112" s="103">
        <f>'Climate Metrics'!R165</f>
        <v>0</v>
      </c>
      <c r="Q112" s="103">
        <f>'Climate Metrics'!S165</f>
        <v>0</v>
      </c>
      <c r="R112" s="103">
        <f>'Climate Metrics'!T165</f>
        <v>0</v>
      </c>
    </row>
    <row r="113" spans="1:18" x14ac:dyDescent="0.25">
      <c r="A113" t="str">
        <f>'Climate Metrics'!C166</f>
        <v>Average household waste emissions</v>
      </c>
      <c r="B113" t="str">
        <f>'Climate Metrics'!D166</f>
        <v>Tonnes CO2e / household</v>
      </c>
      <c r="C113" s="103">
        <f>'Climate Metrics'!E166</f>
        <v>0</v>
      </c>
      <c r="D113" s="103">
        <f>'Climate Metrics'!F166</f>
        <v>0</v>
      </c>
      <c r="E113" s="103">
        <f>'Climate Metrics'!G166</f>
        <v>0</v>
      </c>
      <c r="F113" s="103">
        <f>'Climate Metrics'!H166</f>
        <v>0</v>
      </c>
      <c r="G113" s="103">
        <f>'Climate Metrics'!I166</f>
        <v>0</v>
      </c>
      <c r="H113" s="103">
        <f>'Climate Metrics'!J166</f>
        <v>0</v>
      </c>
      <c r="I113" s="103">
        <f>'Climate Metrics'!K166</f>
        <v>0</v>
      </c>
      <c r="J113" s="103">
        <f>'Climate Metrics'!L166</f>
        <v>0</v>
      </c>
      <c r="K113" s="103">
        <f>'Climate Metrics'!M166</f>
        <v>0</v>
      </c>
      <c r="L113" s="103">
        <f>'Climate Metrics'!N166</f>
        <v>0</v>
      </c>
      <c r="M113" s="103">
        <f>'Climate Metrics'!O166</f>
        <v>0</v>
      </c>
      <c r="N113" s="103">
        <f>'Climate Metrics'!P166</f>
        <v>0</v>
      </c>
      <c r="O113" s="103">
        <f>'Climate Metrics'!Q166</f>
        <v>0</v>
      </c>
      <c r="P113" s="103">
        <f>'Climate Metrics'!R166</f>
        <v>0</v>
      </c>
      <c r="Q113" s="103">
        <f>'Climate Metrics'!S166</f>
        <v>0</v>
      </c>
      <c r="R113" s="103">
        <f>'Climate Metrics'!T166</f>
        <v>0</v>
      </c>
    </row>
    <row r="114" spans="1:18" x14ac:dyDescent="0.25">
      <c r="A114" t="str">
        <f>'Climate Metrics'!C170</f>
        <v>Installed Solar Capacity (Total)</v>
      </c>
      <c r="B114" t="str">
        <f>'Climate Metrics'!D170</f>
        <v>KW</v>
      </c>
      <c r="C114" s="103">
        <f>'Climate Metrics'!E170</f>
        <v>0</v>
      </c>
      <c r="D114" s="103">
        <f>'Climate Metrics'!F170</f>
        <v>0</v>
      </c>
      <c r="E114" s="103">
        <f>'Climate Metrics'!G170</f>
        <v>0</v>
      </c>
      <c r="F114" s="103">
        <f>'Climate Metrics'!H170</f>
        <v>0</v>
      </c>
      <c r="G114" s="103">
        <f>'Climate Metrics'!I170</f>
        <v>0</v>
      </c>
      <c r="H114" s="103">
        <f>'Climate Metrics'!J170</f>
        <v>0</v>
      </c>
      <c r="I114" s="103">
        <f>'Climate Metrics'!K170</f>
        <v>0</v>
      </c>
      <c r="J114" s="103">
        <f>'Climate Metrics'!L170</f>
        <v>0</v>
      </c>
      <c r="K114" s="103">
        <f>'Climate Metrics'!M170</f>
        <v>0</v>
      </c>
      <c r="L114" s="103">
        <f>'Climate Metrics'!N170</f>
        <v>0</v>
      </c>
      <c r="M114" s="103">
        <f>'Climate Metrics'!O170</f>
        <v>0</v>
      </c>
      <c r="N114" s="103">
        <f>'Climate Metrics'!P170</f>
        <v>0</v>
      </c>
      <c r="O114" s="103">
        <f>'Climate Metrics'!Q170</f>
        <v>0</v>
      </c>
      <c r="P114" s="103">
        <f>'Climate Metrics'!R170</f>
        <v>0</v>
      </c>
      <c r="Q114" s="103">
        <f>'Climate Metrics'!S170</f>
        <v>0</v>
      </c>
      <c r="R114" s="103">
        <f>'Climate Metrics'!T170</f>
        <v>0</v>
      </c>
    </row>
    <row r="115" spans="1:18" x14ac:dyDescent="0.25">
      <c r="A115" t="str">
        <f>'Climate Metrics'!C171</f>
        <v>Installed Solar Capacity (Annual)</v>
      </c>
      <c r="B115" t="str">
        <f>'Climate Metrics'!D171</f>
        <v>KW</v>
      </c>
      <c r="C115" s="103">
        <f>'Climate Metrics'!E171</f>
        <v>0</v>
      </c>
      <c r="D115" s="103">
        <f>'Climate Metrics'!F171</f>
        <v>0</v>
      </c>
      <c r="E115" s="103">
        <f>'Climate Metrics'!G171</f>
        <v>0</v>
      </c>
      <c r="F115" s="103">
        <f>'Climate Metrics'!H171</f>
        <v>0</v>
      </c>
      <c r="G115" s="103">
        <f>'Climate Metrics'!I171</f>
        <v>0</v>
      </c>
      <c r="H115" s="103">
        <f>'Climate Metrics'!J171</f>
        <v>0</v>
      </c>
      <c r="I115" s="103">
        <f>'Climate Metrics'!K171</f>
        <v>0</v>
      </c>
      <c r="J115" s="103">
        <f>'Climate Metrics'!L171</f>
        <v>0</v>
      </c>
      <c r="K115" s="103">
        <f>'Climate Metrics'!M171</f>
        <v>0</v>
      </c>
      <c r="L115" s="103">
        <f>'Climate Metrics'!N171</f>
        <v>0</v>
      </c>
      <c r="M115" s="103">
        <f>'Climate Metrics'!O171</f>
        <v>0</v>
      </c>
      <c r="N115" s="103">
        <f>'Climate Metrics'!P171</f>
        <v>0</v>
      </c>
      <c r="O115" s="103">
        <f>'Climate Metrics'!Q171</f>
        <v>0</v>
      </c>
      <c r="P115" s="103">
        <f>'Climate Metrics'!R171</f>
        <v>0</v>
      </c>
      <c r="Q115" s="103">
        <f>'Climate Metrics'!S171</f>
        <v>0</v>
      </c>
      <c r="R115" s="103">
        <f>'Climate Metrics'!T171</f>
        <v>0</v>
      </c>
    </row>
    <row r="116" spans="1:18" x14ac:dyDescent="0.25">
      <c r="A116" t="str">
        <f>'Climate Metrics'!C172</f>
        <v>Installed Residential Solar Capacity</v>
      </c>
      <c r="B116" t="str">
        <f>'Climate Metrics'!D172</f>
        <v>KW</v>
      </c>
      <c r="C116" s="103">
        <f>'Climate Metrics'!E172</f>
        <v>0</v>
      </c>
      <c r="D116" s="103">
        <f>'Climate Metrics'!F172</f>
        <v>0</v>
      </c>
      <c r="E116" s="103">
        <f>'Climate Metrics'!G172</f>
        <v>0</v>
      </c>
      <c r="F116" s="103">
        <f>'Climate Metrics'!H172</f>
        <v>0</v>
      </c>
      <c r="G116" s="103">
        <f>'Climate Metrics'!I172</f>
        <v>0</v>
      </c>
      <c r="H116" s="103">
        <f>'Climate Metrics'!J172</f>
        <v>0</v>
      </c>
      <c r="I116" s="103">
        <f>'Climate Metrics'!K172</f>
        <v>0</v>
      </c>
      <c r="J116" s="103">
        <f>'Climate Metrics'!L172</f>
        <v>0</v>
      </c>
      <c r="K116" s="103">
        <f>'Climate Metrics'!M172</f>
        <v>0</v>
      </c>
      <c r="L116" s="103">
        <f>'Climate Metrics'!N172</f>
        <v>0</v>
      </c>
      <c r="M116" s="103">
        <f>'Climate Metrics'!O172</f>
        <v>0</v>
      </c>
      <c r="N116" s="103">
        <f>'Climate Metrics'!P172</f>
        <v>0</v>
      </c>
      <c r="O116" s="103">
        <f>'Climate Metrics'!Q172</f>
        <v>0</v>
      </c>
      <c r="P116" s="103">
        <f>'Climate Metrics'!R172</f>
        <v>0</v>
      </c>
      <c r="Q116" s="103">
        <f>'Climate Metrics'!S172</f>
        <v>0</v>
      </c>
      <c r="R116" s="103">
        <f>'Climate Metrics'!T172</f>
        <v>0</v>
      </c>
    </row>
    <row r="117" spans="1:18" x14ac:dyDescent="0.25">
      <c r="A117" t="str">
        <f>'Climate Metrics'!C173</f>
        <v>Installed Commercial Solar Capacity</v>
      </c>
      <c r="B117" t="str">
        <f>'Climate Metrics'!D173</f>
        <v>KW</v>
      </c>
      <c r="C117" s="103">
        <f>'Climate Metrics'!E173</f>
        <v>0</v>
      </c>
      <c r="D117" s="103">
        <f>'Climate Metrics'!F173</f>
        <v>0</v>
      </c>
      <c r="E117" s="103">
        <f>'Climate Metrics'!G173</f>
        <v>0</v>
      </c>
      <c r="F117" s="103">
        <f>'Climate Metrics'!H173</f>
        <v>0</v>
      </c>
      <c r="G117" s="103">
        <f>'Climate Metrics'!I173</f>
        <v>0</v>
      </c>
      <c r="H117" s="103">
        <f>'Climate Metrics'!J173</f>
        <v>0</v>
      </c>
      <c r="I117" s="103">
        <f>'Climate Metrics'!K173</f>
        <v>0</v>
      </c>
      <c r="J117" s="103">
        <f>'Climate Metrics'!L173</f>
        <v>0</v>
      </c>
      <c r="K117" s="103">
        <f>'Climate Metrics'!M173</f>
        <v>0</v>
      </c>
      <c r="L117" s="103">
        <f>'Climate Metrics'!N173</f>
        <v>0</v>
      </c>
      <c r="M117" s="103">
        <f>'Climate Metrics'!O173</f>
        <v>0</v>
      </c>
      <c r="N117" s="103">
        <f>'Climate Metrics'!P173</f>
        <v>0</v>
      </c>
      <c r="O117" s="103">
        <f>'Climate Metrics'!Q173</f>
        <v>0</v>
      </c>
      <c r="P117" s="103">
        <f>'Climate Metrics'!R173</f>
        <v>0</v>
      </c>
      <c r="Q117" s="103">
        <f>'Climate Metrics'!S173</f>
        <v>0</v>
      </c>
      <c r="R117" s="103">
        <f>'Climate Metrics'!T173</f>
        <v>0</v>
      </c>
    </row>
    <row r="118" spans="1:18" x14ac:dyDescent="0.25">
      <c r="A118" t="str">
        <f>'Climate Metrics'!C174</f>
        <v>Residential Solar Incentives Received</v>
      </c>
      <c r="B118" t="str">
        <f>'Climate Metrics'!D174</f>
        <v>$</v>
      </c>
      <c r="C118" s="103">
        <f>'Climate Metrics'!E174</f>
        <v>0</v>
      </c>
      <c r="D118" s="103">
        <f>'Climate Metrics'!F174</f>
        <v>0</v>
      </c>
      <c r="E118" s="103">
        <f>'Climate Metrics'!G174</f>
        <v>0</v>
      </c>
      <c r="F118" s="103">
        <f>'Climate Metrics'!H174</f>
        <v>0</v>
      </c>
      <c r="G118" s="103">
        <f>'Climate Metrics'!I174</f>
        <v>0</v>
      </c>
      <c r="H118" s="103">
        <f>'Climate Metrics'!J174</f>
        <v>0</v>
      </c>
      <c r="I118" s="103">
        <f>'Climate Metrics'!K174</f>
        <v>0</v>
      </c>
      <c r="J118" s="103">
        <f>'Climate Metrics'!L174</f>
        <v>0</v>
      </c>
      <c r="K118" s="103">
        <f>'Climate Metrics'!M174</f>
        <v>0</v>
      </c>
      <c r="L118" s="103">
        <f>'Climate Metrics'!N174</f>
        <v>0</v>
      </c>
      <c r="M118" s="103">
        <f>'Climate Metrics'!O174</f>
        <v>0</v>
      </c>
      <c r="N118" s="103">
        <f>'Climate Metrics'!P174</f>
        <v>0</v>
      </c>
      <c r="O118" s="103">
        <f>'Climate Metrics'!Q174</f>
        <v>0</v>
      </c>
      <c r="P118" s="103">
        <f>'Climate Metrics'!R174</f>
        <v>0</v>
      </c>
      <c r="Q118" s="103">
        <f>'Climate Metrics'!S174</f>
        <v>0</v>
      </c>
      <c r="R118" s="103">
        <f>'Climate Metrics'!T174</f>
        <v>0</v>
      </c>
    </row>
    <row r="119" spans="1:18" x14ac:dyDescent="0.25">
      <c r="A119" t="str">
        <f>'Climate Metrics'!C175</f>
        <v>Commercial Solar Incentivies Received</v>
      </c>
      <c r="B119" t="str">
        <f>'Climate Metrics'!D175</f>
        <v>$</v>
      </c>
      <c r="C119" s="103">
        <f>'Climate Metrics'!E175</f>
        <v>0</v>
      </c>
      <c r="D119" s="103">
        <f>'Climate Metrics'!F175</f>
        <v>0</v>
      </c>
      <c r="E119" s="103">
        <f>'Climate Metrics'!G175</f>
        <v>0</v>
      </c>
      <c r="F119" s="103">
        <f>'Climate Metrics'!H175</f>
        <v>0</v>
      </c>
      <c r="G119" s="103">
        <f>'Climate Metrics'!I175</f>
        <v>0</v>
      </c>
      <c r="H119" s="103">
        <f>'Climate Metrics'!J175</f>
        <v>0</v>
      </c>
      <c r="I119" s="103">
        <f>'Climate Metrics'!K175</f>
        <v>0</v>
      </c>
      <c r="J119" s="103">
        <f>'Climate Metrics'!L175</f>
        <v>0</v>
      </c>
      <c r="K119" s="103">
        <f>'Climate Metrics'!M175</f>
        <v>0</v>
      </c>
      <c r="L119" s="103">
        <f>'Climate Metrics'!N175</f>
        <v>0</v>
      </c>
      <c r="M119" s="103">
        <f>'Climate Metrics'!O175</f>
        <v>0</v>
      </c>
      <c r="N119" s="103">
        <f>'Climate Metrics'!P175</f>
        <v>0</v>
      </c>
      <c r="O119" s="103">
        <f>'Climate Metrics'!Q175</f>
        <v>0</v>
      </c>
      <c r="P119" s="103">
        <f>'Climate Metrics'!R175</f>
        <v>0</v>
      </c>
      <c r="Q119" s="103">
        <f>'Climate Metrics'!S175</f>
        <v>0</v>
      </c>
      <c r="R119" s="103">
        <f>'Climate Metrics'!T175</f>
        <v>0</v>
      </c>
    </row>
    <row r="120" spans="1:18" x14ac:dyDescent="0.25">
      <c r="A120" t="str">
        <f>'Climate Metrics'!C176</f>
        <v>Installed Wind Capacity</v>
      </c>
      <c r="B120" t="str">
        <f>'Climate Metrics'!D176</f>
        <v>KW</v>
      </c>
      <c r="C120" s="103">
        <f>'Climate Metrics'!E176</f>
        <v>0</v>
      </c>
      <c r="D120" s="103">
        <f>'Climate Metrics'!F176</f>
        <v>0</v>
      </c>
      <c r="E120" s="103">
        <f>'Climate Metrics'!G176</f>
        <v>0</v>
      </c>
      <c r="F120" s="103">
        <f>'Climate Metrics'!H176</f>
        <v>0</v>
      </c>
      <c r="G120" s="103">
        <f>'Climate Metrics'!I176</f>
        <v>0</v>
      </c>
      <c r="H120" s="103">
        <f>'Climate Metrics'!J176</f>
        <v>0</v>
      </c>
      <c r="I120" s="103">
        <f>'Climate Metrics'!K176</f>
        <v>0</v>
      </c>
      <c r="J120" s="103">
        <f>'Climate Metrics'!L176</f>
        <v>0</v>
      </c>
      <c r="K120" s="103">
        <f>'Climate Metrics'!M176</f>
        <v>0</v>
      </c>
      <c r="L120" s="103">
        <f>'Climate Metrics'!N176</f>
        <v>0</v>
      </c>
      <c r="M120" s="103">
        <f>'Climate Metrics'!O176</f>
        <v>0</v>
      </c>
      <c r="N120" s="103">
        <f>'Climate Metrics'!P176</f>
        <v>0</v>
      </c>
      <c r="O120" s="103">
        <f>'Climate Metrics'!Q176</f>
        <v>0</v>
      </c>
      <c r="P120" s="103">
        <f>'Climate Metrics'!R176</f>
        <v>0</v>
      </c>
      <c r="Q120" s="103">
        <f>'Climate Metrics'!S176</f>
        <v>0</v>
      </c>
      <c r="R120" s="103">
        <f>'Climate Metrics'!T176</f>
        <v>0</v>
      </c>
    </row>
    <row r="121" spans="1:18" x14ac:dyDescent="0.25">
      <c r="A121" t="str">
        <f>'Climate Metrics'!C178</f>
        <v>Goal for installed rooftop solar</v>
      </c>
      <c r="B121" t="str">
        <f>'Climate Metrics'!D178</f>
        <v>MW</v>
      </c>
      <c r="C121" s="103">
        <f>'Climate Metrics'!E178</f>
        <v>0</v>
      </c>
      <c r="D121" s="103">
        <f>'Climate Metrics'!F178</f>
        <v>0.13333333333333333</v>
      </c>
      <c r="E121" s="103">
        <f>'Climate Metrics'!G178</f>
        <v>0.26666666666666666</v>
      </c>
      <c r="F121" s="103">
        <f>'Climate Metrics'!H178</f>
        <v>0.4</v>
      </c>
      <c r="G121" s="103">
        <f>'Climate Metrics'!I178</f>
        <v>0.53333333333333333</v>
      </c>
      <c r="H121" s="103">
        <f>'Climate Metrics'!J178</f>
        <v>0.66666666666666663</v>
      </c>
      <c r="I121" s="103">
        <f>'Climate Metrics'!K178</f>
        <v>0.8</v>
      </c>
      <c r="J121" s="103">
        <f>'Climate Metrics'!L178</f>
        <v>0.93333333333333335</v>
      </c>
      <c r="K121" s="103">
        <f>'Climate Metrics'!M178</f>
        <v>1.0666666666666667</v>
      </c>
      <c r="L121" s="103">
        <f>'Climate Metrics'!N178</f>
        <v>1.2</v>
      </c>
      <c r="M121" s="103">
        <f>'Climate Metrics'!O178</f>
        <v>1.3333333333333333</v>
      </c>
      <c r="N121" s="103">
        <f>'Climate Metrics'!P178</f>
        <v>1.4666666666666666</v>
      </c>
      <c r="O121" s="103">
        <f>'Climate Metrics'!Q178</f>
        <v>1.6</v>
      </c>
      <c r="P121" s="103">
        <f>'Climate Metrics'!R178</f>
        <v>1.7333333333333334</v>
      </c>
      <c r="Q121" s="103">
        <f>'Climate Metrics'!S178</f>
        <v>1.8666666666666667</v>
      </c>
      <c r="R121" s="103">
        <f>'Climate Metrics'!T178</f>
        <v>2</v>
      </c>
    </row>
    <row r="122" spans="1:18" x14ac:dyDescent="0.25">
      <c r="A122" t="str">
        <f>'Climate Metrics'!C183</f>
        <v>Community Solar Garden Subscription(s)</v>
      </c>
      <c r="B122" t="str">
        <f>'Climate Metrics'!D183</f>
        <v>KWh</v>
      </c>
      <c r="C122" s="103">
        <f>'Climate Metrics'!E183</f>
        <v>0</v>
      </c>
      <c r="D122" s="103">
        <f>'Climate Metrics'!F183</f>
        <v>0</v>
      </c>
      <c r="E122" s="103">
        <f>'Climate Metrics'!G183</f>
        <v>0</v>
      </c>
      <c r="F122" s="103">
        <f>'Climate Metrics'!H183</f>
        <v>0</v>
      </c>
      <c r="G122" s="103">
        <f>'Climate Metrics'!I183</f>
        <v>0</v>
      </c>
      <c r="H122" s="103">
        <f>'Climate Metrics'!J183</f>
        <v>0</v>
      </c>
      <c r="I122" s="103">
        <f>'Climate Metrics'!K183</f>
        <v>0</v>
      </c>
      <c r="J122" s="103">
        <f>'Climate Metrics'!L183</f>
        <v>0</v>
      </c>
      <c r="K122" s="103">
        <f>'Climate Metrics'!M183</f>
        <v>0</v>
      </c>
      <c r="L122" s="103">
        <f>'Climate Metrics'!N183</f>
        <v>0</v>
      </c>
      <c r="M122" s="103">
        <f>'Climate Metrics'!O183</f>
        <v>0</v>
      </c>
      <c r="N122" s="103">
        <f>'Climate Metrics'!P183</f>
        <v>0</v>
      </c>
      <c r="O122" s="103">
        <f>'Climate Metrics'!Q183</f>
        <v>0</v>
      </c>
      <c r="P122" s="103">
        <f>'Climate Metrics'!R183</f>
        <v>0</v>
      </c>
      <c r="Q122" s="103">
        <f>'Climate Metrics'!S183</f>
        <v>0</v>
      </c>
      <c r="R122" s="103">
        <f>'Climate Metrics'!T183</f>
        <v>0</v>
      </c>
    </row>
    <row r="123" spans="1:18" x14ac:dyDescent="0.25">
      <c r="A123" t="str">
        <f>'Climate Metrics'!C184</f>
        <v>Community Solar Garden Subscription(s)</v>
      </c>
      <c r="B123" t="str">
        <f>'Climate Metrics'!D184</f>
        <v>Number of Subscriptions</v>
      </c>
      <c r="C123" s="103">
        <f>'Climate Metrics'!E184</f>
        <v>0</v>
      </c>
      <c r="D123" s="103">
        <f>'Climate Metrics'!F184</f>
        <v>0</v>
      </c>
      <c r="E123" s="103">
        <f>'Climate Metrics'!G184</f>
        <v>0</v>
      </c>
      <c r="F123" s="103">
        <f>'Climate Metrics'!H184</f>
        <v>0</v>
      </c>
      <c r="G123" s="103">
        <f>'Climate Metrics'!I184</f>
        <v>0</v>
      </c>
      <c r="H123" s="103">
        <f>'Climate Metrics'!J184</f>
        <v>0</v>
      </c>
      <c r="I123" s="103">
        <f>'Climate Metrics'!K184</f>
        <v>0</v>
      </c>
      <c r="J123" s="103">
        <f>'Climate Metrics'!L184</f>
        <v>0</v>
      </c>
      <c r="K123" s="103">
        <f>'Climate Metrics'!M184</f>
        <v>0</v>
      </c>
      <c r="L123" s="103">
        <f>'Climate Metrics'!N184</f>
        <v>0</v>
      </c>
      <c r="M123" s="103">
        <f>'Climate Metrics'!O184</f>
        <v>0</v>
      </c>
      <c r="N123" s="103">
        <f>'Climate Metrics'!P184</f>
        <v>0</v>
      </c>
      <c r="O123" s="103">
        <f>'Climate Metrics'!Q184</f>
        <v>0</v>
      </c>
      <c r="P123" s="103">
        <f>'Climate Metrics'!R184</f>
        <v>0</v>
      </c>
      <c r="Q123" s="103">
        <f>'Climate Metrics'!S184</f>
        <v>0</v>
      </c>
      <c r="R123" s="103">
        <f>'Climate Metrics'!T184</f>
        <v>0</v>
      </c>
    </row>
    <row r="124" spans="1:18" x14ac:dyDescent="0.25">
      <c r="A124" t="str">
        <f>'Climate Metrics'!C185</f>
        <v>Community Solar Garden Subscription(s)</v>
      </c>
      <c r="B124" t="str">
        <f>'Climate Metrics'!D185</f>
        <v>KW Capacity</v>
      </c>
      <c r="C124" s="103">
        <f>'Climate Metrics'!E185</f>
        <v>0</v>
      </c>
      <c r="D124" s="103">
        <f>'Climate Metrics'!F185</f>
        <v>0</v>
      </c>
      <c r="E124" s="103">
        <f>'Climate Metrics'!G185</f>
        <v>0</v>
      </c>
      <c r="F124" s="103">
        <f>'Climate Metrics'!H185</f>
        <v>0</v>
      </c>
      <c r="G124" s="103">
        <f>'Climate Metrics'!I185</f>
        <v>0</v>
      </c>
      <c r="H124" s="103">
        <f>'Climate Metrics'!J185</f>
        <v>0</v>
      </c>
      <c r="I124" s="103">
        <f>'Climate Metrics'!K185</f>
        <v>0</v>
      </c>
      <c r="J124" s="103">
        <f>'Climate Metrics'!L185</f>
        <v>0</v>
      </c>
      <c r="K124" s="103">
        <f>'Climate Metrics'!M185</f>
        <v>0</v>
      </c>
      <c r="L124" s="103">
        <f>'Climate Metrics'!N185</f>
        <v>0</v>
      </c>
      <c r="M124" s="103">
        <f>'Climate Metrics'!O185</f>
        <v>0</v>
      </c>
      <c r="N124" s="103">
        <f>'Climate Metrics'!P185</f>
        <v>0</v>
      </c>
      <c r="O124" s="103">
        <f>'Climate Metrics'!Q185</f>
        <v>0</v>
      </c>
      <c r="P124" s="103">
        <f>'Climate Metrics'!R185</f>
        <v>0</v>
      </c>
      <c r="Q124" s="103">
        <f>'Climate Metrics'!S185</f>
        <v>0</v>
      </c>
      <c r="R124" s="103">
        <f>'Climate Metrics'!T185</f>
        <v>0</v>
      </c>
    </row>
    <row r="125" spans="1:18" x14ac:dyDescent="0.25">
      <c r="A125" t="str">
        <f>'Climate Metrics'!C186</f>
        <v>Residential Community Solar Garden Subscription(s)</v>
      </c>
      <c r="B125" t="str">
        <f>'Climate Metrics'!D186</f>
        <v>KWh</v>
      </c>
      <c r="C125" s="103">
        <f>'Climate Metrics'!E186</f>
        <v>0</v>
      </c>
      <c r="D125" s="103">
        <f>'Climate Metrics'!F186</f>
        <v>0</v>
      </c>
      <c r="E125" s="103">
        <f>'Climate Metrics'!G186</f>
        <v>0</v>
      </c>
      <c r="F125" s="103">
        <f>'Climate Metrics'!H186</f>
        <v>0</v>
      </c>
      <c r="G125" s="103">
        <f>'Climate Metrics'!I186</f>
        <v>0</v>
      </c>
      <c r="H125" s="103">
        <f>'Climate Metrics'!J186</f>
        <v>0</v>
      </c>
      <c r="I125" s="103">
        <f>'Climate Metrics'!K186</f>
        <v>0</v>
      </c>
      <c r="J125" s="103">
        <f>'Climate Metrics'!L186</f>
        <v>0</v>
      </c>
      <c r="K125" s="103">
        <f>'Climate Metrics'!M186</f>
        <v>0</v>
      </c>
      <c r="L125" s="103">
        <f>'Climate Metrics'!N186</f>
        <v>0</v>
      </c>
      <c r="M125" s="103">
        <f>'Climate Metrics'!O186</f>
        <v>0</v>
      </c>
      <c r="N125" s="103">
        <f>'Climate Metrics'!P186</f>
        <v>0</v>
      </c>
      <c r="O125" s="103">
        <f>'Climate Metrics'!Q186</f>
        <v>0</v>
      </c>
      <c r="P125" s="103">
        <f>'Climate Metrics'!R186</f>
        <v>0</v>
      </c>
      <c r="Q125" s="103">
        <f>'Climate Metrics'!S186</f>
        <v>0</v>
      </c>
      <c r="R125" s="103">
        <f>'Climate Metrics'!T186</f>
        <v>0</v>
      </c>
    </row>
    <row r="126" spans="1:18" x14ac:dyDescent="0.25">
      <c r="A126" t="str">
        <f>'Climate Metrics'!C187</f>
        <v>Residential Community Solar Garden Subscription(s)</v>
      </c>
      <c r="B126" t="str">
        <f>'Climate Metrics'!D187</f>
        <v>Number of Subscriptions</v>
      </c>
      <c r="C126" s="103">
        <f>'Climate Metrics'!E187</f>
        <v>0</v>
      </c>
      <c r="D126" s="103">
        <f>'Climate Metrics'!F187</f>
        <v>0</v>
      </c>
      <c r="E126" s="103">
        <f>'Climate Metrics'!G187</f>
        <v>0</v>
      </c>
      <c r="F126" s="103">
        <f>'Climate Metrics'!H187</f>
        <v>0</v>
      </c>
      <c r="G126" s="103">
        <f>'Climate Metrics'!I187</f>
        <v>0</v>
      </c>
      <c r="H126" s="103">
        <f>'Climate Metrics'!J187</f>
        <v>0</v>
      </c>
      <c r="I126" s="103">
        <f>'Climate Metrics'!K187</f>
        <v>0</v>
      </c>
      <c r="J126" s="103">
        <f>'Climate Metrics'!L187</f>
        <v>0</v>
      </c>
      <c r="K126" s="103">
        <f>'Climate Metrics'!M187</f>
        <v>0</v>
      </c>
      <c r="L126" s="103">
        <f>'Climate Metrics'!N187</f>
        <v>0</v>
      </c>
      <c r="M126" s="103">
        <f>'Climate Metrics'!O187</f>
        <v>0</v>
      </c>
      <c r="N126" s="103">
        <f>'Climate Metrics'!P187</f>
        <v>0</v>
      </c>
      <c r="O126" s="103">
        <f>'Climate Metrics'!Q187</f>
        <v>0</v>
      </c>
      <c r="P126" s="103">
        <f>'Climate Metrics'!R187</f>
        <v>0</v>
      </c>
      <c r="Q126" s="103">
        <f>'Climate Metrics'!S187</f>
        <v>0</v>
      </c>
      <c r="R126" s="103">
        <f>'Climate Metrics'!T187</f>
        <v>0</v>
      </c>
    </row>
    <row r="127" spans="1:18" x14ac:dyDescent="0.25">
      <c r="A127" t="str">
        <f>'Climate Metrics'!C188</f>
        <v>Residential Community Solar Garden Subscription(s)</v>
      </c>
      <c r="B127" t="str">
        <f>'Climate Metrics'!D188</f>
        <v>KW Capacity</v>
      </c>
      <c r="C127" s="103">
        <f>'Climate Metrics'!E188</f>
        <v>0</v>
      </c>
      <c r="D127" s="103">
        <f>'Climate Metrics'!F188</f>
        <v>0</v>
      </c>
      <c r="E127" s="103">
        <f>'Climate Metrics'!G188</f>
        <v>0</v>
      </c>
      <c r="F127" s="103">
        <f>'Climate Metrics'!H188</f>
        <v>0</v>
      </c>
      <c r="G127" s="103">
        <f>'Climate Metrics'!I188</f>
        <v>0</v>
      </c>
      <c r="H127" s="103">
        <f>'Climate Metrics'!J188</f>
        <v>0</v>
      </c>
      <c r="I127" s="103">
        <f>'Climate Metrics'!K188</f>
        <v>0</v>
      </c>
      <c r="J127" s="103">
        <f>'Climate Metrics'!L188</f>
        <v>0</v>
      </c>
      <c r="K127" s="103">
        <f>'Climate Metrics'!M188</f>
        <v>0</v>
      </c>
      <c r="L127" s="103">
        <f>'Climate Metrics'!N188</f>
        <v>0</v>
      </c>
      <c r="M127" s="103">
        <f>'Climate Metrics'!O188</f>
        <v>0</v>
      </c>
      <c r="N127" s="103">
        <f>'Climate Metrics'!P188</f>
        <v>0</v>
      </c>
      <c r="O127" s="103">
        <f>'Climate Metrics'!Q188</f>
        <v>0</v>
      </c>
      <c r="P127" s="103">
        <f>'Climate Metrics'!R188</f>
        <v>0</v>
      </c>
      <c r="Q127" s="103">
        <f>'Climate Metrics'!S188</f>
        <v>0</v>
      </c>
      <c r="R127" s="103">
        <f>'Climate Metrics'!T188</f>
        <v>0</v>
      </c>
    </row>
    <row r="128" spans="1:18" x14ac:dyDescent="0.25">
      <c r="A128" t="str">
        <f>'Climate Metrics'!C189</f>
        <v>Residential Subscription Cost - Total Spent</v>
      </c>
      <c r="B128" t="str">
        <f>'Climate Metrics'!D189</f>
        <v>$</v>
      </c>
      <c r="C128" s="103">
        <f>'Climate Metrics'!E189</f>
        <v>0</v>
      </c>
      <c r="D128" s="103">
        <f>'Climate Metrics'!F189</f>
        <v>0</v>
      </c>
      <c r="E128" s="103">
        <f>'Climate Metrics'!G189</f>
        <v>0</v>
      </c>
      <c r="F128" s="103">
        <f>'Climate Metrics'!H189</f>
        <v>0</v>
      </c>
      <c r="G128" s="103">
        <f>'Climate Metrics'!I189</f>
        <v>0</v>
      </c>
      <c r="H128" s="103">
        <f>'Climate Metrics'!J189</f>
        <v>0</v>
      </c>
      <c r="I128" s="103">
        <f>'Climate Metrics'!K189</f>
        <v>0</v>
      </c>
      <c r="J128" s="103">
        <f>'Climate Metrics'!L189</f>
        <v>0</v>
      </c>
      <c r="K128" s="103">
        <f>'Climate Metrics'!M189</f>
        <v>0</v>
      </c>
      <c r="L128" s="103">
        <f>'Climate Metrics'!N189</f>
        <v>0</v>
      </c>
      <c r="M128" s="103">
        <f>'Climate Metrics'!O189</f>
        <v>0</v>
      </c>
      <c r="N128" s="103">
        <f>'Climate Metrics'!P189</f>
        <v>0</v>
      </c>
      <c r="O128" s="103">
        <f>'Climate Metrics'!Q189</f>
        <v>0</v>
      </c>
      <c r="P128" s="103">
        <f>'Climate Metrics'!R189</f>
        <v>0</v>
      </c>
      <c r="Q128" s="103">
        <f>'Climate Metrics'!S189</f>
        <v>0</v>
      </c>
      <c r="R128" s="103">
        <f>'Climate Metrics'!T189</f>
        <v>0</v>
      </c>
    </row>
    <row r="129" spans="1:18" x14ac:dyDescent="0.25">
      <c r="A129" t="str">
        <f>'Climate Metrics'!C190</f>
        <v>Commercial Community Solar Garden Subscription(s)</v>
      </c>
      <c r="B129" t="str">
        <f>'Climate Metrics'!D190</f>
        <v>KWh</v>
      </c>
      <c r="C129" s="103">
        <f>'Climate Metrics'!E190</f>
        <v>0</v>
      </c>
      <c r="D129" s="103">
        <f>'Climate Metrics'!F190</f>
        <v>0</v>
      </c>
      <c r="E129" s="103">
        <f>'Climate Metrics'!G190</f>
        <v>0</v>
      </c>
      <c r="F129" s="103">
        <f>'Climate Metrics'!H190</f>
        <v>0</v>
      </c>
      <c r="G129" s="103">
        <f>'Climate Metrics'!I190</f>
        <v>0</v>
      </c>
      <c r="H129" s="103">
        <f>'Climate Metrics'!J190</f>
        <v>0</v>
      </c>
      <c r="I129" s="103">
        <f>'Climate Metrics'!K190</f>
        <v>0</v>
      </c>
      <c r="J129" s="103">
        <f>'Climate Metrics'!L190</f>
        <v>0</v>
      </c>
      <c r="K129" s="103">
        <f>'Climate Metrics'!M190</f>
        <v>0</v>
      </c>
      <c r="L129" s="103">
        <f>'Climate Metrics'!N190</f>
        <v>0</v>
      </c>
      <c r="M129" s="103">
        <f>'Climate Metrics'!O190</f>
        <v>0</v>
      </c>
      <c r="N129" s="103">
        <f>'Climate Metrics'!P190</f>
        <v>0</v>
      </c>
      <c r="O129" s="103">
        <f>'Climate Metrics'!Q190</f>
        <v>0</v>
      </c>
      <c r="P129" s="103">
        <f>'Climate Metrics'!R190</f>
        <v>0</v>
      </c>
      <c r="Q129" s="103">
        <f>'Climate Metrics'!S190</f>
        <v>0</v>
      </c>
      <c r="R129" s="103">
        <f>'Climate Metrics'!T190</f>
        <v>0</v>
      </c>
    </row>
    <row r="130" spans="1:18" x14ac:dyDescent="0.25">
      <c r="A130" t="str">
        <f>'Climate Metrics'!C191</f>
        <v>Commercial Community Solar Garden Subscription(s)</v>
      </c>
      <c r="B130" t="str">
        <f>'Climate Metrics'!D191</f>
        <v>Number of Subscriptions</v>
      </c>
      <c r="C130" s="103">
        <f>'Climate Metrics'!E191</f>
        <v>0</v>
      </c>
      <c r="D130" s="103">
        <f>'Climate Metrics'!F191</f>
        <v>0</v>
      </c>
      <c r="E130" s="103">
        <f>'Climate Metrics'!G191</f>
        <v>0</v>
      </c>
      <c r="F130" s="103">
        <f>'Climate Metrics'!H191</f>
        <v>0</v>
      </c>
      <c r="G130" s="103">
        <f>'Climate Metrics'!I191</f>
        <v>0</v>
      </c>
      <c r="H130" s="103">
        <f>'Climate Metrics'!J191</f>
        <v>0</v>
      </c>
      <c r="I130" s="103">
        <f>'Climate Metrics'!K191</f>
        <v>0</v>
      </c>
      <c r="J130" s="103">
        <f>'Climate Metrics'!L191</f>
        <v>0</v>
      </c>
      <c r="K130" s="103">
        <f>'Climate Metrics'!M191</f>
        <v>0</v>
      </c>
      <c r="L130" s="103">
        <f>'Climate Metrics'!N191</f>
        <v>0</v>
      </c>
      <c r="M130" s="103">
        <f>'Climate Metrics'!O191</f>
        <v>0</v>
      </c>
      <c r="N130" s="103">
        <f>'Climate Metrics'!P191</f>
        <v>0</v>
      </c>
      <c r="O130" s="103">
        <f>'Climate Metrics'!Q191</f>
        <v>0</v>
      </c>
      <c r="P130" s="103">
        <f>'Climate Metrics'!R191</f>
        <v>0</v>
      </c>
      <c r="Q130" s="103">
        <f>'Climate Metrics'!S191</f>
        <v>0</v>
      </c>
      <c r="R130" s="103">
        <f>'Climate Metrics'!T191</f>
        <v>0</v>
      </c>
    </row>
    <row r="131" spans="1:18" x14ac:dyDescent="0.25">
      <c r="A131" t="str">
        <f>'Climate Metrics'!C192</f>
        <v>Commercial Community Solar Garden Subscription(s)</v>
      </c>
      <c r="B131" t="str">
        <f>'Climate Metrics'!D192</f>
        <v>KW Capacity</v>
      </c>
      <c r="C131" s="103">
        <f>'Climate Metrics'!E192</f>
        <v>0</v>
      </c>
      <c r="D131" s="103">
        <f>'Climate Metrics'!F192</f>
        <v>0</v>
      </c>
      <c r="E131" s="103">
        <f>'Climate Metrics'!G192</f>
        <v>0</v>
      </c>
      <c r="F131" s="103">
        <f>'Climate Metrics'!H192</f>
        <v>0</v>
      </c>
      <c r="G131" s="103">
        <f>'Climate Metrics'!I192</f>
        <v>0</v>
      </c>
      <c r="H131" s="103">
        <f>'Climate Metrics'!J192</f>
        <v>0</v>
      </c>
      <c r="I131" s="103">
        <f>'Climate Metrics'!K192</f>
        <v>0</v>
      </c>
      <c r="J131" s="103">
        <f>'Climate Metrics'!L192</f>
        <v>0</v>
      </c>
      <c r="K131" s="103">
        <f>'Climate Metrics'!M192</f>
        <v>0</v>
      </c>
      <c r="L131" s="103">
        <f>'Climate Metrics'!N192</f>
        <v>0</v>
      </c>
      <c r="M131" s="103">
        <f>'Climate Metrics'!O192</f>
        <v>0</v>
      </c>
      <c r="N131" s="103">
        <f>'Climate Metrics'!P192</f>
        <v>0</v>
      </c>
      <c r="O131" s="103">
        <f>'Climate Metrics'!Q192</f>
        <v>0</v>
      </c>
      <c r="P131" s="103">
        <f>'Climate Metrics'!R192</f>
        <v>0</v>
      </c>
      <c r="Q131" s="103">
        <f>'Climate Metrics'!S192</f>
        <v>0</v>
      </c>
      <c r="R131" s="103">
        <f>'Climate Metrics'!T192</f>
        <v>0</v>
      </c>
    </row>
    <row r="132" spans="1:18" x14ac:dyDescent="0.25">
      <c r="A132" t="str">
        <f>'Climate Metrics'!C193</f>
        <v>Commercial Subscription Cost - Total Spent</v>
      </c>
      <c r="B132" t="str">
        <f>'Climate Metrics'!D193</f>
        <v>$</v>
      </c>
      <c r="C132" s="103">
        <f>'Climate Metrics'!E193</f>
        <v>0</v>
      </c>
      <c r="D132" s="103">
        <f>'Climate Metrics'!F193</f>
        <v>0</v>
      </c>
      <c r="E132" s="103">
        <f>'Climate Metrics'!G193</f>
        <v>0</v>
      </c>
      <c r="F132" s="103">
        <f>'Climate Metrics'!H193</f>
        <v>0</v>
      </c>
      <c r="G132" s="103">
        <f>'Climate Metrics'!I193</f>
        <v>0</v>
      </c>
      <c r="H132" s="103">
        <f>'Climate Metrics'!J193</f>
        <v>0</v>
      </c>
      <c r="I132" s="103">
        <f>'Climate Metrics'!K193</f>
        <v>0</v>
      </c>
      <c r="J132" s="103">
        <f>'Climate Metrics'!L193</f>
        <v>0</v>
      </c>
      <c r="K132" s="103">
        <f>'Climate Metrics'!M193</f>
        <v>0</v>
      </c>
      <c r="L132" s="103">
        <f>'Climate Metrics'!N193</f>
        <v>0</v>
      </c>
      <c r="M132" s="103">
        <f>'Climate Metrics'!O193</f>
        <v>0</v>
      </c>
      <c r="N132" s="103">
        <f>'Climate Metrics'!P193</f>
        <v>0</v>
      </c>
      <c r="O132" s="103">
        <f>'Climate Metrics'!Q193</f>
        <v>0</v>
      </c>
      <c r="P132" s="103">
        <f>'Climate Metrics'!R193</f>
        <v>0</v>
      </c>
      <c r="Q132" s="103">
        <f>'Climate Metrics'!S193</f>
        <v>0</v>
      </c>
      <c r="R132" s="103">
        <f>'Climate Metrics'!T193</f>
        <v>0</v>
      </c>
    </row>
    <row r="133" spans="1:18" x14ac:dyDescent="0.25">
      <c r="A133" t="str">
        <f>'Climate Metrics'!C196</f>
        <v>Goal for Commercial / Industrial Participation in GPP Program(s)</v>
      </c>
      <c r="B133" t="str">
        <f>'Climate Metrics'!D196</f>
        <v>Count (Businesses)</v>
      </c>
      <c r="C133" s="103">
        <f>'Climate Metrics'!E196</f>
        <v>0</v>
      </c>
      <c r="D133" s="103">
        <f>'Climate Metrics'!F196</f>
        <v>0</v>
      </c>
      <c r="E133" s="103">
        <f>'Climate Metrics'!G196</f>
        <v>0</v>
      </c>
      <c r="F133" s="103">
        <f>'Climate Metrics'!H196</f>
        <v>0</v>
      </c>
      <c r="G133" s="103">
        <f>'Climate Metrics'!I196</f>
        <v>0</v>
      </c>
      <c r="H133" s="103">
        <f>'Climate Metrics'!J196</f>
        <v>0</v>
      </c>
      <c r="I133" s="103">
        <f>'Climate Metrics'!K196</f>
        <v>0</v>
      </c>
      <c r="J133" s="103">
        <f>'Climate Metrics'!L196</f>
        <v>0</v>
      </c>
      <c r="K133" s="103">
        <f>'Climate Metrics'!M196</f>
        <v>0</v>
      </c>
      <c r="L133" s="103">
        <f>'Climate Metrics'!N196</f>
        <v>0</v>
      </c>
      <c r="M133" s="103">
        <f>'Climate Metrics'!O196</f>
        <v>0</v>
      </c>
      <c r="N133" s="103">
        <f>'Climate Metrics'!P196</f>
        <v>0</v>
      </c>
      <c r="O133" s="103">
        <f>'Climate Metrics'!Q196</f>
        <v>0</v>
      </c>
      <c r="P133" s="103">
        <f>'Climate Metrics'!R196</f>
        <v>0</v>
      </c>
      <c r="Q133" s="103">
        <f>'Climate Metrics'!S196</f>
        <v>0</v>
      </c>
      <c r="R133" s="103">
        <f>'Climate Metrics'!T196</f>
        <v>0</v>
      </c>
    </row>
    <row r="134" spans="1:18" x14ac:dyDescent="0.25">
      <c r="A134" t="str">
        <f>'Climate Metrics'!C197</f>
        <v>Goal for Residential Participation in GPP Program(s)</v>
      </c>
      <c r="B134" t="str">
        <f>'Climate Metrics'!D197</f>
        <v>Count (Households)</v>
      </c>
      <c r="C134" s="103">
        <f>'Climate Metrics'!E197</f>
        <v>0</v>
      </c>
      <c r="D134" s="103">
        <f>'Climate Metrics'!F197</f>
        <v>0</v>
      </c>
      <c r="E134" s="103">
        <f>'Climate Metrics'!G197</f>
        <v>0</v>
      </c>
      <c r="F134" s="103">
        <f>'Climate Metrics'!H197</f>
        <v>0</v>
      </c>
      <c r="G134" s="103">
        <f>'Climate Metrics'!I197</f>
        <v>0</v>
      </c>
      <c r="H134" s="103">
        <f>'Climate Metrics'!J197</f>
        <v>0</v>
      </c>
      <c r="I134" s="103">
        <f>'Climate Metrics'!K197</f>
        <v>0</v>
      </c>
      <c r="J134" s="103">
        <f>'Climate Metrics'!L197</f>
        <v>0</v>
      </c>
      <c r="K134" s="103">
        <f>'Climate Metrics'!M197</f>
        <v>0</v>
      </c>
      <c r="L134" s="103">
        <f>'Climate Metrics'!N197</f>
        <v>0</v>
      </c>
      <c r="M134" s="103">
        <f>'Climate Metrics'!O197</f>
        <v>0</v>
      </c>
      <c r="N134" s="103">
        <f>'Climate Metrics'!P197</f>
        <v>0</v>
      </c>
      <c r="O134" s="103">
        <f>'Climate Metrics'!Q197</f>
        <v>0</v>
      </c>
      <c r="P134" s="103">
        <f>'Climate Metrics'!R197</f>
        <v>0</v>
      </c>
      <c r="Q134" s="103">
        <f>'Climate Metrics'!S197</f>
        <v>0</v>
      </c>
      <c r="R134" s="103">
        <f>'Climate Metrics'!T197</f>
        <v>0</v>
      </c>
    </row>
    <row r="135" spans="1:18" x14ac:dyDescent="0.25">
      <c r="A135" t="str">
        <f>'Climate Metrics'!C199</f>
        <v>Participation in Green Power Purchase (GPP) Programs</v>
      </c>
      <c r="B135" t="str">
        <f>'Climate Metrics'!D199</f>
        <v>Number of Participants</v>
      </c>
      <c r="C135" s="103">
        <f>'Climate Metrics'!E199</f>
        <v>0</v>
      </c>
      <c r="D135" s="103">
        <f>'Climate Metrics'!F199</f>
        <v>0</v>
      </c>
      <c r="E135" s="103">
        <f>'Climate Metrics'!G199</f>
        <v>0</v>
      </c>
      <c r="F135" s="103">
        <f>'Climate Metrics'!H199</f>
        <v>0</v>
      </c>
      <c r="G135" s="103">
        <f>'Climate Metrics'!I199</f>
        <v>0</v>
      </c>
      <c r="H135" s="103">
        <f>'Climate Metrics'!J199</f>
        <v>0</v>
      </c>
      <c r="I135" s="103">
        <f>'Climate Metrics'!K199</f>
        <v>0</v>
      </c>
      <c r="J135" s="103">
        <f>'Climate Metrics'!L199</f>
        <v>0</v>
      </c>
      <c r="K135" s="103">
        <f>'Climate Metrics'!M199</f>
        <v>0</v>
      </c>
      <c r="L135" s="103">
        <f>'Climate Metrics'!N199</f>
        <v>0</v>
      </c>
      <c r="M135" s="103">
        <f>'Climate Metrics'!O199</f>
        <v>0</v>
      </c>
      <c r="N135" s="103">
        <f>'Climate Metrics'!P199</f>
        <v>0</v>
      </c>
      <c r="O135" s="103">
        <f>'Climate Metrics'!Q199</f>
        <v>0</v>
      </c>
      <c r="P135" s="103">
        <f>'Climate Metrics'!R199</f>
        <v>0</v>
      </c>
      <c r="Q135" s="103">
        <f>'Climate Metrics'!S199</f>
        <v>0</v>
      </c>
      <c r="R135" s="103">
        <f>'Climate Metrics'!T199</f>
        <v>0</v>
      </c>
    </row>
    <row r="136" spans="1:18" x14ac:dyDescent="0.25">
      <c r="A136" t="str">
        <f>'Climate Metrics'!C200</f>
        <v>Residential Participation in Green Power Purchase (GPP) Programs</v>
      </c>
      <c r="B136" t="str">
        <f>'Climate Metrics'!D200</f>
        <v>KWh</v>
      </c>
      <c r="C136" s="103">
        <f>'Climate Metrics'!E200</f>
        <v>0</v>
      </c>
      <c r="D136" s="103">
        <f>'Climate Metrics'!F200</f>
        <v>0</v>
      </c>
      <c r="E136" s="103">
        <f>'Climate Metrics'!G200</f>
        <v>0</v>
      </c>
      <c r="F136" s="103">
        <f>'Climate Metrics'!H200</f>
        <v>0</v>
      </c>
      <c r="G136" s="103">
        <f>'Climate Metrics'!I200</f>
        <v>0</v>
      </c>
      <c r="H136" s="103">
        <f>'Climate Metrics'!J200</f>
        <v>0</v>
      </c>
      <c r="I136" s="103">
        <f>'Climate Metrics'!K200</f>
        <v>0</v>
      </c>
      <c r="J136" s="103">
        <f>'Climate Metrics'!L200</f>
        <v>0</v>
      </c>
      <c r="K136" s="103">
        <f>'Climate Metrics'!M200</f>
        <v>0</v>
      </c>
      <c r="L136" s="103">
        <f>'Climate Metrics'!N200</f>
        <v>0</v>
      </c>
      <c r="M136" s="103">
        <f>'Climate Metrics'!O200</f>
        <v>0</v>
      </c>
      <c r="N136" s="103">
        <f>'Climate Metrics'!P200</f>
        <v>0</v>
      </c>
      <c r="O136" s="103">
        <f>'Climate Metrics'!Q200</f>
        <v>0</v>
      </c>
      <c r="P136" s="103">
        <f>'Climate Metrics'!R200</f>
        <v>0</v>
      </c>
      <c r="Q136" s="103">
        <f>'Climate Metrics'!S200</f>
        <v>0</v>
      </c>
      <c r="R136" s="103">
        <f>'Climate Metrics'!T200</f>
        <v>0</v>
      </c>
    </row>
    <row r="137" spans="1:18" x14ac:dyDescent="0.25">
      <c r="A137" t="str">
        <f>'Climate Metrics'!C201</f>
        <v>Residential Participation in Green Power Purchase (GPP) Programs</v>
      </c>
      <c r="B137" t="str">
        <f>'Climate Metrics'!D201</f>
        <v>Number of Participants</v>
      </c>
      <c r="C137" s="103">
        <f>'Climate Metrics'!E201</f>
        <v>0</v>
      </c>
      <c r="D137" s="103">
        <f>'Climate Metrics'!F201</f>
        <v>0</v>
      </c>
      <c r="E137" s="103">
        <f>'Climate Metrics'!G201</f>
        <v>0</v>
      </c>
      <c r="F137" s="103">
        <f>'Climate Metrics'!H201</f>
        <v>0</v>
      </c>
      <c r="G137" s="103">
        <f>'Climate Metrics'!I201</f>
        <v>0</v>
      </c>
      <c r="H137" s="103">
        <f>'Climate Metrics'!J201</f>
        <v>0</v>
      </c>
      <c r="I137" s="103">
        <f>'Climate Metrics'!K201</f>
        <v>0</v>
      </c>
      <c r="J137" s="103">
        <f>'Climate Metrics'!L201</f>
        <v>0</v>
      </c>
      <c r="K137" s="103">
        <f>'Climate Metrics'!M201</f>
        <v>0</v>
      </c>
      <c r="L137" s="103">
        <f>'Climate Metrics'!N201</f>
        <v>0</v>
      </c>
      <c r="M137" s="103">
        <f>'Climate Metrics'!O201</f>
        <v>0</v>
      </c>
      <c r="N137" s="103">
        <f>'Climate Metrics'!P201</f>
        <v>0</v>
      </c>
      <c r="O137" s="103">
        <f>'Climate Metrics'!Q201</f>
        <v>0</v>
      </c>
      <c r="P137" s="103">
        <f>'Climate Metrics'!R201</f>
        <v>0</v>
      </c>
      <c r="Q137" s="103">
        <f>'Climate Metrics'!S201</f>
        <v>0</v>
      </c>
      <c r="R137" s="103">
        <f>'Climate Metrics'!T201</f>
        <v>0</v>
      </c>
    </row>
    <row r="138" spans="1:18" x14ac:dyDescent="0.25">
      <c r="A138" t="str">
        <f>'Climate Metrics'!C202</f>
        <v>Commercial Participation in Green Power Purchase (GPP) Programs</v>
      </c>
      <c r="B138" t="str">
        <f>'Climate Metrics'!D202</f>
        <v>KWh</v>
      </c>
      <c r="C138" s="103">
        <f>'Climate Metrics'!E202</f>
        <v>0</v>
      </c>
      <c r="D138" s="103">
        <f>'Climate Metrics'!F202</f>
        <v>0</v>
      </c>
      <c r="E138" s="103">
        <f>'Climate Metrics'!G202</f>
        <v>0</v>
      </c>
      <c r="F138" s="103">
        <f>'Climate Metrics'!H202</f>
        <v>0</v>
      </c>
      <c r="G138" s="103">
        <f>'Climate Metrics'!I202</f>
        <v>0</v>
      </c>
      <c r="H138" s="103">
        <f>'Climate Metrics'!J202</f>
        <v>0</v>
      </c>
      <c r="I138" s="103">
        <f>'Climate Metrics'!K202</f>
        <v>0</v>
      </c>
      <c r="J138" s="103">
        <f>'Climate Metrics'!L202</f>
        <v>0</v>
      </c>
      <c r="K138" s="103">
        <f>'Climate Metrics'!M202</f>
        <v>0</v>
      </c>
      <c r="L138" s="103">
        <f>'Climate Metrics'!N202</f>
        <v>0</v>
      </c>
      <c r="M138" s="103">
        <f>'Climate Metrics'!O202</f>
        <v>0</v>
      </c>
      <c r="N138" s="103">
        <f>'Climate Metrics'!P202</f>
        <v>0</v>
      </c>
      <c r="O138" s="103">
        <f>'Climate Metrics'!Q202</f>
        <v>0</v>
      </c>
      <c r="P138" s="103">
        <f>'Climate Metrics'!R202</f>
        <v>0</v>
      </c>
      <c r="Q138" s="103">
        <f>'Climate Metrics'!S202</f>
        <v>0</v>
      </c>
      <c r="R138" s="103">
        <f>'Climate Metrics'!T202</f>
        <v>0</v>
      </c>
    </row>
    <row r="139" spans="1:18" x14ac:dyDescent="0.25">
      <c r="A139" t="str">
        <f>'Climate Metrics'!C203</f>
        <v>Commercial Participation in Green Power Purchase (GPP) Programs</v>
      </c>
      <c r="B139" t="str">
        <f>'Climate Metrics'!D203</f>
        <v>Number of Participants</v>
      </c>
      <c r="C139" s="103">
        <f>'Climate Metrics'!E203</f>
        <v>0</v>
      </c>
      <c r="D139" s="103">
        <f>'Climate Metrics'!F203</f>
        <v>0</v>
      </c>
      <c r="E139" s="103">
        <f>'Climate Metrics'!G203</f>
        <v>0</v>
      </c>
      <c r="F139" s="103">
        <f>'Climate Metrics'!H203</f>
        <v>0</v>
      </c>
      <c r="G139" s="103">
        <f>'Climate Metrics'!I203</f>
        <v>0</v>
      </c>
      <c r="H139" s="103">
        <f>'Climate Metrics'!J203</f>
        <v>0</v>
      </c>
      <c r="I139" s="103">
        <f>'Climate Metrics'!K203</f>
        <v>0</v>
      </c>
      <c r="J139" s="103">
        <f>'Climate Metrics'!L203</f>
        <v>0</v>
      </c>
      <c r="K139" s="103">
        <f>'Climate Metrics'!M203</f>
        <v>0</v>
      </c>
      <c r="L139" s="103">
        <f>'Climate Metrics'!N203</f>
        <v>0</v>
      </c>
      <c r="M139" s="103">
        <f>'Climate Metrics'!O203</f>
        <v>0</v>
      </c>
      <c r="N139" s="103">
        <f>'Climate Metrics'!P203</f>
        <v>0</v>
      </c>
      <c r="O139" s="103">
        <f>'Climate Metrics'!Q203</f>
        <v>0</v>
      </c>
      <c r="P139" s="103">
        <f>'Climate Metrics'!R203</f>
        <v>0</v>
      </c>
      <c r="Q139" s="103">
        <f>'Climate Metrics'!S203</f>
        <v>0</v>
      </c>
      <c r="R139" s="103">
        <f>'Climate Metrics'!T203</f>
        <v>0</v>
      </c>
    </row>
    <row r="140" spans="1:18" x14ac:dyDescent="0.25">
      <c r="A140" t="str">
        <f>'Climate Metrics'!C206</f>
        <v>Dollars spent on energy per square foot, per year:</v>
      </c>
      <c r="B140" t="str">
        <f>'Climate Metrics'!D206</f>
        <v>$/ft2-year</v>
      </c>
      <c r="C140" s="103">
        <f>'Climate Metrics'!E206</f>
        <v>0</v>
      </c>
      <c r="D140" s="103">
        <f>'Climate Metrics'!F206</f>
        <v>0</v>
      </c>
      <c r="E140" s="103">
        <f>'Climate Metrics'!G206</f>
        <v>0</v>
      </c>
      <c r="F140" s="103">
        <f>'Climate Metrics'!H206</f>
        <v>0</v>
      </c>
      <c r="G140" s="103">
        <f>'Climate Metrics'!I206</f>
        <v>0</v>
      </c>
      <c r="H140" s="103">
        <f>'Climate Metrics'!J206</f>
        <v>0</v>
      </c>
      <c r="I140" s="103">
        <f>'Climate Metrics'!K206</f>
        <v>0</v>
      </c>
      <c r="J140" s="103">
        <f>'Climate Metrics'!L206</f>
        <v>0</v>
      </c>
      <c r="K140" s="103">
        <f>'Climate Metrics'!M206</f>
        <v>0</v>
      </c>
      <c r="L140" s="103">
        <f>'Climate Metrics'!N206</f>
        <v>0</v>
      </c>
      <c r="M140" s="103">
        <f>'Climate Metrics'!O206</f>
        <v>0</v>
      </c>
      <c r="N140" s="103">
        <f>'Climate Metrics'!P206</f>
        <v>0</v>
      </c>
      <c r="O140" s="103">
        <f>'Climate Metrics'!Q206</f>
        <v>0</v>
      </c>
      <c r="P140" s="103">
        <f>'Climate Metrics'!R206</f>
        <v>0</v>
      </c>
      <c r="Q140" s="103">
        <f>'Climate Metrics'!S206</f>
        <v>0</v>
      </c>
      <c r="R140" s="103">
        <f>'Climate Metrics'!T206</f>
        <v>0</v>
      </c>
    </row>
    <row r="141" spans="1:18" x14ac:dyDescent="0.25">
      <c r="A141" t="str">
        <f>'Climate Metrics'!C207</f>
        <v>On-site Solar Rewards</v>
      </c>
      <c r="B141" t="str">
        <f>'Climate Metrics'!D207</f>
        <v>$</v>
      </c>
      <c r="C141" s="103">
        <f>'Climate Metrics'!E207</f>
        <v>0</v>
      </c>
      <c r="D141" s="103">
        <f>'Climate Metrics'!F207</f>
        <v>0</v>
      </c>
      <c r="E141" s="103">
        <f>'Climate Metrics'!G207</f>
        <v>0</v>
      </c>
      <c r="F141" s="103">
        <f>'Climate Metrics'!H207</f>
        <v>0</v>
      </c>
      <c r="G141" s="103">
        <f>'Climate Metrics'!I207</f>
        <v>0</v>
      </c>
      <c r="H141" s="103">
        <f>'Climate Metrics'!J207</f>
        <v>0</v>
      </c>
      <c r="I141" s="103">
        <f>'Climate Metrics'!K207</f>
        <v>0</v>
      </c>
      <c r="J141" s="103">
        <f>'Climate Metrics'!L207</f>
        <v>0</v>
      </c>
      <c r="K141" s="103">
        <f>'Climate Metrics'!M207</f>
        <v>0</v>
      </c>
      <c r="L141" s="103">
        <f>'Climate Metrics'!N207</f>
        <v>0</v>
      </c>
      <c r="M141" s="103">
        <f>'Climate Metrics'!O207</f>
        <v>0</v>
      </c>
      <c r="N141" s="103">
        <f>'Climate Metrics'!P207</f>
        <v>0</v>
      </c>
      <c r="O141" s="103">
        <f>'Climate Metrics'!Q207</f>
        <v>0</v>
      </c>
      <c r="P141" s="103">
        <f>'Climate Metrics'!R207</f>
        <v>0</v>
      </c>
      <c r="Q141" s="103">
        <f>'Climate Metrics'!S207</f>
        <v>0</v>
      </c>
      <c r="R141" s="103">
        <f>'Climate Metrics'!T207</f>
        <v>0</v>
      </c>
    </row>
    <row r="142" spans="1:18" x14ac:dyDescent="0.25">
      <c r="A142" t="str">
        <f>'Climate Metrics'!C208</f>
        <v>Savings from Energy Efficiency Program(s) (i.e., energy conservation, load management)</v>
      </c>
      <c r="B142" t="str">
        <f>'Climate Metrics'!D208</f>
        <v>$</v>
      </c>
      <c r="C142" s="103">
        <f>'Climate Metrics'!E208</f>
        <v>0</v>
      </c>
      <c r="D142" s="103">
        <f>'Climate Metrics'!F208</f>
        <v>0</v>
      </c>
      <c r="E142" s="103">
        <f>'Climate Metrics'!G208</f>
        <v>0</v>
      </c>
      <c r="F142" s="103">
        <f>'Climate Metrics'!H208</f>
        <v>0</v>
      </c>
      <c r="G142" s="103">
        <f>'Climate Metrics'!I208</f>
        <v>0</v>
      </c>
      <c r="H142" s="103">
        <f>'Climate Metrics'!J208</f>
        <v>0</v>
      </c>
      <c r="I142" s="103">
        <f>'Climate Metrics'!K208</f>
        <v>0</v>
      </c>
      <c r="J142" s="103">
        <f>'Climate Metrics'!L208</f>
        <v>0</v>
      </c>
      <c r="K142" s="103">
        <f>'Climate Metrics'!M208</f>
        <v>0</v>
      </c>
      <c r="L142" s="103">
        <f>'Climate Metrics'!N208</f>
        <v>0</v>
      </c>
      <c r="M142" s="103">
        <f>'Climate Metrics'!O208</f>
        <v>0</v>
      </c>
      <c r="N142" s="103">
        <f>'Climate Metrics'!P208</f>
        <v>0</v>
      </c>
      <c r="O142" s="103">
        <f>'Climate Metrics'!Q208</f>
        <v>0</v>
      </c>
      <c r="P142" s="103">
        <f>'Climate Metrics'!R208</f>
        <v>0</v>
      </c>
      <c r="Q142" s="103">
        <f>'Climate Metrics'!S208</f>
        <v>0</v>
      </c>
      <c r="R142" s="103">
        <f>'Climate Metrics'!T208</f>
        <v>0</v>
      </c>
    </row>
    <row r="143" spans="1:18" x14ac:dyDescent="0.25">
      <c r="A143" t="str">
        <f>'Climate Metrics'!C209</f>
        <v>Total Electricity Costs</v>
      </c>
      <c r="B143" t="str">
        <f>'Climate Metrics'!D209</f>
        <v>$</v>
      </c>
      <c r="C143" s="103">
        <f>'Climate Metrics'!E209</f>
        <v>0</v>
      </c>
      <c r="D143" s="103">
        <f>'Climate Metrics'!F209</f>
        <v>0</v>
      </c>
      <c r="E143" s="103">
        <f>'Climate Metrics'!G209</f>
        <v>0</v>
      </c>
      <c r="F143" s="103">
        <f>'Climate Metrics'!H209</f>
        <v>0</v>
      </c>
      <c r="G143" s="103">
        <f>'Climate Metrics'!I209</f>
        <v>0</v>
      </c>
      <c r="H143" s="103">
        <f>'Climate Metrics'!J209</f>
        <v>0</v>
      </c>
      <c r="I143" s="103">
        <f>'Climate Metrics'!K209</f>
        <v>0</v>
      </c>
      <c r="J143" s="103">
        <f>'Climate Metrics'!L209</f>
        <v>0</v>
      </c>
      <c r="K143" s="103">
        <f>'Climate Metrics'!M209</f>
        <v>0</v>
      </c>
      <c r="L143" s="103">
        <f>'Climate Metrics'!N209</f>
        <v>0</v>
      </c>
      <c r="M143" s="103">
        <f>'Climate Metrics'!O209</f>
        <v>0</v>
      </c>
      <c r="N143" s="103">
        <f>'Climate Metrics'!P209</f>
        <v>0</v>
      </c>
      <c r="O143" s="103">
        <f>'Climate Metrics'!Q209</f>
        <v>0</v>
      </c>
      <c r="P143" s="103">
        <f>'Climate Metrics'!R209</f>
        <v>0</v>
      </c>
      <c r="Q143" s="103">
        <f>'Climate Metrics'!S209</f>
        <v>0</v>
      </c>
      <c r="R143" s="103">
        <f>'Climate Metrics'!T209</f>
        <v>0</v>
      </c>
    </row>
    <row r="144" spans="1:18" x14ac:dyDescent="0.25">
      <c r="A144" t="str">
        <f>'Climate Metrics'!C210</f>
        <v>Total Natural Gas Costs</v>
      </c>
      <c r="B144" t="str">
        <f>'Climate Metrics'!D210</f>
        <v>$</v>
      </c>
      <c r="C144" s="103">
        <f>'Climate Metrics'!E210</f>
        <v>0</v>
      </c>
      <c r="D144" s="103">
        <f>'Climate Metrics'!F210</f>
        <v>0</v>
      </c>
      <c r="E144" s="103">
        <f>'Climate Metrics'!G210</f>
        <v>0</v>
      </c>
      <c r="F144" s="103">
        <f>'Climate Metrics'!H210</f>
        <v>0</v>
      </c>
      <c r="G144" s="103">
        <f>'Climate Metrics'!I210</f>
        <v>0</v>
      </c>
      <c r="H144" s="103">
        <f>'Climate Metrics'!J210</f>
        <v>0</v>
      </c>
      <c r="I144" s="103">
        <f>'Climate Metrics'!K210</f>
        <v>0</v>
      </c>
      <c r="J144" s="103">
        <f>'Climate Metrics'!L210</f>
        <v>0</v>
      </c>
      <c r="K144" s="103">
        <f>'Climate Metrics'!M210</f>
        <v>0</v>
      </c>
      <c r="L144" s="103">
        <f>'Climate Metrics'!N210</f>
        <v>0</v>
      </c>
      <c r="M144" s="103">
        <f>'Climate Metrics'!O210</f>
        <v>0</v>
      </c>
      <c r="N144" s="103">
        <f>'Climate Metrics'!P210</f>
        <v>0</v>
      </c>
      <c r="O144" s="103">
        <f>'Climate Metrics'!Q210</f>
        <v>0</v>
      </c>
      <c r="P144" s="103">
        <f>'Climate Metrics'!R210</f>
        <v>0</v>
      </c>
      <c r="Q144" s="103">
        <f>'Climate Metrics'!S210</f>
        <v>0</v>
      </c>
      <c r="R144" s="103">
        <f>'Climate Metrics'!T210</f>
        <v>0</v>
      </c>
    </row>
    <row r="145" spans="1:18" x14ac:dyDescent="0.25">
      <c r="A145" t="str">
        <f>'Climate Metrics'!C211</f>
        <v>Total Subscription Costs (CSG, etc.)</v>
      </c>
      <c r="B145" t="str">
        <f>'Climate Metrics'!D211</f>
        <v>$</v>
      </c>
      <c r="C145" s="103">
        <f>'Climate Metrics'!E211</f>
        <v>0</v>
      </c>
      <c r="D145" s="103">
        <f>'Climate Metrics'!F211</f>
        <v>0</v>
      </c>
      <c r="E145" s="103">
        <f>'Climate Metrics'!G211</f>
        <v>0</v>
      </c>
      <c r="F145" s="103">
        <f>'Climate Metrics'!H211</f>
        <v>0</v>
      </c>
      <c r="G145" s="103">
        <f>'Climate Metrics'!I211</f>
        <v>0</v>
      </c>
      <c r="H145" s="103">
        <f>'Climate Metrics'!J211</f>
        <v>0</v>
      </c>
      <c r="I145" s="103">
        <f>'Climate Metrics'!K211</f>
        <v>0</v>
      </c>
      <c r="J145" s="103">
        <f>'Climate Metrics'!L211</f>
        <v>0</v>
      </c>
      <c r="K145" s="103">
        <f>'Climate Metrics'!M211</f>
        <v>0</v>
      </c>
      <c r="L145" s="103">
        <f>'Climate Metrics'!N211</f>
        <v>0</v>
      </c>
      <c r="M145" s="103">
        <f>'Climate Metrics'!O211</f>
        <v>0</v>
      </c>
      <c r="N145" s="103">
        <f>'Climate Metrics'!P211</f>
        <v>0</v>
      </c>
      <c r="O145" s="103">
        <f>'Climate Metrics'!Q211</f>
        <v>0</v>
      </c>
      <c r="P145" s="103">
        <f>'Climate Metrics'!R211</f>
        <v>0</v>
      </c>
      <c r="Q145" s="103">
        <f>'Climate Metrics'!S211</f>
        <v>0</v>
      </c>
      <c r="R145" s="103">
        <f>'Climate Metrics'!T211</f>
        <v>0</v>
      </c>
    </row>
    <row r="146" spans="1:18" x14ac:dyDescent="0.25">
      <c r="A146" t="str">
        <f>'Climate Metrics'!C215</f>
        <v>Tree Canopy Cover</v>
      </c>
      <c r="B146" t="str">
        <f>'Climate Metrics'!D215</f>
        <v>Percent</v>
      </c>
      <c r="C146" s="103">
        <f>'Climate Metrics'!E215</f>
        <v>0</v>
      </c>
      <c r="D146" s="103">
        <f>'Climate Metrics'!F215</f>
        <v>0</v>
      </c>
      <c r="E146" s="103">
        <f>'Climate Metrics'!G215</f>
        <v>0</v>
      </c>
      <c r="F146" s="103">
        <f>'Climate Metrics'!H215</f>
        <v>0</v>
      </c>
      <c r="G146" s="103">
        <f>'Climate Metrics'!I215</f>
        <v>0</v>
      </c>
      <c r="H146" s="103">
        <f>'Climate Metrics'!J215</f>
        <v>0</v>
      </c>
      <c r="I146" s="103">
        <f>'Climate Metrics'!K215</f>
        <v>0</v>
      </c>
      <c r="J146" s="103">
        <f>'Climate Metrics'!L215</f>
        <v>0</v>
      </c>
      <c r="K146" s="103">
        <f>'Climate Metrics'!M215</f>
        <v>0</v>
      </c>
      <c r="L146" s="103">
        <f>'Climate Metrics'!N215</f>
        <v>0</v>
      </c>
      <c r="M146" s="103">
        <f>'Climate Metrics'!O215</f>
        <v>0</v>
      </c>
      <c r="N146" s="103">
        <f>'Climate Metrics'!P215</f>
        <v>0</v>
      </c>
      <c r="O146" s="103">
        <f>'Climate Metrics'!Q215</f>
        <v>0</v>
      </c>
      <c r="P146" s="103">
        <f>'Climate Metrics'!R215</f>
        <v>0</v>
      </c>
      <c r="Q146" s="103">
        <f>'Climate Metrics'!S215</f>
        <v>0</v>
      </c>
      <c r="R146" s="103">
        <f>'Climate Metrics'!T215</f>
        <v>0</v>
      </c>
    </row>
    <row r="147" spans="1:18" x14ac:dyDescent="0.25">
      <c r="A147" t="str">
        <f>'Climate Metrics'!C216</f>
        <v>New Trees Planted</v>
      </c>
      <c r="B147" t="str">
        <f>'Climate Metrics'!D216</f>
        <v>Count</v>
      </c>
      <c r="C147" s="103">
        <f>'Climate Metrics'!E216</f>
        <v>0</v>
      </c>
      <c r="D147" s="103">
        <f>'Climate Metrics'!F216</f>
        <v>0</v>
      </c>
      <c r="E147" s="103">
        <f>'Climate Metrics'!G216</f>
        <v>0</v>
      </c>
      <c r="F147" s="103">
        <f>'Climate Metrics'!H216</f>
        <v>0</v>
      </c>
      <c r="G147" s="103">
        <f>'Climate Metrics'!I216</f>
        <v>0</v>
      </c>
      <c r="H147" s="103">
        <f>'Climate Metrics'!J216</f>
        <v>0</v>
      </c>
      <c r="I147" s="103">
        <f>'Climate Metrics'!K216</f>
        <v>0</v>
      </c>
      <c r="J147" s="103">
        <f>'Climate Metrics'!L216</f>
        <v>0</v>
      </c>
      <c r="K147" s="103">
        <f>'Climate Metrics'!M216</f>
        <v>0</v>
      </c>
      <c r="L147" s="103">
        <f>'Climate Metrics'!N216</f>
        <v>0</v>
      </c>
      <c r="M147" s="103">
        <f>'Climate Metrics'!O216</f>
        <v>0</v>
      </c>
      <c r="N147" s="103">
        <f>'Climate Metrics'!P216</f>
        <v>0</v>
      </c>
      <c r="O147" s="103">
        <f>'Climate Metrics'!Q216</f>
        <v>0</v>
      </c>
      <c r="P147" s="103">
        <f>'Climate Metrics'!R216</f>
        <v>0</v>
      </c>
      <c r="Q147" s="103">
        <f>'Climate Metrics'!S216</f>
        <v>0</v>
      </c>
      <c r="R147" s="103">
        <f>'Climate Metrics'!T216</f>
        <v>0</v>
      </c>
    </row>
    <row r="148" spans="1:18" x14ac:dyDescent="0.25">
      <c r="A148" t="str">
        <f>'Climate Metrics'!C217</f>
        <v>Native Plant Cover</v>
      </c>
      <c r="B148" t="str">
        <f>'Climate Metrics'!D217</f>
        <v>Percent</v>
      </c>
      <c r="C148" s="103">
        <f>'Climate Metrics'!E217</f>
        <v>0</v>
      </c>
      <c r="D148" s="103">
        <f>'Climate Metrics'!F217</f>
        <v>0</v>
      </c>
      <c r="E148" s="103">
        <f>'Climate Metrics'!G217</f>
        <v>0</v>
      </c>
      <c r="F148" s="103">
        <f>'Climate Metrics'!H217</f>
        <v>0</v>
      </c>
      <c r="G148" s="103">
        <f>'Climate Metrics'!I217</f>
        <v>0</v>
      </c>
      <c r="H148" s="103">
        <f>'Climate Metrics'!J217</f>
        <v>0</v>
      </c>
      <c r="I148" s="103">
        <f>'Climate Metrics'!K217</f>
        <v>0</v>
      </c>
      <c r="J148" s="103">
        <f>'Climate Metrics'!L217</f>
        <v>0</v>
      </c>
      <c r="K148" s="103">
        <f>'Climate Metrics'!M217</f>
        <v>0</v>
      </c>
      <c r="L148" s="103">
        <f>'Climate Metrics'!N217</f>
        <v>0</v>
      </c>
      <c r="M148" s="103">
        <f>'Climate Metrics'!O217</f>
        <v>0</v>
      </c>
      <c r="N148" s="103">
        <f>'Climate Metrics'!P217</f>
        <v>0</v>
      </c>
      <c r="O148" s="103">
        <f>'Climate Metrics'!Q217</f>
        <v>0</v>
      </c>
      <c r="P148" s="103">
        <f>'Climate Metrics'!R217</f>
        <v>0</v>
      </c>
      <c r="Q148" s="103">
        <f>'Climate Metrics'!S217</f>
        <v>0</v>
      </c>
      <c r="R148" s="103">
        <f>'Climate Metrics'!T217</f>
        <v>0</v>
      </c>
    </row>
    <row r="149" spans="1:18" x14ac:dyDescent="0.25">
      <c r="A149" t="str">
        <f>'Climate Metrics'!C219</f>
        <v>Number of Heating Degree Days (HDD)</v>
      </c>
      <c r="B149" t="str">
        <f>'Climate Metrics'!D219</f>
        <v>Count</v>
      </c>
      <c r="C149" s="103">
        <f>'Climate Metrics'!E219</f>
        <v>0</v>
      </c>
      <c r="D149" s="103">
        <f>'Climate Metrics'!F219</f>
        <v>0</v>
      </c>
      <c r="E149" s="103">
        <f>'Climate Metrics'!G219</f>
        <v>0</v>
      </c>
      <c r="F149" s="103">
        <f>'Climate Metrics'!H219</f>
        <v>0</v>
      </c>
      <c r="G149" s="103">
        <f>'Climate Metrics'!I219</f>
        <v>0</v>
      </c>
      <c r="H149" s="103">
        <f>'Climate Metrics'!J219</f>
        <v>0</v>
      </c>
      <c r="I149" s="103">
        <f>'Climate Metrics'!K219</f>
        <v>0</v>
      </c>
      <c r="J149" s="103">
        <f>'Climate Metrics'!L219</f>
        <v>0</v>
      </c>
      <c r="K149" s="103">
        <f>'Climate Metrics'!M219</f>
        <v>0</v>
      </c>
      <c r="L149" s="103">
        <f>'Climate Metrics'!N219</f>
        <v>0</v>
      </c>
      <c r="M149" s="103">
        <f>'Climate Metrics'!O219</f>
        <v>0</v>
      </c>
      <c r="N149" s="103">
        <f>'Climate Metrics'!P219</f>
        <v>0</v>
      </c>
      <c r="O149" s="103">
        <f>'Climate Metrics'!Q219</f>
        <v>0</v>
      </c>
      <c r="P149" s="103">
        <f>'Climate Metrics'!R219</f>
        <v>0</v>
      </c>
      <c r="Q149" s="103">
        <f>'Climate Metrics'!S219</f>
        <v>0</v>
      </c>
      <c r="R149" s="103">
        <f>'Climate Metrics'!T219</f>
        <v>0</v>
      </c>
    </row>
    <row r="150" spans="1:18" x14ac:dyDescent="0.25">
      <c r="A150" t="str">
        <f>'Climate Metrics'!C220</f>
        <v>Number of Cooling Degree Days (CDD)</v>
      </c>
      <c r="B150" t="str">
        <f>'Climate Metrics'!D220</f>
        <v>Count</v>
      </c>
      <c r="C150" s="103">
        <f>'Climate Metrics'!E220</f>
        <v>0</v>
      </c>
      <c r="D150" s="103">
        <f>'Climate Metrics'!F220</f>
        <v>0</v>
      </c>
      <c r="E150" s="103">
        <f>'Climate Metrics'!G220</f>
        <v>0</v>
      </c>
      <c r="F150" s="103">
        <f>'Climate Metrics'!H220</f>
        <v>0</v>
      </c>
      <c r="G150" s="103">
        <f>'Climate Metrics'!I220</f>
        <v>0</v>
      </c>
      <c r="H150" s="103">
        <f>'Climate Metrics'!J220</f>
        <v>0</v>
      </c>
      <c r="I150" s="103">
        <f>'Climate Metrics'!K220</f>
        <v>0</v>
      </c>
      <c r="J150" s="103">
        <f>'Climate Metrics'!L220</f>
        <v>0</v>
      </c>
      <c r="K150" s="103">
        <f>'Climate Metrics'!M220</f>
        <v>0</v>
      </c>
      <c r="L150" s="103">
        <f>'Climate Metrics'!N220</f>
        <v>0</v>
      </c>
      <c r="M150" s="103">
        <f>'Climate Metrics'!O220</f>
        <v>0</v>
      </c>
      <c r="N150" s="103">
        <f>'Climate Metrics'!P220</f>
        <v>0</v>
      </c>
      <c r="O150" s="103">
        <f>'Climate Metrics'!Q220</f>
        <v>0</v>
      </c>
      <c r="P150" s="103">
        <f>'Climate Metrics'!R220</f>
        <v>0</v>
      </c>
      <c r="Q150" s="103">
        <f>'Climate Metrics'!S220</f>
        <v>0</v>
      </c>
      <c r="R150" s="103">
        <f>'Climate Metrics'!T220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48EF-C5FE-4D9F-BA4E-B5D77EDC967B}">
  <sheetPr>
    <tabColor theme="4" tint="-0.499984740745262"/>
  </sheetPr>
  <dimension ref="B2:AV102"/>
  <sheetViews>
    <sheetView zoomScale="42" zoomScaleNormal="70" workbookViewId="0">
      <selection activeCell="Y12" sqref="Y12"/>
    </sheetView>
  </sheetViews>
  <sheetFormatPr defaultColWidth="8.5703125" defaultRowHeight="15" x14ac:dyDescent="0.25"/>
  <cols>
    <col min="1" max="1" width="2.42578125" style="299" customWidth="1"/>
    <col min="2" max="5" width="8.5703125" style="299"/>
    <col min="6" max="6" width="17" style="299" bestFit="1" customWidth="1"/>
    <col min="7" max="7" width="15.7109375" style="299" customWidth="1"/>
    <col min="8" max="8" width="13.85546875" style="299" bestFit="1" customWidth="1"/>
    <col min="9" max="9" width="21.85546875" style="299" bestFit="1" customWidth="1"/>
    <col min="10" max="10" width="13.85546875" style="299" bestFit="1" customWidth="1"/>
    <col min="11" max="11" width="12.42578125" style="299" customWidth="1"/>
    <col min="12" max="12" width="13.85546875" style="299" bestFit="1" customWidth="1"/>
    <col min="13" max="23" width="12.42578125" style="299" customWidth="1"/>
    <col min="24" max="24" width="10.42578125" style="299" customWidth="1"/>
    <col min="25" max="25" width="8.5703125" style="299"/>
    <col min="26" max="28" width="8.5703125" style="299" customWidth="1"/>
    <col min="29" max="29" width="16.42578125" style="299" bestFit="1" customWidth="1"/>
    <col min="30" max="30" width="14" style="299" customWidth="1"/>
    <col min="31" max="34" width="13.85546875" style="299" customWidth="1"/>
    <col min="35" max="44" width="15.42578125" style="299" customWidth="1"/>
    <col min="45" max="45" width="18.140625" style="299" customWidth="1"/>
    <col min="46" max="46" width="8.5703125" style="299" customWidth="1"/>
    <col min="47" max="50" width="8.5703125" style="299"/>
    <col min="51" max="51" width="13.140625" style="299" customWidth="1"/>
    <col min="52" max="52" width="19.140625" style="299" customWidth="1"/>
    <col min="53" max="16384" width="8.5703125" style="299"/>
  </cols>
  <sheetData>
    <row r="2" spans="2:48" ht="42" customHeight="1" x14ac:dyDescent="0.25">
      <c r="B2" s="614" t="s">
        <v>707</v>
      </c>
      <c r="C2" s="615"/>
      <c r="D2" s="615"/>
      <c r="E2" s="615"/>
      <c r="F2" s="615"/>
      <c r="G2" s="615"/>
      <c r="H2" s="615"/>
      <c r="I2" s="615"/>
      <c r="J2" s="615"/>
      <c r="K2" s="615"/>
      <c r="L2" s="615"/>
      <c r="M2" s="615"/>
      <c r="N2" s="615"/>
      <c r="O2" s="615"/>
      <c r="P2" s="615"/>
      <c r="Q2" s="615"/>
      <c r="R2" s="615"/>
      <c r="S2" s="615"/>
      <c r="T2" s="615"/>
      <c r="U2" s="615"/>
      <c r="V2" s="615"/>
      <c r="W2" s="616"/>
      <c r="Z2" s="617" t="s">
        <v>708</v>
      </c>
      <c r="AA2" s="618"/>
      <c r="AB2" s="618"/>
      <c r="AC2" s="618"/>
      <c r="AD2" s="618"/>
      <c r="AE2" s="618"/>
      <c r="AF2" s="618"/>
      <c r="AG2" s="618"/>
      <c r="AH2" s="618"/>
      <c r="AI2" s="618"/>
      <c r="AJ2" s="300"/>
      <c r="AK2" s="300"/>
      <c r="AL2" s="300"/>
      <c r="AM2" s="300"/>
      <c r="AN2" s="300"/>
      <c r="AO2" s="300"/>
      <c r="AP2" s="300"/>
      <c r="AQ2" s="300"/>
      <c r="AR2" s="300"/>
      <c r="AS2" s="301"/>
      <c r="AT2" s="302"/>
      <c r="AU2" s="302"/>
      <c r="AV2" s="303"/>
    </row>
    <row r="3" spans="2:48" ht="51" customHeight="1" x14ac:dyDescent="0.25">
      <c r="B3" s="619" t="s">
        <v>709</v>
      </c>
      <c r="C3" s="620"/>
      <c r="D3" s="620"/>
      <c r="E3" s="620"/>
      <c r="F3" s="620"/>
      <c r="G3" s="620"/>
      <c r="H3" s="620"/>
      <c r="I3" s="620"/>
      <c r="J3" s="620"/>
      <c r="K3" s="620"/>
      <c r="L3" s="620"/>
      <c r="M3" s="620"/>
      <c r="N3" s="620"/>
      <c r="O3" s="620"/>
      <c r="P3" s="620"/>
      <c r="Q3" s="620"/>
      <c r="R3" s="620"/>
      <c r="S3" s="620"/>
      <c r="T3" s="620"/>
      <c r="U3" s="620"/>
      <c r="V3" s="620"/>
      <c r="W3" s="621"/>
      <c r="Z3" s="619" t="s">
        <v>710</v>
      </c>
      <c r="AA3" s="620"/>
      <c r="AB3" s="620"/>
      <c r="AC3" s="620"/>
      <c r="AD3" s="620"/>
      <c r="AE3" s="620"/>
      <c r="AF3" s="620"/>
      <c r="AG3" s="620"/>
      <c r="AH3" s="620"/>
      <c r="AI3" s="620"/>
      <c r="AJ3" s="620"/>
      <c r="AK3" s="620"/>
      <c r="AL3" s="620"/>
      <c r="AM3" s="620"/>
      <c r="AN3" s="620"/>
      <c r="AO3" s="620"/>
      <c r="AP3" s="620"/>
      <c r="AQ3" s="620"/>
      <c r="AR3" s="620"/>
      <c r="AS3" s="621"/>
      <c r="AT3" s="304"/>
      <c r="AU3" s="304"/>
      <c r="AV3" s="304"/>
    </row>
    <row r="4" spans="2:48" ht="16.5" thickBot="1" x14ac:dyDescent="0.3">
      <c r="B4" s="305"/>
      <c r="C4" s="305"/>
      <c r="D4" s="305"/>
      <c r="E4" s="305"/>
      <c r="F4" s="305"/>
      <c r="G4" s="305"/>
      <c r="H4" s="305"/>
      <c r="I4" s="305"/>
      <c r="J4" s="305"/>
      <c r="K4" s="305"/>
      <c r="L4" s="305"/>
      <c r="M4" s="305"/>
      <c r="N4" s="305"/>
      <c r="O4" s="305"/>
      <c r="P4" s="305"/>
      <c r="Q4" s="305"/>
      <c r="R4" s="305"/>
      <c r="S4" s="305"/>
      <c r="T4" s="305"/>
      <c r="U4" s="305"/>
      <c r="V4" s="305"/>
      <c r="W4" s="305"/>
      <c r="Z4" s="306"/>
      <c r="AA4" s="307"/>
      <c r="AB4" s="307"/>
      <c r="AC4" s="307" t="s">
        <v>711</v>
      </c>
      <c r="AD4" s="308">
        <v>2015</v>
      </c>
      <c r="AE4" s="308">
        <v>2016</v>
      </c>
      <c r="AF4" s="308">
        <v>2017</v>
      </c>
      <c r="AG4" s="308">
        <v>2018</v>
      </c>
      <c r="AH4" s="308">
        <v>2019</v>
      </c>
      <c r="AI4" s="308">
        <v>2020</v>
      </c>
      <c r="AJ4" s="308">
        <v>2021</v>
      </c>
      <c r="AK4" s="308">
        <v>2022</v>
      </c>
      <c r="AL4" s="308">
        <v>2023</v>
      </c>
      <c r="AM4" s="308">
        <v>2024</v>
      </c>
      <c r="AN4" s="308">
        <v>2025</v>
      </c>
      <c r="AO4" s="308">
        <v>2026</v>
      </c>
      <c r="AP4" s="308">
        <v>2027</v>
      </c>
      <c r="AQ4" s="308">
        <v>2028</v>
      </c>
      <c r="AR4" s="308">
        <v>2029</v>
      </c>
      <c r="AS4" s="308">
        <v>2030</v>
      </c>
      <c r="AT4" s="309"/>
      <c r="AU4" s="309"/>
      <c r="AV4" s="309"/>
    </row>
    <row r="5" spans="2:48" ht="16.5" customHeight="1" thickBot="1" x14ac:dyDescent="0.3">
      <c r="B5" s="622" t="s">
        <v>712</v>
      </c>
      <c r="C5" s="623"/>
      <c r="D5" s="624" t="s">
        <v>713</v>
      </c>
      <c r="E5" s="625"/>
      <c r="F5" s="626"/>
      <c r="G5" s="627" t="s">
        <v>714</v>
      </c>
      <c r="H5" s="622"/>
      <c r="I5" s="310">
        <f>VLOOKUP(D5,$C$44:$E$49,3,FALSE)</f>
        <v>0.7</v>
      </c>
      <c r="Z5" s="628" t="s">
        <v>33</v>
      </c>
      <c r="AA5" s="628"/>
      <c r="AB5" s="628"/>
      <c r="AC5" s="311" t="s">
        <v>715</v>
      </c>
      <c r="AD5" s="312">
        <f>SUM(H12:H14)</f>
        <v>0</v>
      </c>
      <c r="AE5" s="312">
        <f>SUM(I12:I14)</f>
        <v>0</v>
      </c>
      <c r="AF5" s="312">
        <f>SUM(J12:J14)</f>
        <v>0</v>
      </c>
      <c r="AG5" s="312">
        <f>SUM(K12:K14)</f>
        <v>0</v>
      </c>
      <c r="AH5" s="312">
        <f t="shared" ref="AH5:AS5" si="0">SUM(L12:L14)</f>
        <v>0</v>
      </c>
      <c r="AI5" s="312">
        <f t="shared" si="0"/>
        <v>0</v>
      </c>
      <c r="AJ5" s="312">
        <f t="shared" si="0"/>
        <v>0</v>
      </c>
      <c r="AK5" s="312">
        <f t="shared" si="0"/>
        <v>0</v>
      </c>
      <c r="AL5" s="312">
        <f t="shared" si="0"/>
        <v>0</v>
      </c>
      <c r="AM5" s="312">
        <f t="shared" si="0"/>
        <v>0</v>
      </c>
      <c r="AN5" s="312">
        <f t="shared" si="0"/>
        <v>0</v>
      </c>
      <c r="AO5" s="312">
        <f t="shared" si="0"/>
        <v>0</v>
      </c>
      <c r="AP5" s="312">
        <f t="shared" si="0"/>
        <v>0</v>
      </c>
      <c r="AQ5" s="312">
        <f t="shared" si="0"/>
        <v>0</v>
      </c>
      <c r="AR5" s="312">
        <f t="shared" si="0"/>
        <v>0</v>
      </c>
      <c r="AS5" s="312">
        <f t="shared" si="0"/>
        <v>0</v>
      </c>
    </row>
    <row r="6" spans="2:48" ht="16.5" customHeight="1" x14ac:dyDescent="0.25">
      <c r="X6" s="313"/>
      <c r="Z6" s="613" t="s">
        <v>716</v>
      </c>
      <c r="AA6" s="613"/>
      <c r="AB6" s="613"/>
      <c r="AC6" s="311" t="s">
        <v>715</v>
      </c>
      <c r="AD6" s="314">
        <f>SUM(H18:H20)</f>
        <v>0</v>
      </c>
      <c r="AE6" s="314">
        <f>SUM(I18:I20)</f>
        <v>0</v>
      </c>
      <c r="AF6" s="314">
        <f t="shared" ref="AF6:AH6" si="1">SUM(J18:J20)</f>
        <v>0</v>
      </c>
      <c r="AG6" s="314">
        <f t="shared" si="1"/>
        <v>0</v>
      </c>
      <c r="AH6" s="314">
        <f t="shared" si="1"/>
        <v>0</v>
      </c>
      <c r="AI6" s="314">
        <f>SUM(M18:M20)</f>
        <v>0</v>
      </c>
      <c r="AJ6" s="314">
        <f t="shared" ref="AJ6:AS6" si="2">SUM(N18:N20)</f>
        <v>0</v>
      </c>
      <c r="AK6" s="314">
        <f t="shared" si="2"/>
        <v>0</v>
      </c>
      <c r="AL6" s="314">
        <f t="shared" si="2"/>
        <v>0</v>
      </c>
      <c r="AM6" s="314">
        <f t="shared" si="2"/>
        <v>0</v>
      </c>
      <c r="AN6" s="314">
        <f t="shared" si="2"/>
        <v>0</v>
      </c>
      <c r="AO6" s="314">
        <f t="shared" si="2"/>
        <v>0</v>
      </c>
      <c r="AP6" s="314">
        <f t="shared" si="2"/>
        <v>0</v>
      </c>
      <c r="AQ6" s="314">
        <f t="shared" si="2"/>
        <v>0</v>
      </c>
      <c r="AR6" s="314">
        <f t="shared" si="2"/>
        <v>0</v>
      </c>
      <c r="AS6" s="314">
        <f t="shared" si="2"/>
        <v>0</v>
      </c>
    </row>
    <row r="7" spans="2:48" ht="15.75" customHeight="1" x14ac:dyDescent="0.25">
      <c r="Z7" s="613" t="s">
        <v>717</v>
      </c>
      <c r="AA7" s="613"/>
      <c r="AB7" s="613"/>
      <c r="AC7" s="311" t="s">
        <v>715</v>
      </c>
      <c r="AD7" s="314">
        <f>SUM(H24:H25)+SUM(H27:H28)</f>
        <v>0</v>
      </c>
      <c r="AE7" s="314">
        <f>SUM(I24:I25)+SUM(I27:I28)</f>
        <v>0</v>
      </c>
      <c r="AF7" s="314">
        <f t="shared" ref="AF7:AH7" si="3">SUM(J24:J25)+SUM(J27:J28)</f>
        <v>0</v>
      </c>
      <c r="AG7" s="314">
        <f t="shared" si="3"/>
        <v>0</v>
      </c>
      <c r="AH7" s="314">
        <f t="shared" si="3"/>
        <v>0</v>
      </c>
      <c r="AI7" s="314">
        <f>SUM(M24:M25)+SUM(M27:M28)</f>
        <v>0</v>
      </c>
      <c r="AJ7" s="314">
        <f t="shared" ref="AJ7" si="4">SUM(N24:N25)+SUM(N27:N28)</f>
        <v>0</v>
      </c>
      <c r="AK7" s="314">
        <f t="shared" ref="AK7" si="5">SUM(O24:O25)+SUM(O27:O28)</f>
        <v>0</v>
      </c>
      <c r="AL7" s="314">
        <f t="shared" ref="AL7:AS7" si="6">SUM(P24:P25)+SUM(P27:P28)</f>
        <v>0</v>
      </c>
      <c r="AM7" s="314">
        <f t="shared" si="6"/>
        <v>0</v>
      </c>
      <c r="AN7" s="314">
        <f t="shared" si="6"/>
        <v>0</v>
      </c>
      <c r="AO7" s="314">
        <f t="shared" si="6"/>
        <v>0</v>
      </c>
      <c r="AP7" s="314">
        <f t="shared" si="6"/>
        <v>0</v>
      </c>
      <c r="AQ7" s="314">
        <f t="shared" si="6"/>
        <v>0</v>
      </c>
      <c r="AR7" s="314">
        <f t="shared" si="6"/>
        <v>0</v>
      </c>
      <c r="AS7" s="314">
        <f t="shared" si="6"/>
        <v>0</v>
      </c>
    </row>
    <row r="8" spans="2:48" ht="15.75" customHeight="1" x14ac:dyDescent="0.25">
      <c r="B8" s="611" t="s">
        <v>33</v>
      </c>
      <c r="C8" s="611"/>
      <c r="D8" s="611"/>
      <c r="E8" s="611"/>
      <c r="F8" s="611"/>
      <c r="G8" s="611" t="s">
        <v>718</v>
      </c>
      <c r="H8" s="611" t="s">
        <v>719</v>
      </c>
      <c r="I8" s="611" t="s">
        <v>720</v>
      </c>
      <c r="J8" s="611" t="s">
        <v>721</v>
      </c>
      <c r="K8" s="611" t="s">
        <v>722</v>
      </c>
      <c r="L8" s="611" t="s">
        <v>723</v>
      </c>
      <c r="M8" s="611" t="s">
        <v>724</v>
      </c>
      <c r="N8" s="611" t="s">
        <v>725</v>
      </c>
      <c r="O8" s="611" t="s">
        <v>726</v>
      </c>
      <c r="P8" s="611" t="s">
        <v>727</v>
      </c>
      <c r="Q8" s="611" t="s">
        <v>728</v>
      </c>
      <c r="R8" s="611" t="s">
        <v>729</v>
      </c>
      <c r="S8" s="611" t="s">
        <v>730</v>
      </c>
      <c r="T8" s="611" t="s">
        <v>731</v>
      </c>
      <c r="U8" s="611" t="s">
        <v>732</v>
      </c>
      <c r="V8" s="611" t="s">
        <v>733</v>
      </c>
      <c r="W8" s="611" t="s">
        <v>734</v>
      </c>
      <c r="Z8" s="613" t="s">
        <v>296</v>
      </c>
      <c r="AA8" s="613"/>
      <c r="AB8" s="613"/>
      <c r="AC8" s="311" t="s">
        <v>715</v>
      </c>
      <c r="AD8" s="314">
        <f>H32+H33</f>
        <v>0</v>
      </c>
      <c r="AE8" s="314">
        <f>I32+I33</f>
        <v>0</v>
      </c>
      <c r="AF8" s="314">
        <f t="shared" ref="AF8:AH8" si="7">J32+J33</f>
        <v>0</v>
      </c>
      <c r="AG8" s="314">
        <f t="shared" si="7"/>
        <v>0</v>
      </c>
      <c r="AH8" s="314">
        <f t="shared" si="7"/>
        <v>0</v>
      </c>
      <c r="AI8" s="314">
        <f>M32+M33</f>
        <v>0</v>
      </c>
      <c r="AJ8" s="314">
        <f t="shared" ref="AJ8:AS8" si="8">N32+N33</f>
        <v>0</v>
      </c>
      <c r="AK8" s="314">
        <f t="shared" si="8"/>
        <v>0</v>
      </c>
      <c r="AL8" s="314">
        <f t="shared" si="8"/>
        <v>0</v>
      </c>
      <c r="AM8" s="314">
        <f t="shared" si="8"/>
        <v>0</v>
      </c>
      <c r="AN8" s="314">
        <f t="shared" si="8"/>
        <v>0</v>
      </c>
      <c r="AO8" s="314">
        <f t="shared" si="8"/>
        <v>0</v>
      </c>
      <c r="AP8" s="314">
        <f t="shared" si="8"/>
        <v>0</v>
      </c>
      <c r="AQ8" s="314">
        <f t="shared" si="8"/>
        <v>0</v>
      </c>
      <c r="AR8" s="314">
        <f t="shared" si="8"/>
        <v>0</v>
      </c>
      <c r="AS8" s="314">
        <f t="shared" si="8"/>
        <v>0</v>
      </c>
    </row>
    <row r="9" spans="2:48" ht="15.75" customHeight="1" x14ac:dyDescent="0.25">
      <c r="B9" s="611"/>
      <c r="C9" s="611"/>
      <c r="D9" s="611"/>
      <c r="E9" s="611"/>
      <c r="F9" s="611"/>
      <c r="G9" s="611"/>
      <c r="H9" s="611"/>
      <c r="I9" s="611"/>
      <c r="J9" s="611"/>
      <c r="K9" s="611"/>
      <c r="L9" s="611"/>
      <c r="M9" s="611"/>
      <c r="N9" s="611"/>
      <c r="O9" s="611"/>
      <c r="P9" s="611"/>
      <c r="Q9" s="611"/>
      <c r="R9" s="611"/>
      <c r="S9" s="611"/>
      <c r="T9" s="611"/>
      <c r="U9" s="611"/>
      <c r="V9" s="611"/>
      <c r="W9" s="611"/>
      <c r="Z9" s="613" t="s">
        <v>735</v>
      </c>
      <c r="AA9" s="613"/>
      <c r="AB9" s="613"/>
      <c r="AC9" s="311" t="s">
        <v>715</v>
      </c>
      <c r="AD9" s="315">
        <f>SUM(AD5:AD8)</f>
        <v>0</v>
      </c>
      <c r="AE9" s="316">
        <f>SUM(AE5:AE8)</f>
        <v>0</v>
      </c>
      <c r="AF9" s="316">
        <f t="shared" ref="AF9:AH9" si="9">SUM(AF5:AF8)</f>
        <v>0</v>
      </c>
      <c r="AG9" s="316">
        <f t="shared" si="9"/>
        <v>0</v>
      </c>
      <c r="AH9" s="316">
        <f t="shared" si="9"/>
        <v>0</v>
      </c>
      <c r="AI9" s="316">
        <f>SUM(AI5:AI8)</f>
        <v>0</v>
      </c>
      <c r="AJ9" s="316">
        <f t="shared" ref="AJ9:AS9" si="10">SUM(AJ5:AJ8)</f>
        <v>0</v>
      </c>
      <c r="AK9" s="316">
        <f t="shared" si="10"/>
        <v>0</v>
      </c>
      <c r="AL9" s="316">
        <f t="shared" si="10"/>
        <v>0</v>
      </c>
      <c r="AM9" s="316">
        <f t="shared" si="10"/>
        <v>0</v>
      </c>
      <c r="AN9" s="316">
        <f t="shared" si="10"/>
        <v>0</v>
      </c>
      <c r="AO9" s="316">
        <f t="shared" si="10"/>
        <v>0</v>
      </c>
      <c r="AP9" s="316">
        <f t="shared" si="10"/>
        <v>0</v>
      </c>
      <c r="AQ9" s="316">
        <f t="shared" si="10"/>
        <v>0</v>
      </c>
      <c r="AR9" s="316">
        <f t="shared" si="10"/>
        <v>0</v>
      </c>
      <c r="AS9" s="316">
        <f t="shared" si="10"/>
        <v>0</v>
      </c>
    </row>
    <row r="10" spans="2:48" ht="40.5" customHeight="1" x14ac:dyDescent="0.25">
      <c r="B10" s="612"/>
      <c r="C10" s="612"/>
      <c r="D10" s="612"/>
      <c r="E10" s="612"/>
      <c r="F10" s="612"/>
      <c r="G10" s="612"/>
      <c r="H10" s="612"/>
      <c r="I10" s="612"/>
      <c r="J10" s="612"/>
      <c r="K10" s="612"/>
      <c r="L10" s="612"/>
      <c r="M10" s="612"/>
      <c r="N10" s="612"/>
      <c r="O10" s="612"/>
      <c r="P10" s="612"/>
      <c r="Q10" s="612"/>
      <c r="R10" s="612"/>
      <c r="S10" s="612"/>
      <c r="T10" s="612"/>
      <c r="U10" s="612"/>
      <c r="V10" s="612"/>
      <c r="W10" s="612"/>
    </row>
    <row r="11" spans="2:48" ht="9" customHeight="1" x14ac:dyDescent="0.25"/>
    <row r="12" spans="2:48" ht="39" customHeight="1" x14ac:dyDescent="0.25">
      <c r="B12" s="317" t="s">
        <v>736</v>
      </c>
      <c r="C12" s="602" t="s">
        <v>45</v>
      </c>
      <c r="D12" s="603"/>
      <c r="E12" s="603"/>
      <c r="F12" s="603"/>
      <c r="G12" s="318" t="s">
        <v>46</v>
      </c>
      <c r="H12" s="319">
        <f>('GreenStep Cities Steps 4&amp;5'!E11)/1000*$I$5</f>
        <v>0</v>
      </c>
      <c r="I12" s="320">
        <f>('GreenStep Cities Steps 4&amp;5'!F11)/1000*$I$5</f>
        <v>0</v>
      </c>
      <c r="J12" s="320">
        <f>('GreenStep Cities Steps 4&amp;5'!G11)/1000*$I$5</f>
        <v>0</v>
      </c>
      <c r="K12" s="320">
        <f>('GreenStep Cities Steps 4&amp;5'!H11)/1000*$I$5</f>
        <v>0</v>
      </c>
      <c r="L12" s="320">
        <f>('GreenStep Cities Steps 4&amp;5'!I11)/1000*$I$5</f>
        <v>0</v>
      </c>
      <c r="M12" s="320">
        <f>('GreenStep Cities Steps 4&amp;5'!J11)/1000*$I$5</f>
        <v>0</v>
      </c>
      <c r="N12" s="320">
        <f>('GreenStep Cities Steps 4&amp;5'!K11)/1000*$I$5</f>
        <v>0</v>
      </c>
      <c r="O12" s="320">
        <f>('GreenStep Cities Steps 4&amp;5'!L11)/1000*$I$5</f>
        <v>0</v>
      </c>
      <c r="P12" s="320">
        <f>('GreenStep Cities Steps 4&amp;5'!M11)/1000*$I$5</f>
        <v>0</v>
      </c>
      <c r="Q12" s="320">
        <f>('GreenStep Cities Steps 4&amp;5'!N11)/1000*$I$5</f>
        <v>0</v>
      </c>
      <c r="R12" s="320">
        <f>('GreenStep Cities Steps 4&amp;5'!O11)/1000*$I$5</f>
        <v>0</v>
      </c>
      <c r="S12" s="320">
        <f>('GreenStep Cities Steps 4&amp;5'!P11)/1000*$I$5</f>
        <v>0</v>
      </c>
      <c r="T12" s="320">
        <f>('GreenStep Cities Steps 4&amp;5'!Q11)/1000*$I$5</f>
        <v>0</v>
      </c>
      <c r="U12" s="320">
        <f>('GreenStep Cities Steps 4&amp;5'!R11)/1000*$I$5</f>
        <v>0</v>
      </c>
      <c r="V12" s="320">
        <f>('GreenStep Cities Steps 4&amp;5'!S11)/1000*$I$5</f>
        <v>0</v>
      </c>
      <c r="W12" s="320">
        <f>('GreenStep Cities Steps 4&amp;5'!T11)/1000*$I$5</f>
        <v>0</v>
      </c>
      <c r="X12" s="321"/>
    </row>
    <row r="13" spans="2:48" ht="39" customHeight="1" x14ac:dyDescent="0.25">
      <c r="B13" s="317" t="s">
        <v>736</v>
      </c>
      <c r="C13" s="602" t="s">
        <v>48</v>
      </c>
      <c r="D13" s="608"/>
      <c r="E13" s="608"/>
      <c r="F13" s="608"/>
      <c r="G13" s="322" t="s">
        <v>49</v>
      </c>
      <c r="H13" s="319">
        <f>'GreenStep Cities Steps 4&amp;5'!E12*$H$62</f>
        <v>0</v>
      </c>
      <c r="I13" s="320">
        <f>'GreenStep Cities Steps 4&amp;5'!F12*$H$62</f>
        <v>0</v>
      </c>
      <c r="J13" s="320">
        <f>'GreenStep Cities Steps 4&amp;5'!G12*$H$62</f>
        <v>0</v>
      </c>
      <c r="K13" s="320">
        <f>'GreenStep Cities Steps 4&amp;5'!H12*$H$62</f>
        <v>0</v>
      </c>
      <c r="L13" s="320">
        <f>'GreenStep Cities Steps 4&amp;5'!I12*$H$62</f>
        <v>0</v>
      </c>
      <c r="M13" s="320">
        <f>'GreenStep Cities Steps 4&amp;5'!J12*$H$62</f>
        <v>0</v>
      </c>
      <c r="N13" s="320">
        <f>'GreenStep Cities Steps 4&amp;5'!K12*$H$62</f>
        <v>0</v>
      </c>
      <c r="O13" s="320">
        <f>'GreenStep Cities Steps 4&amp;5'!L12*$H$62</f>
        <v>0</v>
      </c>
      <c r="P13" s="320">
        <f>'GreenStep Cities Steps 4&amp;5'!M12*$H$62</f>
        <v>0</v>
      </c>
      <c r="Q13" s="320">
        <f>'GreenStep Cities Steps 4&amp;5'!N12*$H$62</f>
        <v>0</v>
      </c>
      <c r="R13" s="320">
        <f>'GreenStep Cities Steps 4&amp;5'!O12*$H$62</f>
        <v>0</v>
      </c>
      <c r="S13" s="320">
        <f>'GreenStep Cities Steps 4&amp;5'!P12*$H$62</f>
        <v>0</v>
      </c>
      <c r="T13" s="320">
        <f>'GreenStep Cities Steps 4&amp;5'!Q12*$H$62</f>
        <v>0</v>
      </c>
      <c r="U13" s="320">
        <f>'GreenStep Cities Steps 4&amp;5'!R12*$H$62</f>
        <v>0</v>
      </c>
      <c r="V13" s="320">
        <f>'GreenStep Cities Steps 4&amp;5'!S12*$H$62</f>
        <v>0</v>
      </c>
      <c r="W13" s="320">
        <f>'GreenStep Cities Steps 4&amp;5'!T12*$H$62</f>
        <v>0</v>
      </c>
      <c r="Z13" s="609"/>
      <c r="AA13" s="609"/>
      <c r="AB13" s="609"/>
      <c r="AC13" s="609"/>
      <c r="AD13" s="609"/>
      <c r="AE13" s="609"/>
      <c r="AF13" s="609"/>
      <c r="AG13" s="609"/>
      <c r="AH13" s="609"/>
      <c r="AI13" s="609"/>
      <c r="AJ13" s="609"/>
      <c r="AK13" s="609"/>
      <c r="AL13" s="609"/>
      <c r="AM13" s="609"/>
      <c r="AN13" s="609"/>
      <c r="AO13" s="609"/>
      <c r="AP13" s="609"/>
      <c r="AQ13" s="609"/>
      <c r="AR13" s="609"/>
      <c r="AS13" s="609"/>
    </row>
    <row r="14" spans="2:48" ht="39" customHeight="1" x14ac:dyDescent="0.25">
      <c r="B14" s="317" t="s">
        <v>736</v>
      </c>
      <c r="C14" s="602" t="s">
        <v>55</v>
      </c>
      <c r="D14" s="608"/>
      <c r="E14" s="608"/>
      <c r="F14" s="610"/>
      <c r="G14" s="323" t="s">
        <v>46</v>
      </c>
      <c r="H14" s="324">
        <f>('GreenStep Cities Steps 4&amp;5'!E16)/1000*$I$5</f>
        <v>0</v>
      </c>
      <c r="I14" s="325">
        <f>('GreenStep Cities Steps 4&amp;5'!F16)/1000*$I$5</f>
        <v>0</v>
      </c>
      <c r="J14" s="325">
        <f>('GreenStep Cities Steps 4&amp;5'!G16)/1000*$I$5</f>
        <v>0</v>
      </c>
      <c r="K14" s="325">
        <f>('GreenStep Cities Steps 4&amp;5'!H16)/1000*$I$5</f>
        <v>0</v>
      </c>
      <c r="L14" s="325">
        <f>('GreenStep Cities Steps 4&amp;5'!I16)/1000*$I$5</f>
        <v>0</v>
      </c>
      <c r="M14" s="325">
        <f>('GreenStep Cities Steps 4&amp;5'!J16)/1000*$I$5</f>
        <v>0</v>
      </c>
      <c r="N14" s="325">
        <f>('GreenStep Cities Steps 4&amp;5'!K16)/1000*$I$5</f>
        <v>0</v>
      </c>
      <c r="O14" s="325">
        <f>('GreenStep Cities Steps 4&amp;5'!L16)/1000*$I$5</f>
        <v>0</v>
      </c>
      <c r="P14" s="325">
        <f>('GreenStep Cities Steps 4&amp;5'!M16)/1000*$I$5</f>
        <v>0</v>
      </c>
      <c r="Q14" s="325">
        <f>('GreenStep Cities Steps 4&amp;5'!N16)/1000*$I$5</f>
        <v>0</v>
      </c>
      <c r="R14" s="325">
        <f>('GreenStep Cities Steps 4&amp;5'!O16)/1000*$I$5</f>
        <v>0</v>
      </c>
      <c r="S14" s="325">
        <f>('GreenStep Cities Steps 4&amp;5'!P16)/1000*$I$5</f>
        <v>0</v>
      </c>
      <c r="T14" s="325">
        <f>('GreenStep Cities Steps 4&amp;5'!Q16)/1000*$I$5</f>
        <v>0</v>
      </c>
      <c r="U14" s="325">
        <f>('GreenStep Cities Steps 4&amp;5'!R16)/1000*$I$5</f>
        <v>0</v>
      </c>
      <c r="V14" s="325">
        <f>('GreenStep Cities Steps 4&amp;5'!S16)/1000*$I$5</f>
        <v>0</v>
      </c>
      <c r="W14" s="325">
        <f>('GreenStep Cities Steps 4&amp;5'!T16)/1000*$I$5</f>
        <v>0</v>
      </c>
      <c r="Z14" s="609"/>
      <c r="AA14" s="609"/>
      <c r="AB14" s="609"/>
      <c r="AC14" s="609"/>
      <c r="AD14" s="609"/>
      <c r="AE14" s="609"/>
      <c r="AF14" s="609"/>
      <c r="AG14" s="609"/>
      <c r="AH14" s="609"/>
      <c r="AI14" s="609"/>
      <c r="AJ14" s="609"/>
      <c r="AK14" s="609"/>
      <c r="AL14" s="609"/>
      <c r="AM14" s="609"/>
      <c r="AN14" s="609"/>
      <c r="AO14" s="609"/>
      <c r="AP14" s="609"/>
      <c r="AQ14" s="609"/>
      <c r="AR14" s="609"/>
      <c r="AS14" s="609"/>
    </row>
    <row r="15" spans="2:48" ht="9" customHeight="1" x14ac:dyDescent="0.25">
      <c r="Z15" s="609"/>
      <c r="AA15" s="609"/>
      <c r="AB15" s="609"/>
      <c r="AC15" s="609"/>
      <c r="AD15" s="609"/>
      <c r="AE15" s="609"/>
      <c r="AF15" s="609"/>
      <c r="AG15" s="609"/>
      <c r="AH15" s="609"/>
      <c r="AI15" s="609"/>
      <c r="AJ15" s="609"/>
      <c r="AK15" s="609"/>
      <c r="AL15" s="609"/>
      <c r="AM15" s="609"/>
      <c r="AN15" s="609"/>
      <c r="AO15" s="609"/>
      <c r="AP15" s="609"/>
      <c r="AQ15" s="609"/>
      <c r="AR15" s="609"/>
      <c r="AS15" s="609"/>
    </row>
    <row r="16" spans="2:48" ht="74.099999999999994" customHeight="1" x14ac:dyDescent="0.25">
      <c r="B16" s="605" t="s">
        <v>716</v>
      </c>
      <c r="C16" s="606"/>
      <c r="D16" s="606"/>
      <c r="E16" s="606"/>
      <c r="F16" s="606"/>
      <c r="G16" s="326" t="s">
        <v>718</v>
      </c>
      <c r="H16" s="326" t="s">
        <v>737</v>
      </c>
      <c r="I16" s="326" t="s">
        <v>720</v>
      </c>
      <c r="J16" s="326" t="s">
        <v>721</v>
      </c>
      <c r="K16" s="326" t="s">
        <v>722</v>
      </c>
      <c r="L16" s="326" t="s">
        <v>723</v>
      </c>
      <c r="M16" s="326" t="s">
        <v>724</v>
      </c>
      <c r="N16" s="326" t="s">
        <v>725</v>
      </c>
      <c r="O16" s="326" t="s">
        <v>726</v>
      </c>
      <c r="P16" s="326" t="s">
        <v>727</v>
      </c>
      <c r="Q16" s="326" t="s">
        <v>728</v>
      </c>
      <c r="R16" s="326" t="s">
        <v>729</v>
      </c>
      <c r="S16" s="326" t="s">
        <v>730</v>
      </c>
      <c r="T16" s="326" t="s">
        <v>731</v>
      </c>
      <c r="U16" s="326" t="s">
        <v>732</v>
      </c>
      <c r="V16" s="326" t="s">
        <v>733</v>
      </c>
      <c r="W16" s="326" t="s">
        <v>734</v>
      </c>
      <c r="Z16" s="609"/>
      <c r="AA16" s="609"/>
      <c r="AB16" s="609"/>
      <c r="AC16" s="609"/>
      <c r="AD16" s="609"/>
      <c r="AE16" s="609"/>
      <c r="AF16" s="609"/>
      <c r="AG16" s="609"/>
      <c r="AH16" s="609"/>
      <c r="AI16" s="609"/>
      <c r="AJ16" s="609"/>
      <c r="AK16" s="609"/>
      <c r="AL16" s="609"/>
      <c r="AM16" s="609"/>
      <c r="AN16" s="609"/>
      <c r="AO16" s="609"/>
      <c r="AP16" s="609"/>
      <c r="AQ16" s="609"/>
      <c r="AR16" s="609"/>
      <c r="AS16" s="609"/>
    </row>
    <row r="17" spans="2:23" ht="9" customHeight="1" x14ac:dyDescent="0.25">
      <c r="G17" s="353"/>
    </row>
    <row r="18" spans="2:23" ht="18" x14ac:dyDescent="0.25">
      <c r="B18" s="317" t="s">
        <v>736</v>
      </c>
      <c r="C18" s="602" t="s">
        <v>91</v>
      </c>
      <c r="D18" s="603"/>
      <c r="E18" s="603"/>
      <c r="F18" s="603"/>
      <c r="G18" s="322" t="s">
        <v>92</v>
      </c>
      <c r="H18" s="327">
        <f>'GreenStep Cities Steps 4&amp;5'!E45*$H$66</f>
        <v>0</v>
      </c>
      <c r="I18" s="328">
        <f>'GreenStep Cities Steps 4&amp;5'!F45*$H$66</f>
        <v>0</v>
      </c>
      <c r="J18" s="328">
        <f>'GreenStep Cities Steps 4&amp;5'!G45*$H$66</f>
        <v>0</v>
      </c>
      <c r="K18" s="328">
        <f>'GreenStep Cities Steps 4&amp;5'!H45*$H$66</f>
        <v>0</v>
      </c>
      <c r="L18" s="328">
        <f>'GreenStep Cities Steps 4&amp;5'!I45*$H$66</f>
        <v>0</v>
      </c>
      <c r="M18" s="328">
        <f>'GreenStep Cities Steps 4&amp;5'!J45*$H$66</f>
        <v>0</v>
      </c>
      <c r="N18" s="328">
        <f>'GreenStep Cities Steps 4&amp;5'!K45*$H$66</f>
        <v>0</v>
      </c>
      <c r="O18" s="328">
        <f>'GreenStep Cities Steps 4&amp;5'!L45*$H$66</f>
        <v>0</v>
      </c>
      <c r="P18" s="328">
        <f>'GreenStep Cities Steps 4&amp;5'!M45*$H$66</f>
        <v>0</v>
      </c>
      <c r="Q18" s="328">
        <f>'GreenStep Cities Steps 4&amp;5'!N45*$H$66</f>
        <v>0</v>
      </c>
      <c r="R18" s="328">
        <f>'GreenStep Cities Steps 4&amp;5'!O45*$H$66</f>
        <v>0</v>
      </c>
      <c r="S18" s="328">
        <f>'GreenStep Cities Steps 4&amp;5'!P45*$H$66</f>
        <v>0</v>
      </c>
      <c r="T18" s="328">
        <f>'GreenStep Cities Steps 4&amp;5'!Q45*$H$66</f>
        <v>0</v>
      </c>
      <c r="U18" s="328">
        <f>'GreenStep Cities Steps 4&amp;5'!R45*$H$66</f>
        <v>0</v>
      </c>
      <c r="V18" s="328">
        <f>'GreenStep Cities Steps 4&amp;5'!S45*$H$66</f>
        <v>0</v>
      </c>
      <c r="W18" s="328">
        <f>'GreenStep Cities Steps 4&amp;5'!T45*$H$66</f>
        <v>0</v>
      </c>
    </row>
    <row r="19" spans="2:23" ht="18" x14ac:dyDescent="0.25">
      <c r="B19" s="317" t="s">
        <v>736</v>
      </c>
      <c r="C19" s="602" t="s">
        <v>94</v>
      </c>
      <c r="D19" s="608"/>
      <c r="E19" s="608"/>
      <c r="F19" s="610"/>
      <c r="G19" s="329" t="s">
        <v>92</v>
      </c>
      <c r="H19" s="330">
        <f>'GreenStep Cities Steps 4&amp;5'!E46*$H$63</f>
        <v>0</v>
      </c>
      <c r="I19" s="331">
        <f>'GreenStep Cities Steps 4&amp;5'!F46*$H$63</f>
        <v>0</v>
      </c>
      <c r="J19" s="331">
        <f>'GreenStep Cities Steps 4&amp;5'!G46*$H$63</f>
        <v>0</v>
      </c>
      <c r="K19" s="331">
        <f>'GreenStep Cities Steps 4&amp;5'!H46*$H$63</f>
        <v>0</v>
      </c>
      <c r="L19" s="331">
        <f>'GreenStep Cities Steps 4&amp;5'!I46*$H$63</f>
        <v>0</v>
      </c>
      <c r="M19" s="331">
        <f>'GreenStep Cities Steps 4&amp;5'!J46*$H$63</f>
        <v>0</v>
      </c>
      <c r="N19" s="331">
        <f>'GreenStep Cities Steps 4&amp;5'!K46*$H$63</f>
        <v>0</v>
      </c>
      <c r="O19" s="331">
        <f>'GreenStep Cities Steps 4&amp;5'!L46*$H$63</f>
        <v>0</v>
      </c>
      <c r="P19" s="331">
        <f>'GreenStep Cities Steps 4&amp;5'!M46*$H$63</f>
        <v>0</v>
      </c>
      <c r="Q19" s="331">
        <f>'GreenStep Cities Steps 4&amp;5'!N46*$H$63</f>
        <v>0</v>
      </c>
      <c r="R19" s="331">
        <f>'GreenStep Cities Steps 4&amp;5'!O46*$H$63</f>
        <v>0</v>
      </c>
      <c r="S19" s="331">
        <f>'GreenStep Cities Steps 4&amp;5'!P46*$H$63</f>
        <v>0</v>
      </c>
      <c r="T19" s="331">
        <f>'GreenStep Cities Steps 4&amp;5'!Q46*$H$63</f>
        <v>0</v>
      </c>
      <c r="U19" s="331">
        <f>'GreenStep Cities Steps 4&amp;5'!R46*$H$63</f>
        <v>0</v>
      </c>
      <c r="V19" s="331">
        <f>'GreenStep Cities Steps 4&amp;5'!S46*$H$63</f>
        <v>0</v>
      </c>
      <c r="W19" s="331">
        <f>'GreenStep Cities Steps 4&amp;5'!T46*$H$63</f>
        <v>0</v>
      </c>
    </row>
    <row r="20" spans="2:23" ht="18" x14ac:dyDescent="0.25">
      <c r="B20" s="317" t="s">
        <v>736</v>
      </c>
      <c r="C20" s="602" t="s">
        <v>96</v>
      </c>
      <c r="D20" s="608"/>
      <c r="E20" s="608"/>
      <c r="F20" s="610"/>
      <c r="G20" s="323" t="s">
        <v>92</v>
      </c>
      <c r="H20" s="330">
        <f>'GreenStep Cities Steps 4&amp;5'!E47*$H$67</f>
        <v>0</v>
      </c>
      <c r="I20" s="331">
        <f>'GreenStep Cities Steps 4&amp;5'!F47*$H$67</f>
        <v>0</v>
      </c>
      <c r="J20" s="331">
        <f>'GreenStep Cities Steps 4&amp;5'!G47*$H$67</f>
        <v>0</v>
      </c>
      <c r="K20" s="331">
        <f>'GreenStep Cities Steps 4&amp;5'!H47*$H$67</f>
        <v>0</v>
      </c>
      <c r="L20" s="331">
        <f>'GreenStep Cities Steps 4&amp;5'!I47*$H$67</f>
        <v>0</v>
      </c>
      <c r="M20" s="331">
        <f>'GreenStep Cities Steps 4&amp;5'!J47*$H$67</f>
        <v>0</v>
      </c>
      <c r="N20" s="331">
        <f>'GreenStep Cities Steps 4&amp;5'!K47*$H$67</f>
        <v>0</v>
      </c>
      <c r="O20" s="331">
        <f>'GreenStep Cities Steps 4&amp;5'!L47*$H$67</f>
        <v>0</v>
      </c>
      <c r="P20" s="331">
        <f>'GreenStep Cities Steps 4&amp;5'!M47*$H$67</f>
        <v>0</v>
      </c>
      <c r="Q20" s="331">
        <f>'GreenStep Cities Steps 4&amp;5'!N47*$H$67</f>
        <v>0</v>
      </c>
      <c r="R20" s="331">
        <f>'GreenStep Cities Steps 4&amp;5'!O47*$H$67</f>
        <v>0</v>
      </c>
      <c r="S20" s="331">
        <f>'GreenStep Cities Steps 4&amp;5'!P47*$H$67</f>
        <v>0</v>
      </c>
      <c r="T20" s="331">
        <f>'GreenStep Cities Steps 4&amp;5'!Q47*$H$67</f>
        <v>0</v>
      </c>
      <c r="U20" s="331">
        <f>'GreenStep Cities Steps 4&amp;5'!R47*$H$67</f>
        <v>0</v>
      </c>
      <c r="V20" s="331">
        <f>'GreenStep Cities Steps 4&amp;5'!S47*$H$67</f>
        <v>0</v>
      </c>
      <c r="W20" s="331">
        <f>'GreenStep Cities Steps 4&amp;5'!T47*$H$67</f>
        <v>0</v>
      </c>
    </row>
    <row r="21" spans="2:23" ht="9" customHeight="1" x14ac:dyDescent="0.25"/>
    <row r="22" spans="2:23" ht="71.45" customHeight="1" x14ac:dyDescent="0.25">
      <c r="B22" s="605" t="s">
        <v>717</v>
      </c>
      <c r="C22" s="606"/>
      <c r="D22" s="606"/>
      <c r="E22" s="606"/>
      <c r="F22" s="606"/>
      <c r="G22" s="326" t="s">
        <v>718</v>
      </c>
      <c r="H22" s="326" t="s">
        <v>737</v>
      </c>
      <c r="I22" s="326" t="s">
        <v>720</v>
      </c>
      <c r="J22" s="326" t="s">
        <v>721</v>
      </c>
      <c r="K22" s="326" t="s">
        <v>722</v>
      </c>
      <c r="L22" s="326" t="s">
        <v>723</v>
      </c>
      <c r="M22" s="326" t="s">
        <v>724</v>
      </c>
      <c r="N22" s="326" t="s">
        <v>725</v>
      </c>
      <c r="O22" s="326" t="s">
        <v>726</v>
      </c>
      <c r="P22" s="326" t="s">
        <v>727</v>
      </c>
      <c r="Q22" s="326" t="s">
        <v>728</v>
      </c>
      <c r="R22" s="326" t="s">
        <v>729</v>
      </c>
      <c r="S22" s="326" t="s">
        <v>730</v>
      </c>
      <c r="T22" s="326" t="s">
        <v>731</v>
      </c>
      <c r="U22" s="326" t="s">
        <v>732</v>
      </c>
      <c r="V22" s="326" t="s">
        <v>733</v>
      </c>
      <c r="W22" s="326" t="s">
        <v>734</v>
      </c>
    </row>
    <row r="23" spans="2:23" ht="9" customHeight="1" x14ac:dyDescent="0.25"/>
    <row r="24" spans="2:23" ht="36" customHeight="1" x14ac:dyDescent="0.25">
      <c r="B24" s="317" t="s">
        <v>736</v>
      </c>
      <c r="C24" s="602" t="s">
        <v>184</v>
      </c>
      <c r="D24" s="603"/>
      <c r="E24" s="603"/>
      <c r="F24" s="603"/>
      <c r="G24" s="322" t="s">
        <v>185</v>
      </c>
      <c r="H24" s="327">
        <f>('GreenStep Cities Steps 4&amp;5'!E112)*$I$5</f>
        <v>0</v>
      </c>
      <c r="I24" s="328">
        <f>('GreenStep Cities Steps 4&amp;5'!F112)*$I$5</f>
        <v>0</v>
      </c>
      <c r="J24" s="328">
        <f>('GreenStep Cities Steps 4&amp;5'!G112)*$I$5</f>
        <v>0</v>
      </c>
      <c r="K24" s="328">
        <f>('GreenStep Cities Steps 4&amp;5'!H112)*$I$5</f>
        <v>0</v>
      </c>
      <c r="L24" s="328">
        <f>('GreenStep Cities Steps 4&amp;5'!I112)*$I$5</f>
        <v>0</v>
      </c>
      <c r="M24" s="328">
        <f>('GreenStep Cities Steps 4&amp;5'!J112)*$I$5</f>
        <v>0</v>
      </c>
      <c r="N24" s="328">
        <f>('GreenStep Cities Steps 4&amp;5'!K112)*$I$5</f>
        <v>0</v>
      </c>
      <c r="O24" s="328">
        <f>('GreenStep Cities Steps 4&amp;5'!L112)*$I$5</f>
        <v>0</v>
      </c>
      <c r="P24" s="328">
        <f>('GreenStep Cities Steps 4&amp;5'!M112)*$I$5</f>
        <v>0</v>
      </c>
      <c r="Q24" s="328">
        <f>('GreenStep Cities Steps 4&amp;5'!N112)*$I$5</f>
        <v>0</v>
      </c>
      <c r="R24" s="328">
        <f>('GreenStep Cities Steps 4&amp;5'!O112)*$I$5</f>
        <v>0</v>
      </c>
      <c r="S24" s="328">
        <f>('GreenStep Cities Steps 4&amp;5'!P112)*$I$5</f>
        <v>0</v>
      </c>
      <c r="T24" s="328">
        <f>('GreenStep Cities Steps 4&amp;5'!Q112)*$I$5</f>
        <v>0</v>
      </c>
      <c r="U24" s="328">
        <f>('GreenStep Cities Steps 4&amp;5'!R112)*$I$5</f>
        <v>0</v>
      </c>
      <c r="V24" s="328">
        <f>('GreenStep Cities Steps 4&amp;5'!S112)*$I$5</f>
        <v>0</v>
      </c>
      <c r="W24" s="328">
        <f>('GreenStep Cities Steps 4&amp;5'!T112)*$I$5</f>
        <v>0</v>
      </c>
    </row>
    <row r="25" spans="2:23" ht="36" customHeight="1" x14ac:dyDescent="0.25">
      <c r="B25" s="317" t="s">
        <v>736</v>
      </c>
      <c r="C25" s="602" t="s">
        <v>738</v>
      </c>
      <c r="D25" s="603"/>
      <c r="E25" s="603"/>
      <c r="F25" s="604"/>
      <c r="G25" s="329" t="s">
        <v>49</v>
      </c>
      <c r="H25" s="330">
        <f>'GreenStep Cities Steps 4&amp;5'!E113*$H$62</f>
        <v>0</v>
      </c>
      <c r="I25" s="331">
        <f>'GreenStep Cities Steps 4&amp;5'!F113*$H$62</f>
        <v>0</v>
      </c>
      <c r="J25" s="331">
        <f>'GreenStep Cities Steps 4&amp;5'!G113*$H$62</f>
        <v>0</v>
      </c>
      <c r="K25" s="331">
        <f>'GreenStep Cities Steps 4&amp;5'!H113*$H$62</f>
        <v>0</v>
      </c>
      <c r="L25" s="331">
        <f>'GreenStep Cities Steps 4&amp;5'!I113*$H$62</f>
        <v>0</v>
      </c>
      <c r="M25" s="331">
        <f>'GreenStep Cities Steps 4&amp;5'!J113*$H$62</f>
        <v>0</v>
      </c>
      <c r="N25" s="331">
        <f>'GreenStep Cities Steps 4&amp;5'!K113*$H$62</f>
        <v>0</v>
      </c>
      <c r="O25" s="331">
        <f>'GreenStep Cities Steps 4&amp;5'!L113*$H$62</f>
        <v>0</v>
      </c>
      <c r="P25" s="331">
        <f>'GreenStep Cities Steps 4&amp;5'!M113*$H$62</f>
        <v>0</v>
      </c>
      <c r="Q25" s="331">
        <f>'GreenStep Cities Steps 4&amp;5'!N113*$H$62</f>
        <v>0</v>
      </c>
      <c r="R25" s="331">
        <f>'GreenStep Cities Steps 4&amp;5'!O113*$H$62</f>
        <v>0</v>
      </c>
      <c r="S25" s="331">
        <f>'GreenStep Cities Steps 4&amp;5'!P113*$H$62</f>
        <v>0</v>
      </c>
      <c r="T25" s="331">
        <f>'GreenStep Cities Steps 4&amp;5'!Q113*$H$62</f>
        <v>0</v>
      </c>
      <c r="U25" s="331">
        <f>'GreenStep Cities Steps 4&amp;5'!R113*$H$62</f>
        <v>0</v>
      </c>
      <c r="V25" s="331">
        <f>'GreenStep Cities Steps 4&amp;5'!S113*$H$62</f>
        <v>0</v>
      </c>
      <c r="W25" s="331">
        <f>'GreenStep Cities Steps 4&amp;5'!T113*$H$62</f>
        <v>0</v>
      </c>
    </row>
    <row r="26" spans="2:23" ht="17.45" customHeight="1" x14ac:dyDescent="0.25">
      <c r="G26" s="353"/>
      <c r="H26" s="332"/>
      <c r="I26" s="332"/>
      <c r="J26" s="332"/>
      <c r="K26" s="332"/>
      <c r="L26" s="332"/>
      <c r="M26" s="332"/>
      <c r="N26" s="332"/>
      <c r="O26" s="332"/>
      <c r="P26" s="332"/>
      <c r="Q26" s="332"/>
      <c r="R26" s="332"/>
      <c r="S26" s="332"/>
      <c r="T26" s="332"/>
      <c r="U26" s="332"/>
      <c r="V26" s="332"/>
      <c r="W26" s="332"/>
    </row>
    <row r="27" spans="2:23" ht="36" customHeight="1" x14ac:dyDescent="0.25">
      <c r="B27" s="317" t="s">
        <v>736</v>
      </c>
      <c r="C27" s="602" t="s">
        <v>200</v>
      </c>
      <c r="D27" s="603"/>
      <c r="E27" s="603"/>
      <c r="F27" s="603"/>
      <c r="G27" s="322" t="s">
        <v>185</v>
      </c>
      <c r="H27" s="327">
        <f>('GreenStep Cities Steps 4&amp;5'!E121)*$I$5</f>
        <v>0</v>
      </c>
      <c r="I27" s="328">
        <f>('GreenStep Cities Steps 4&amp;5'!F121)*$I$5</f>
        <v>0</v>
      </c>
      <c r="J27" s="328">
        <f>('GreenStep Cities Steps 4&amp;5'!G121)*$I$5</f>
        <v>0</v>
      </c>
      <c r="K27" s="328">
        <f>('GreenStep Cities Steps 4&amp;5'!H121)*$I$5</f>
        <v>0</v>
      </c>
      <c r="L27" s="328">
        <f>('GreenStep Cities Steps 4&amp;5'!I121)*$I$5</f>
        <v>0</v>
      </c>
      <c r="M27" s="328">
        <f>('GreenStep Cities Steps 4&amp;5'!J121)*$I$5</f>
        <v>0</v>
      </c>
      <c r="N27" s="328">
        <f>('GreenStep Cities Steps 4&amp;5'!K121)*$I$5</f>
        <v>0</v>
      </c>
      <c r="O27" s="328">
        <f>('GreenStep Cities Steps 4&amp;5'!L121)*$I$5</f>
        <v>0</v>
      </c>
      <c r="P27" s="328">
        <f>('GreenStep Cities Steps 4&amp;5'!M121)*$I$5</f>
        <v>0</v>
      </c>
      <c r="Q27" s="328">
        <f>('GreenStep Cities Steps 4&amp;5'!N121)*$I$5</f>
        <v>0</v>
      </c>
      <c r="R27" s="328">
        <f>('GreenStep Cities Steps 4&amp;5'!O121)*$I$5</f>
        <v>0</v>
      </c>
      <c r="S27" s="328">
        <f>('GreenStep Cities Steps 4&amp;5'!P121)*$I$5</f>
        <v>0</v>
      </c>
      <c r="T27" s="328">
        <f>('GreenStep Cities Steps 4&amp;5'!Q121)*$I$5</f>
        <v>0</v>
      </c>
      <c r="U27" s="328">
        <f>('GreenStep Cities Steps 4&amp;5'!R121)*$I$5</f>
        <v>0</v>
      </c>
      <c r="V27" s="328">
        <f>('GreenStep Cities Steps 4&amp;5'!S121)*$I$5</f>
        <v>0</v>
      </c>
      <c r="W27" s="328">
        <f>('GreenStep Cities Steps 4&amp;5'!T121)*$I$5</f>
        <v>0</v>
      </c>
    </row>
    <row r="28" spans="2:23" ht="36" customHeight="1" x14ac:dyDescent="0.25">
      <c r="B28" s="317" t="s">
        <v>736</v>
      </c>
      <c r="C28" s="602" t="s">
        <v>202</v>
      </c>
      <c r="D28" s="603"/>
      <c r="E28" s="603"/>
      <c r="F28" s="604"/>
      <c r="G28" s="329" t="s">
        <v>49</v>
      </c>
      <c r="H28" s="330">
        <f>'GreenStep Cities Steps 4&amp;5'!E122*$H$62</f>
        <v>0</v>
      </c>
      <c r="I28" s="331">
        <f>'GreenStep Cities Steps 4&amp;5'!F122*$H$62</f>
        <v>0</v>
      </c>
      <c r="J28" s="331">
        <f>'GreenStep Cities Steps 4&amp;5'!G122*$H$62</f>
        <v>0</v>
      </c>
      <c r="K28" s="331">
        <f>'GreenStep Cities Steps 4&amp;5'!H122*$H$62</f>
        <v>0</v>
      </c>
      <c r="L28" s="331">
        <f>'GreenStep Cities Steps 4&amp;5'!I122*$H$62</f>
        <v>0</v>
      </c>
      <c r="M28" s="331">
        <f>'GreenStep Cities Steps 4&amp;5'!J122*$H$62</f>
        <v>0</v>
      </c>
      <c r="N28" s="331">
        <f>'GreenStep Cities Steps 4&amp;5'!K122*$H$62</f>
        <v>0</v>
      </c>
      <c r="O28" s="331">
        <f>'GreenStep Cities Steps 4&amp;5'!L122*$H$62</f>
        <v>0</v>
      </c>
      <c r="P28" s="331">
        <f>'GreenStep Cities Steps 4&amp;5'!M122*$H$62</f>
        <v>0</v>
      </c>
      <c r="Q28" s="331">
        <f>'GreenStep Cities Steps 4&amp;5'!N122*$H$62</f>
        <v>0</v>
      </c>
      <c r="R28" s="331">
        <f>'GreenStep Cities Steps 4&amp;5'!O122*$H$62</f>
        <v>0</v>
      </c>
      <c r="S28" s="331">
        <f>'GreenStep Cities Steps 4&amp;5'!P122*$H$62</f>
        <v>0</v>
      </c>
      <c r="T28" s="331">
        <f>'GreenStep Cities Steps 4&amp;5'!Q122*$H$62</f>
        <v>0</v>
      </c>
      <c r="U28" s="331">
        <f>'GreenStep Cities Steps 4&amp;5'!R122*$H$62</f>
        <v>0</v>
      </c>
      <c r="V28" s="331">
        <f>'GreenStep Cities Steps 4&amp;5'!S122*$H$62</f>
        <v>0</v>
      </c>
      <c r="W28" s="331">
        <f>'GreenStep Cities Steps 4&amp;5'!T122*$H$62</f>
        <v>0</v>
      </c>
    </row>
    <row r="29" spans="2:23" ht="9" customHeight="1" x14ac:dyDescent="0.25"/>
    <row r="30" spans="2:23" ht="70.5" customHeight="1" x14ac:dyDescent="0.25">
      <c r="B30" s="605" t="s">
        <v>296</v>
      </c>
      <c r="C30" s="606"/>
      <c r="D30" s="606"/>
      <c r="E30" s="606"/>
      <c r="F30" s="606"/>
      <c r="G30" s="326" t="s">
        <v>718</v>
      </c>
      <c r="H30" s="326" t="s">
        <v>737</v>
      </c>
      <c r="I30" s="326" t="s">
        <v>720</v>
      </c>
      <c r="J30" s="326" t="s">
        <v>721</v>
      </c>
      <c r="K30" s="326" t="s">
        <v>722</v>
      </c>
      <c r="L30" s="326" t="s">
        <v>723</v>
      </c>
      <c r="M30" s="326" t="s">
        <v>724</v>
      </c>
      <c r="N30" s="326" t="s">
        <v>725</v>
      </c>
      <c r="O30" s="326" t="s">
        <v>726</v>
      </c>
      <c r="P30" s="326" t="s">
        <v>727</v>
      </c>
      <c r="Q30" s="326" t="s">
        <v>728</v>
      </c>
      <c r="R30" s="326" t="s">
        <v>729</v>
      </c>
      <c r="S30" s="326" t="s">
        <v>730</v>
      </c>
      <c r="T30" s="326" t="s">
        <v>731</v>
      </c>
      <c r="U30" s="326" t="s">
        <v>732</v>
      </c>
      <c r="V30" s="326" t="s">
        <v>733</v>
      </c>
      <c r="W30" s="326" t="s">
        <v>734</v>
      </c>
    </row>
    <row r="31" spans="2:23" ht="9" customHeight="1" x14ac:dyDescent="0.25"/>
    <row r="32" spans="2:23" ht="25.5" customHeight="1" x14ac:dyDescent="0.25">
      <c r="B32" s="317" t="s">
        <v>736</v>
      </c>
      <c r="C32" s="602" t="s">
        <v>227</v>
      </c>
      <c r="D32" s="603"/>
      <c r="E32" s="603"/>
      <c r="F32" s="604"/>
      <c r="G32" s="333" t="s">
        <v>218</v>
      </c>
      <c r="H32" s="334">
        <f>'GreenStep Cities Steps 4&amp;5'!E140</f>
        <v>0</v>
      </c>
      <c r="I32" s="331">
        <f>'GreenStep Cities Steps 4&amp;5'!F140</f>
        <v>0</v>
      </c>
      <c r="J32" s="331">
        <f>'GreenStep Cities Steps 4&amp;5'!G140</f>
        <v>0</v>
      </c>
      <c r="K32" s="331">
        <f>'GreenStep Cities Steps 4&amp;5'!H140</f>
        <v>0</v>
      </c>
      <c r="L32" s="331">
        <f>'GreenStep Cities Steps 4&amp;5'!I140</f>
        <v>0</v>
      </c>
      <c r="M32" s="331">
        <f>'GreenStep Cities Steps 4&amp;5'!J140</f>
        <v>0</v>
      </c>
      <c r="N32" s="331">
        <f>'GreenStep Cities Steps 4&amp;5'!K140</f>
        <v>0</v>
      </c>
      <c r="O32" s="331">
        <f>'GreenStep Cities Steps 4&amp;5'!L140</f>
        <v>0</v>
      </c>
      <c r="P32" s="331">
        <f>'GreenStep Cities Steps 4&amp;5'!M140</f>
        <v>0</v>
      </c>
      <c r="Q32" s="331">
        <f>'GreenStep Cities Steps 4&amp;5'!N140</f>
        <v>0</v>
      </c>
      <c r="R32" s="331">
        <f>'GreenStep Cities Steps 4&amp;5'!O140</f>
        <v>0</v>
      </c>
      <c r="S32" s="331">
        <f>'GreenStep Cities Steps 4&amp;5'!P140</f>
        <v>0</v>
      </c>
      <c r="T32" s="331">
        <f>'GreenStep Cities Steps 4&amp;5'!Q140</f>
        <v>0</v>
      </c>
      <c r="U32" s="331">
        <f>'GreenStep Cities Steps 4&amp;5'!R140</f>
        <v>0</v>
      </c>
      <c r="V32" s="331">
        <f>'GreenStep Cities Steps 4&amp;5'!S140</f>
        <v>0</v>
      </c>
      <c r="W32" s="331">
        <f>'GreenStep Cities Steps 4&amp;5'!T140</f>
        <v>0</v>
      </c>
    </row>
    <row r="33" spans="2:26" ht="25.5" customHeight="1" x14ac:dyDescent="0.25">
      <c r="B33" s="317" t="s">
        <v>736</v>
      </c>
      <c r="C33" s="602" t="s">
        <v>229</v>
      </c>
      <c r="D33" s="603"/>
      <c r="E33" s="603"/>
      <c r="F33" s="604"/>
      <c r="G33" s="333" t="s">
        <v>218</v>
      </c>
      <c r="H33" s="330">
        <f>'GreenStep Cities Steps 4&amp;5'!E141</f>
        <v>0</v>
      </c>
      <c r="I33" s="331">
        <f>'GreenStep Cities Steps 4&amp;5'!F141</f>
        <v>0</v>
      </c>
      <c r="J33" s="331">
        <f>'GreenStep Cities Steps 4&amp;5'!G141</f>
        <v>0</v>
      </c>
      <c r="K33" s="331">
        <f>'GreenStep Cities Steps 4&amp;5'!H141</f>
        <v>0</v>
      </c>
      <c r="L33" s="331">
        <f>'GreenStep Cities Steps 4&amp;5'!I141</f>
        <v>0</v>
      </c>
      <c r="M33" s="331">
        <f>'GreenStep Cities Steps 4&amp;5'!J141</f>
        <v>0</v>
      </c>
      <c r="N33" s="331">
        <f>'GreenStep Cities Steps 4&amp;5'!K141</f>
        <v>0</v>
      </c>
      <c r="O33" s="331">
        <f>'GreenStep Cities Steps 4&amp;5'!L141</f>
        <v>0</v>
      </c>
      <c r="P33" s="331">
        <f>'GreenStep Cities Steps 4&amp;5'!M141</f>
        <v>0</v>
      </c>
      <c r="Q33" s="331">
        <f>'GreenStep Cities Steps 4&amp;5'!N141</f>
        <v>0</v>
      </c>
      <c r="R33" s="331">
        <f>'GreenStep Cities Steps 4&amp;5'!O141</f>
        <v>0</v>
      </c>
      <c r="S33" s="331">
        <f>'GreenStep Cities Steps 4&amp;5'!P141</f>
        <v>0</v>
      </c>
      <c r="T33" s="331">
        <f>'GreenStep Cities Steps 4&amp;5'!Q141</f>
        <v>0</v>
      </c>
      <c r="U33" s="331">
        <f>'GreenStep Cities Steps 4&amp;5'!R141</f>
        <v>0</v>
      </c>
      <c r="V33" s="331">
        <f>'GreenStep Cities Steps 4&amp;5'!S141</f>
        <v>0</v>
      </c>
      <c r="W33" s="331">
        <f>'GreenStep Cities Steps 4&amp;5'!T141</f>
        <v>0</v>
      </c>
    </row>
    <row r="34" spans="2:26" ht="9" customHeight="1" x14ac:dyDescent="0.25"/>
    <row r="39" spans="2:26" x14ac:dyDescent="0.25">
      <c r="C39" s="335"/>
      <c r="D39" s="335"/>
      <c r="E39" s="335"/>
      <c r="F39" s="335"/>
      <c r="G39" s="335"/>
      <c r="H39" s="335"/>
      <c r="I39" s="335"/>
      <c r="J39" s="335"/>
      <c r="K39" s="335"/>
      <c r="L39" s="335"/>
      <c r="M39" s="335"/>
      <c r="N39" s="335"/>
      <c r="O39" s="335"/>
      <c r="P39" s="335"/>
      <c r="Q39" s="335"/>
      <c r="R39" s="335"/>
      <c r="S39" s="335"/>
      <c r="T39" s="335"/>
      <c r="U39" s="335"/>
      <c r="V39" s="335"/>
      <c r="W39" s="335"/>
    </row>
    <row r="40" spans="2:26" x14ac:dyDescent="0.25">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row>
    <row r="41" spans="2:26" x14ac:dyDescent="0.2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row>
    <row r="42" spans="2:26" x14ac:dyDescent="0.25">
      <c r="B42" s="336"/>
      <c r="C42" s="336"/>
      <c r="D42" s="336"/>
      <c r="E42" s="336"/>
      <c r="F42" s="336"/>
      <c r="G42" s="336"/>
      <c r="H42" s="336"/>
      <c r="I42" s="337"/>
      <c r="J42" s="337"/>
      <c r="K42" s="337"/>
      <c r="L42" s="337"/>
      <c r="M42" s="337"/>
      <c r="N42" s="337"/>
      <c r="O42" s="337"/>
      <c r="P42" s="337"/>
      <c r="Q42" s="337"/>
      <c r="R42" s="337"/>
      <c r="S42" s="337"/>
      <c r="T42" s="337"/>
      <c r="U42" s="337"/>
      <c r="V42" s="337"/>
      <c r="W42" s="337"/>
      <c r="X42" s="337" t="s">
        <v>739</v>
      </c>
      <c r="Y42" s="336"/>
    </row>
    <row r="43" spans="2:26" x14ac:dyDescent="0.25">
      <c r="B43" s="336"/>
      <c r="C43" s="336"/>
      <c r="D43" s="336"/>
      <c r="E43" s="336"/>
      <c r="F43" s="336"/>
      <c r="G43" s="336"/>
      <c r="H43" s="336" t="s">
        <v>740</v>
      </c>
      <c r="I43" s="338" t="s">
        <v>741</v>
      </c>
      <c r="J43" s="338"/>
      <c r="K43" s="338"/>
      <c r="L43" s="338"/>
      <c r="M43" s="338"/>
      <c r="N43" s="338"/>
      <c r="O43" s="338"/>
      <c r="P43" s="338"/>
      <c r="Q43" s="338"/>
      <c r="R43" s="338"/>
      <c r="S43" s="338"/>
      <c r="T43" s="338"/>
      <c r="U43" s="338"/>
      <c r="V43" s="338"/>
      <c r="W43" s="338"/>
      <c r="X43" s="339">
        <f>I12+I14+I24</f>
        <v>0</v>
      </c>
      <c r="Y43" s="336"/>
    </row>
    <row r="44" spans="2:26" x14ac:dyDescent="0.25">
      <c r="B44" s="336"/>
      <c r="C44" s="336" t="s">
        <v>742</v>
      </c>
      <c r="D44" s="336"/>
      <c r="E44" s="340">
        <v>0.36499999999999999</v>
      </c>
      <c r="F44" s="336" t="s">
        <v>743</v>
      </c>
      <c r="G44" s="336"/>
      <c r="H44" s="336"/>
      <c r="I44" s="338" t="s">
        <v>744</v>
      </c>
      <c r="J44" s="338"/>
      <c r="K44" s="338"/>
      <c r="L44" s="338"/>
      <c r="M44" s="338"/>
      <c r="N44" s="338"/>
      <c r="O44" s="338"/>
      <c r="P44" s="338"/>
      <c r="Q44" s="338"/>
      <c r="R44" s="338"/>
      <c r="S44" s="338"/>
      <c r="T44" s="338"/>
      <c r="U44" s="338"/>
      <c r="V44" s="338"/>
      <c r="W44" s="338"/>
      <c r="X44" s="339">
        <f>I13+I25</f>
        <v>0</v>
      </c>
      <c r="Y44" s="336"/>
    </row>
    <row r="45" spans="2:26" x14ac:dyDescent="0.25">
      <c r="B45" s="336"/>
      <c r="C45" s="336" t="s">
        <v>745</v>
      </c>
      <c r="D45" s="336"/>
      <c r="E45" s="340">
        <v>0.76</v>
      </c>
      <c r="F45" s="336" t="s">
        <v>743</v>
      </c>
      <c r="G45" s="336"/>
      <c r="H45" s="336"/>
      <c r="I45" s="338" t="s">
        <v>746</v>
      </c>
      <c r="J45" s="338"/>
      <c r="K45" s="338"/>
      <c r="L45" s="338"/>
      <c r="M45" s="338"/>
      <c r="N45" s="338"/>
      <c r="O45" s="338"/>
      <c r="P45" s="338"/>
      <c r="Q45" s="338"/>
      <c r="R45" s="338"/>
      <c r="S45" s="338"/>
      <c r="T45" s="338"/>
      <c r="U45" s="338"/>
      <c r="V45" s="338"/>
      <c r="W45" s="338"/>
      <c r="X45" s="339">
        <f>I18+I19+I20</f>
        <v>0</v>
      </c>
      <c r="Y45" s="336"/>
    </row>
    <row r="46" spans="2:26" x14ac:dyDescent="0.25">
      <c r="B46" s="336"/>
      <c r="C46" s="336" t="s">
        <v>747</v>
      </c>
      <c r="D46" s="336"/>
      <c r="E46" s="340">
        <v>0.84</v>
      </c>
      <c r="F46" s="336" t="s">
        <v>743</v>
      </c>
      <c r="G46" s="336"/>
      <c r="H46" s="336"/>
      <c r="I46" s="341" t="s">
        <v>296</v>
      </c>
      <c r="J46" s="341"/>
      <c r="K46" s="341"/>
      <c r="L46" s="341"/>
      <c r="M46" s="341"/>
      <c r="N46" s="341"/>
      <c r="O46" s="341"/>
      <c r="P46" s="341"/>
      <c r="Q46" s="341"/>
      <c r="R46" s="341"/>
      <c r="S46" s="341"/>
      <c r="T46" s="341"/>
      <c r="U46" s="341"/>
      <c r="V46" s="341"/>
      <c r="W46" s="341"/>
      <c r="X46" s="342">
        <f>I32+I33</f>
        <v>0</v>
      </c>
      <c r="Y46" s="336"/>
    </row>
    <row r="47" spans="2:26" x14ac:dyDescent="0.25">
      <c r="B47" s="336"/>
      <c r="C47" s="336" t="s">
        <v>748</v>
      </c>
      <c r="D47" s="336"/>
      <c r="E47" s="340">
        <v>0.32</v>
      </c>
      <c r="F47" s="336" t="s">
        <v>743</v>
      </c>
      <c r="G47" s="336"/>
      <c r="H47" s="336"/>
      <c r="I47" s="336"/>
      <c r="J47" s="336"/>
      <c r="K47" s="336"/>
      <c r="L47" s="336"/>
      <c r="M47" s="336"/>
      <c r="N47" s="336"/>
      <c r="O47" s="336"/>
      <c r="P47" s="336"/>
      <c r="Q47" s="336"/>
      <c r="R47" s="336"/>
      <c r="S47" s="336"/>
      <c r="T47" s="336"/>
      <c r="U47" s="336"/>
      <c r="V47" s="336"/>
      <c r="W47" s="336"/>
      <c r="X47" s="336"/>
      <c r="Y47" s="336"/>
    </row>
    <row r="48" spans="2:26" x14ac:dyDescent="0.25">
      <c r="B48" s="336"/>
      <c r="C48" s="336" t="s">
        <v>713</v>
      </c>
      <c r="D48" s="336"/>
      <c r="E48" s="340">
        <v>0.7</v>
      </c>
      <c r="F48" s="336" t="s">
        <v>743</v>
      </c>
      <c r="G48" s="336"/>
      <c r="H48" s="336"/>
      <c r="I48" s="337"/>
      <c r="J48" s="337"/>
      <c r="K48" s="337"/>
      <c r="L48" s="337"/>
      <c r="M48" s="337"/>
      <c r="N48" s="337"/>
      <c r="O48" s="337"/>
      <c r="P48" s="337"/>
      <c r="Q48" s="337"/>
      <c r="R48" s="337"/>
      <c r="S48" s="337"/>
      <c r="T48" s="337"/>
      <c r="U48" s="337"/>
      <c r="V48" s="337"/>
      <c r="W48" s="337"/>
      <c r="X48" s="338"/>
      <c r="Y48" s="338"/>
      <c r="Z48" s="343"/>
    </row>
    <row r="49" spans="2:27" x14ac:dyDescent="0.25">
      <c r="B49" s="336"/>
      <c r="C49" s="336" t="s">
        <v>749</v>
      </c>
      <c r="D49" s="336" t="s">
        <v>750</v>
      </c>
      <c r="E49" s="340">
        <v>0.75</v>
      </c>
      <c r="F49" s="336" t="s">
        <v>743</v>
      </c>
      <c r="G49" s="336"/>
      <c r="H49" s="336"/>
      <c r="I49" s="337"/>
      <c r="J49" s="337"/>
      <c r="K49" s="337"/>
      <c r="L49" s="337"/>
      <c r="M49" s="337"/>
      <c r="N49" s="337"/>
      <c r="O49" s="337"/>
      <c r="P49" s="337"/>
      <c r="Q49" s="337"/>
      <c r="R49" s="337"/>
      <c r="S49" s="337"/>
      <c r="T49" s="337"/>
      <c r="U49" s="337"/>
      <c r="V49" s="337"/>
      <c r="W49" s="337"/>
      <c r="X49" s="339"/>
      <c r="Y49" s="339"/>
      <c r="Z49" s="344"/>
    </row>
    <row r="50" spans="2:27" x14ac:dyDescent="0.25">
      <c r="B50" s="336"/>
      <c r="C50" s="336"/>
      <c r="D50" s="336"/>
      <c r="E50" s="336"/>
      <c r="F50" s="336"/>
      <c r="G50" s="336"/>
      <c r="H50" s="336"/>
      <c r="I50" s="337"/>
      <c r="J50" s="337"/>
      <c r="K50" s="337"/>
      <c r="L50" s="337"/>
      <c r="M50" s="337"/>
      <c r="N50" s="337"/>
      <c r="O50" s="337"/>
      <c r="P50" s="337"/>
      <c r="Q50" s="337"/>
      <c r="R50" s="337"/>
      <c r="S50" s="337"/>
      <c r="T50" s="337"/>
      <c r="U50" s="337"/>
      <c r="V50" s="337"/>
      <c r="W50" s="337"/>
      <c r="X50" s="339"/>
      <c r="Y50" s="339"/>
      <c r="Z50" s="344"/>
    </row>
    <row r="51" spans="2:27" x14ac:dyDescent="0.25">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row>
    <row r="52" spans="2:27" x14ac:dyDescent="0.25">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5"/>
      <c r="AA52" s="335"/>
    </row>
    <row r="53" spans="2:27" x14ac:dyDescent="0.25">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5"/>
      <c r="AA53" s="335"/>
    </row>
    <row r="54" spans="2:27" x14ac:dyDescent="0.25">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5"/>
      <c r="AA54" s="335"/>
    </row>
    <row r="55" spans="2:27" x14ac:dyDescent="0.25">
      <c r="B55" s="336"/>
      <c r="C55" s="336" t="s">
        <v>211</v>
      </c>
      <c r="D55" s="336"/>
      <c r="E55" s="336"/>
      <c r="F55" s="336"/>
      <c r="G55" s="336"/>
      <c r="H55" s="337" t="s">
        <v>751</v>
      </c>
      <c r="I55" s="336" t="s">
        <v>752</v>
      </c>
      <c r="J55" s="336"/>
      <c r="K55" s="336"/>
      <c r="L55" s="336"/>
      <c r="M55" s="336"/>
      <c r="N55" s="336"/>
      <c r="O55" s="336"/>
      <c r="P55" s="336"/>
      <c r="Q55" s="336"/>
      <c r="R55" s="336"/>
      <c r="S55" s="336"/>
      <c r="T55" s="336"/>
      <c r="U55" s="336"/>
      <c r="V55" s="336"/>
      <c r="W55" s="336"/>
      <c r="X55" s="336"/>
      <c r="Y55" s="336"/>
      <c r="Z55" s="335"/>
      <c r="AA55" s="335"/>
    </row>
    <row r="56" spans="2:27" x14ac:dyDescent="0.25">
      <c r="B56" s="336"/>
      <c r="C56" s="336" t="s">
        <v>753</v>
      </c>
      <c r="D56" s="336"/>
      <c r="E56" s="336"/>
      <c r="F56" s="336"/>
      <c r="G56" s="336"/>
      <c r="H56" s="337">
        <v>0.26200000000000001</v>
      </c>
      <c r="I56" s="337">
        <v>0.36099999999999999</v>
      </c>
      <c r="J56" s="337"/>
      <c r="K56" s="337"/>
      <c r="L56" s="337"/>
      <c r="M56" s="337"/>
      <c r="N56" s="337"/>
      <c r="O56" s="337"/>
      <c r="P56" s="337"/>
      <c r="Q56" s="337"/>
      <c r="R56" s="337"/>
      <c r="S56" s="337"/>
      <c r="T56" s="337"/>
      <c r="U56" s="337"/>
      <c r="V56" s="337"/>
      <c r="W56" s="337"/>
      <c r="X56" s="336"/>
      <c r="Y56" s="336"/>
      <c r="Z56" s="335"/>
      <c r="AA56" s="335"/>
    </row>
    <row r="57" spans="2:27" x14ac:dyDescent="0.25">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5"/>
      <c r="AA57" s="335"/>
    </row>
    <row r="58" spans="2:27" x14ac:dyDescent="0.25">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5"/>
      <c r="AA58" s="335"/>
    </row>
    <row r="59" spans="2:27" ht="38.25" customHeight="1" x14ac:dyDescent="0.2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5"/>
      <c r="AA59" s="335"/>
    </row>
    <row r="60" spans="2:27" ht="25.5" x14ac:dyDescent="0.25">
      <c r="B60" s="336"/>
      <c r="C60" s="607" t="s">
        <v>754</v>
      </c>
      <c r="D60" s="607"/>
      <c r="E60" s="345" t="s">
        <v>36</v>
      </c>
      <c r="F60" s="346" t="s">
        <v>755</v>
      </c>
      <c r="G60" s="345" t="s">
        <v>756</v>
      </c>
      <c r="H60" s="346" t="s">
        <v>757</v>
      </c>
      <c r="I60" s="347" t="s">
        <v>758</v>
      </c>
      <c r="J60" s="347"/>
      <c r="K60" s="347"/>
      <c r="L60" s="347"/>
      <c r="M60" s="347"/>
      <c r="N60" s="347"/>
      <c r="O60" s="347"/>
      <c r="P60" s="347"/>
      <c r="Q60" s="347"/>
      <c r="R60" s="347"/>
      <c r="S60" s="347"/>
      <c r="T60" s="347"/>
      <c r="U60" s="347"/>
      <c r="V60" s="347"/>
      <c r="W60" s="347"/>
      <c r="X60" s="336"/>
      <c r="Y60" s="336"/>
      <c r="Z60" s="335"/>
      <c r="AA60" s="335"/>
    </row>
    <row r="61" spans="2:27" x14ac:dyDescent="0.25">
      <c r="B61" s="336"/>
      <c r="C61" s="598" t="s">
        <v>759</v>
      </c>
      <c r="D61" s="598"/>
      <c r="E61" s="348" t="s">
        <v>760</v>
      </c>
      <c r="F61" s="348">
        <v>1</v>
      </c>
      <c r="G61" s="349">
        <v>3.4</v>
      </c>
      <c r="H61" s="350">
        <v>4.5817844506940034E-4</v>
      </c>
      <c r="I61" s="351" t="s">
        <v>761</v>
      </c>
      <c r="J61" s="351"/>
      <c r="K61" s="351"/>
      <c r="L61" s="351"/>
      <c r="M61" s="351"/>
      <c r="N61" s="351"/>
      <c r="O61" s="351"/>
      <c r="P61" s="351"/>
      <c r="Q61" s="351"/>
      <c r="R61" s="351"/>
      <c r="S61" s="351"/>
      <c r="T61" s="351"/>
      <c r="U61" s="351"/>
      <c r="V61" s="351"/>
      <c r="W61" s="351"/>
      <c r="X61" s="336"/>
      <c r="Y61" s="336"/>
      <c r="Z61" s="335"/>
      <c r="AA61" s="335"/>
    </row>
    <row r="62" spans="2:27" x14ac:dyDescent="0.25">
      <c r="B62" s="336"/>
      <c r="C62" s="598" t="s">
        <v>762</v>
      </c>
      <c r="D62" s="598"/>
      <c r="E62" s="348" t="s">
        <v>338</v>
      </c>
      <c r="F62" s="348">
        <v>1</v>
      </c>
      <c r="G62" s="349">
        <v>100</v>
      </c>
      <c r="H62" s="350">
        <v>5.4993999999999998E-3</v>
      </c>
      <c r="I62" s="351" t="s">
        <v>763</v>
      </c>
      <c r="J62" s="351"/>
      <c r="K62" s="351"/>
      <c r="L62" s="351"/>
      <c r="M62" s="351"/>
      <c r="N62" s="351"/>
      <c r="O62" s="351"/>
      <c r="P62" s="351"/>
      <c r="Q62" s="351"/>
      <c r="R62" s="351"/>
      <c r="S62" s="351"/>
      <c r="T62" s="351"/>
      <c r="U62" s="351"/>
      <c r="V62" s="351"/>
      <c r="W62" s="351"/>
      <c r="X62" s="336"/>
      <c r="Y62" s="336"/>
      <c r="Z62" s="335"/>
      <c r="AA62" s="335"/>
    </row>
    <row r="63" spans="2:27" x14ac:dyDescent="0.25">
      <c r="B63" s="336"/>
      <c r="C63" s="598" t="s">
        <v>764</v>
      </c>
      <c r="D63" s="598"/>
      <c r="E63" s="348" t="s">
        <v>765</v>
      </c>
      <c r="F63" s="348">
        <v>2</v>
      </c>
      <c r="G63" s="349">
        <v>120.8</v>
      </c>
      <c r="H63" s="350">
        <v>8.9231578947368412E-3</v>
      </c>
      <c r="I63" s="351" t="s">
        <v>766</v>
      </c>
      <c r="J63" s="351"/>
      <c r="K63" s="351"/>
      <c r="L63" s="351"/>
      <c r="M63" s="351"/>
      <c r="N63" s="351"/>
      <c r="O63" s="351"/>
      <c r="P63" s="351"/>
      <c r="Q63" s="351"/>
      <c r="R63" s="351"/>
      <c r="S63" s="351"/>
      <c r="T63" s="351"/>
      <c r="U63" s="351"/>
      <c r="V63" s="351"/>
      <c r="W63" s="351"/>
      <c r="X63" s="336"/>
      <c r="Y63" s="336"/>
      <c r="Z63" s="335"/>
      <c r="AA63" s="335"/>
    </row>
    <row r="64" spans="2:27" x14ac:dyDescent="0.25">
      <c r="B64" s="336"/>
      <c r="C64" s="598" t="s">
        <v>767</v>
      </c>
      <c r="D64" s="598"/>
      <c r="E64" s="348" t="s">
        <v>765</v>
      </c>
      <c r="F64" s="348">
        <v>2</v>
      </c>
      <c r="G64" s="349">
        <v>127.2</v>
      </c>
      <c r="H64" s="350">
        <v>1.0512631578947369E-2</v>
      </c>
      <c r="I64" s="351" t="s">
        <v>768</v>
      </c>
      <c r="J64" s="351"/>
      <c r="K64" s="351"/>
      <c r="L64" s="351"/>
      <c r="M64" s="351"/>
      <c r="N64" s="351"/>
      <c r="O64" s="351"/>
      <c r="P64" s="351"/>
      <c r="Q64" s="351"/>
      <c r="R64" s="351"/>
      <c r="S64" s="351"/>
      <c r="T64" s="351"/>
      <c r="U64" s="351"/>
      <c r="V64" s="351"/>
      <c r="W64" s="351"/>
      <c r="X64" s="336"/>
      <c r="Y64" s="336"/>
      <c r="Z64" s="335"/>
      <c r="AA64" s="335"/>
    </row>
    <row r="65" spans="2:45" x14ac:dyDescent="0.25">
      <c r="B65" s="336"/>
      <c r="C65" s="598" t="s">
        <v>769</v>
      </c>
      <c r="D65" s="598"/>
      <c r="E65" s="348" t="s">
        <v>765</v>
      </c>
      <c r="F65" s="348">
        <v>3</v>
      </c>
      <c r="G65" s="349">
        <v>125</v>
      </c>
      <c r="H65" s="350">
        <v>9.2421052631578935E-3</v>
      </c>
      <c r="I65" s="351" t="s">
        <v>766</v>
      </c>
      <c r="J65" s="351"/>
      <c r="K65" s="351"/>
      <c r="L65" s="351"/>
      <c r="M65" s="351"/>
      <c r="N65" s="351"/>
      <c r="O65" s="351"/>
      <c r="P65" s="351"/>
      <c r="Q65" s="351"/>
      <c r="R65" s="351"/>
      <c r="S65" s="351"/>
      <c r="T65" s="351"/>
      <c r="U65" s="351"/>
      <c r="V65" s="351"/>
      <c r="W65" s="351"/>
      <c r="X65" s="336"/>
      <c r="Y65" s="336"/>
      <c r="Z65" s="335"/>
      <c r="AA65" s="335"/>
    </row>
    <row r="66" spans="2:45" x14ac:dyDescent="0.25">
      <c r="B66" s="336"/>
      <c r="C66" s="598" t="s">
        <v>770</v>
      </c>
      <c r="D66" s="598"/>
      <c r="E66" s="348" t="s">
        <v>765</v>
      </c>
      <c r="F66" s="348">
        <v>3</v>
      </c>
      <c r="G66" s="349">
        <v>129.5</v>
      </c>
      <c r="H66" s="350">
        <v>1.074736842105263E-2</v>
      </c>
      <c r="I66" s="351" t="s">
        <v>768</v>
      </c>
      <c r="J66" s="351"/>
      <c r="K66" s="351"/>
      <c r="L66" s="351"/>
      <c r="M66" s="351"/>
      <c r="N66" s="351"/>
      <c r="O66" s="351"/>
      <c r="P66" s="351"/>
      <c r="Q66" s="351"/>
      <c r="R66" s="351"/>
      <c r="S66" s="351"/>
      <c r="T66" s="351"/>
      <c r="U66" s="351"/>
      <c r="V66" s="351"/>
      <c r="W66" s="351"/>
      <c r="X66" s="336"/>
      <c r="Y66" s="336"/>
      <c r="Z66" s="335"/>
      <c r="AA66" s="335"/>
    </row>
    <row r="67" spans="2:45" x14ac:dyDescent="0.25">
      <c r="B67" s="336"/>
      <c r="C67" s="351" t="s">
        <v>771</v>
      </c>
      <c r="D67" s="352"/>
      <c r="E67" s="348" t="s">
        <v>765</v>
      </c>
      <c r="F67" s="348">
        <v>3</v>
      </c>
      <c r="G67" s="349">
        <v>83.4</v>
      </c>
      <c r="H67" s="350">
        <v>6.531052631578947E-3</v>
      </c>
      <c r="I67" s="351" t="s">
        <v>772</v>
      </c>
      <c r="J67" s="351"/>
      <c r="K67" s="351"/>
      <c r="L67" s="351"/>
      <c r="M67" s="351"/>
      <c r="N67" s="351"/>
      <c r="O67" s="351"/>
      <c r="P67" s="351"/>
      <c r="Q67" s="351"/>
      <c r="R67" s="351"/>
      <c r="S67" s="351"/>
      <c r="T67" s="351"/>
      <c r="U67" s="351"/>
      <c r="V67" s="351"/>
      <c r="W67" s="351"/>
      <c r="X67" s="336"/>
      <c r="Y67" s="336"/>
      <c r="Z67" s="335"/>
      <c r="AA67" s="335"/>
    </row>
    <row r="68" spans="2:45" x14ac:dyDescent="0.25">
      <c r="B68" s="336"/>
      <c r="C68" s="598" t="s">
        <v>773</v>
      </c>
      <c r="D68" s="598"/>
      <c r="E68" s="348" t="s">
        <v>765</v>
      </c>
      <c r="F68" s="348">
        <v>3</v>
      </c>
      <c r="G68" s="349">
        <v>76.099999999999994</v>
      </c>
      <c r="H68" s="350">
        <v>6.0526315789473685E-3</v>
      </c>
      <c r="I68" s="351" t="s">
        <v>774</v>
      </c>
      <c r="J68" s="351"/>
      <c r="K68" s="351"/>
      <c r="L68" s="351"/>
      <c r="M68" s="351"/>
      <c r="N68" s="351"/>
      <c r="O68" s="351"/>
      <c r="P68" s="351"/>
      <c r="Q68" s="351"/>
      <c r="R68" s="351"/>
      <c r="S68" s="351"/>
      <c r="T68" s="351"/>
      <c r="U68" s="351"/>
      <c r="V68" s="351"/>
      <c r="W68" s="351"/>
      <c r="X68" s="336"/>
      <c r="Y68" s="336"/>
      <c r="Z68" s="335"/>
      <c r="AA68" s="335"/>
    </row>
    <row r="69" spans="2:45" x14ac:dyDescent="0.25">
      <c r="B69" s="336"/>
      <c r="C69" s="598" t="s">
        <v>775</v>
      </c>
      <c r="D69" s="598"/>
      <c r="E69" s="348" t="s">
        <v>765</v>
      </c>
      <c r="F69" s="348">
        <v>3</v>
      </c>
      <c r="G69" s="349">
        <v>118.7</v>
      </c>
      <c r="H69" s="350">
        <v>8.3099999999999997E-3</v>
      </c>
      <c r="I69" s="351" t="s">
        <v>776</v>
      </c>
      <c r="J69" s="351"/>
      <c r="K69" s="351"/>
      <c r="L69" s="351"/>
      <c r="M69" s="351"/>
      <c r="N69" s="351"/>
      <c r="O69" s="351"/>
      <c r="P69" s="351"/>
      <c r="Q69" s="351"/>
      <c r="R69" s="351"/>
      <c r="S69" s="351"/>
      <c r="T69" s="351"/>
      <c r="U69" s="351"/>
      <c r="V69" s="351"/>
      <c r="W69" s="351"/>
      <c r="X69" s="336"/>
      <c r="Y69" s="336"/>
      <c r="Z69" s="335"/>
      <c r="AA69" s="335"/>
    </row>
    <row r="70" spans="2:45" x14ac:dyDescent="0.25">
      <c r="B70" s="336"/>
      <c r="C70" s="599" t="s">
        <v>777</v>
      </c>
      <c r="D70" s="599"/>
      <c r="E70" s="351"/>
      <c r="F70" s="351"/>
      <c r="G70" s="351"/>
      <c r="H70" s="351"/>
      <c r="I70" s="351"/>
      <c r="J70" s="351"/>
      <c r="K70" s="351"/>
      <c r="L70" s="351"/>
      <c r="M70" s="351"/>
      <c r="N70" s="351"/>
      <c r="O70" s="351"/>
      <c r="P70" s="351"/>
      <c r="Q70" s="351"/>
      <c r="R70" s="351"/>
      <c r="S70" s="351"/>
      <c r="T70" s="351"/>
      <c r="U70" s="351"/>
      <c r="V70" s="351"/>
      <c r="W70" s="351"/>
      <c r="X70" s="336"/>
      <c r="Y70" s="336"/>
      <c r="Z70" s="335"/>
      <c r="AA70" s="335"/>
    </row>
    <row r="71" spans="2:45" ht="25.5" customHeight="1" x14ac:dyDescent="0.25">
      <c r="B71" s="336"/>
      <c r="C71" s="348">
        <v>1</v>
      </c>
      <c r="D71" s="600" t="s">
        <v>778</v>
      </c>
      <c r="E71" s="600"/>
      <c r="F71" s="600"/>
      <c r="G71" s="600"/>
      <c r="H71" s="600"/>
      <c r="I71" s="600"/>
      <c r="J71" s="600"/>
      <c r="K71" s="600"/>
      <c r="L71" s="600"/>
      <c r="M71" s="600"/>
      <c r="N71" s="600"/>
      <c r="O71" s="600"/>
      <c r="P71" s="600"/>
      <c r="Q71" s="600"/>
      <c r="R71" s="600"/>
      <c r="S71" s="600"/>
      <c r="T71" s="600"/>
      <c r="U71" s="600"/>
      <c r="V71" s="600"/>
      <c r="W71" s="600"/>
      <c r="X71" s="336"/>
      <c r="Y71" s="336"/>
      <c r="Z71" s="335"/>
      <c r="AA71" s="335"/>
    </row>
    <row r="72" spans="2:45" ht="30" customHeight="1" x14ac:dyDescent="0.25">
      <c r="B72" s="336"/>
      <c r="C72" s="348">
        <v>2</v>
      </c>
      <c r="D72" s="600" t="s">
        <v>779</v>
      </c>
      <c r="E72" s="600"/>
      <c r="F72" s="600"/>
      <c r="G72" s="600"/>
      <c r="H72" s="600"/>
      <c r="I72" s="600"/>
      <c r="J72" s="600"/>
      <c r="K72" s="600"/>
      <c r="L72" s="600"/>
      <c r="M72" s="600"/>
      <c r="N72" s="600"/>
      <c r="O72" s="600"/>
      <c r="P72" s="600"/>
      <c r="Q72" s="600"/>
      <c r="R72" s="600"/>
      <c r="S72" s="600"/>
      <c r="T72" s="600"/>
      <c r="U72" s="600"/>
      <c r="V72" s="600"/>
      <c r="W72" s="600"/>
      <c r="X72" s="336"/>
      <c r="Y72" s="336"/>
      <c r="Z72" s="335"/>
      <c r="AA72" s="335"/>
    </row>
    <row r="73" spans="2:45" x14ac:dyDescent="0.25">
      <c r="B73" s="336"/>
      <c r="C73" s="348">
        <v>3</v>
      </c>
      <c r="D73" s="601" t="s">
        <v>780</v>
      </c>
      <c r="E73" s="601"/>
      <c r="F73" s="601"/>
      <c r="G73" s="601"/>
      <c r="H73" s="601"/>
      <c r="I73" s="601"/>
      <c r="J73" s="601"/>
      <c r="K73" s="601"/>
      <c r="L73" s="601"/>
      <c r="M73" s="601"/>
      <c r="N73" s="601"/>
      <c r="O73" s="601"/>
      <c r="P73" s="601"/>
      <c r="Q73" s="601"/>
      <c r="R73" s="601"/>
      <c r="S73" s="601"/>
      <c r="T73" s="601"/>
      <c r="U73" s="601"/>
      <c r="V73" s="601"/>
      <c r="W73" s="601"/>
      <c r="X73" s="336"/>
      <c r="Y73" s="336"/>
      <c r="Z73" s="335"/>
      <c r="AA73" s="335"/>
    </row>
    <row r="74" spans="2:45" x14ac:dyDescent="0.25">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5"/>
      <c r="AA74" s="335"/>
    </row>
    <row r="75" spans="2:45" x14ac:dyDescent="0.25">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5"/>
      <c r="AA75" s="335"/>
      <c r="AB75" s="335"/>
      <c r="AC75" s="335"/>
      <c r="AD75" s="335"/>
      <c r="AE75" s="335"/>
      <c r="AF75" s="335"/>
      <c r="AG75" s="335"/>
      <c r="AH75" s="335"/>
      <c r="AI75" s="335"/>
      <c r="AJ75" s="335"/>
      <c r="AK75" s="335"/>
      <c r="AL75" s="335"/>
      <c r="AM75" s="335"/>
      <c r="AN75" s="335"/>
      <c r="AO75" s="335"/>
      <c r="AP75" s="335"/>
      <c r="AQ75" s="335"/>
      <c r="AR75" s="335"/>
      <c r="AS75" s="335"/>
    </row>
    <row r="76" spans="2:45" x14ac:dyDescent="0.25">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5"/>
      <c r="AA76" s="335"/>
      <c r="AB76" s="335"/>
      <c r="AC76" s="335"/>
      <c r="AD76" s="335"/>
      <c r="AE76" s="335"/>
      <c r="AF76" s="335"/>
      <c r="AG76" s="335"/>
      <c r="AH76" s="335"/>
      <c r="AI76" s="335"/>
      <c r="AJ76" s="335"/>
      <c r="AK76" s="335"/>
      <c r="AL76" s="335"/>
      <c r="AM76" s="335"/>
      <c r="AN76" s="335"/>
      <c r="AO76" s="335"/>
      <c r="AP76" s="335"/>
      <c r="AQ76" s="335"/>
      <c r="AR76" s="335"/>
      <c r="AS76" s="335"/>
    </row>
    <row r="77" spans="2:45" x14ac:dyDescent="0.25">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5"/>
      <c r="AA77" s="335"/>
      <c r="AB77" s="335"/>
      <c r="AC77" s="335"/>
      <c r="AD77" s="335"/>
      <c r="AE77" s="335"/>
      <c r="AF77" s="335"/>
      <c r="AG77" s="335"/>
      <c r="AH77" s="335"/>
      <c r="AI77" s="335"/>
      <c r="AJ77" s="335"/>
      <c r="AK77" s="335"/>
      <c r="AL77" s="335"/>
      <c r="AM77" s="335"/>
      <c r="AN77" s="335"/>
      <c r="AO77" s="335"/>
      <c r="AP77" s="335"/>
      <c r="AQ77" s="335"/>
      <c r="AR77" s="335"/>
      <c r="AS77" s="335"/>
    </row>
    <row r="78" spans="2:45" x14ac:dyDescent="0.2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row>
    <row r="79" spans="2:45" x14ac:dyDescent="0.2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row>
    <row r="80" spans="2:45" x14ac:dyDescent="0.2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row>
    <row r="81" spans="3:45" x14ac:dyDescent="0.2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row>
    <row r="82" spans="3:45" x14ac:dyDescent="0.2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row>
    <row r="83" spans="3:45" x14ac:dyDescent="0.2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row>
    <row r="84" spans="3:45" x14ac:dyDescent="0.2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row>
    <row r="85" spans="3:45" x14ac:dyDescent="0.2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row>
    <row r="86" spans="3:45" x14ac:dyDescent="0.2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row>
    <row r="87" spans="3:45" x14ac:dyDescent="0.2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row>
    <row r="88" spans="3:45" x14ac:dyDescent="0.2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row>
    <row r="89" spans="3:45" x14ac:dyDescent="0.2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row>
    <row r="90" spans="3:45" x14ac:dyDescent="0.2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row>
    <row r="91" spans="3:45" x14ac:dyDescent="0.2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row>
    <row r="92" spans="3:45" x14ac:dyDescent="0.25">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row>
    <row r="93" spans="3:45" x14ac:dyDescent="0.2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row>
    <row r="94" spans="3:45" x14ac:dyDescent="0.25">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row>
    <row r="95" spans="3:45" x14ac:dyDescent="0.25">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row>
    <row r="96" spans="3:45" x14ac:dyDescent="0.2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row>
    <row r="97" spans="3:27" x14ac:dyDescent="0.25">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row>
    <row r="98" spans="3:27" x14ac:dyDescent="0.2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row>
    <row r="99" spans="3:27" x14ac:dyDescent="0.25">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row>
    <row r="100" spans="3:27" x14ac:dyDescent="0.2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row>
    <row r="101" spans="3:27" x14ac:dyDescent="0.25">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row>
    <row r="102" spans="3:27" x14ac:dyDescent="0.25">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row>
  </sheetData>
  <mergeCells count="59">
    <mergeCell ref="B2:W2"/>
    <mergeCell ref="Z2:AI2"/>
    <mergeCell ref="B3:W3"/>
    <mergeCell ref="Z3:AS3"/>
    <mergeCell ref="B5:C5"/>
    <mergeCell ref="D5:F5"/>
    <mergeCell ref="G5:H5"/>
    <mergeCell ref="Z5:AB5"/>
    <mergeCell ref="S8:S10"/>
    <mergeCell ref="Z6:AB6"/>
    <mergeCell ref="Z7:AB7"/>
    <mergeCell ref="B8:F10"/>
    <mergeCell ref="G8:G10"/>
    <mergeCell ref="H8:H10"/>
    <mergeCell ref="I8:I10"/>
    <mergeCell ref="J8:J10"/>
    <mergeCell ref="K8:K10"/>
    <mergeCell ref="L8:L10"/>
    <mergeCell ref="M8:M10"/>
    <mergeCell ref="N8:N10"/>
    <mergeCell ref="O8:O10"/>
    <mergeCell ref="P8:P10"/>
    <mergeCell ref="Q8:Q10"/>
    <mergeCell ref="R8:R10"/>
    <mergeCell ref="T8:T10"/>
    <mergeCell ref="U8:U10"/>
    <mergeCell ref="V8:V10"/>
    <mergeCell ref="W8:W10"/>
    <mergeCell ref="Z8:AB8"/>
    <mergeCell ref="Z9:AB9"/>
    <mergeCell ref="C27:F27"/>
    <mergeCell ref="C12:F12"/>
    <mergeCell ref="C13:F13"/>
    <mergeCell ref="Z13:AS16"/>
    <mergeCell ref="C14:F14"/>
    <mergeCell ref="B16:F16"/>
    <mergeCell ref="C18:F18"/>
    <mergeCell ref="C19:F19"/>
    <mergeCell ref="C20:F20"/>
    <mergeCell ref="B22:F22"/>
    <mergeCell ref="C24:F24"/>
    <mergeCell ref="C25:F25"/>
    <mergeCell ref="C68:D68"/>
    <mergeCell ref="C28:F28"/>
    <mergeCell ref="B30:F30"/>
    <mergeCell ref="C32:F32"/>
    <mergeCell ref="C33:F33"/>
    <mergeCell ref="C60:D60"/>
    <mergeCell ref="C61:D61"/>
    <mergeCell ref="C62:D62"/>
    <mergeCell ref="C63:D63"/>
    <mergeCell ref="C64:D64"/>
    <mergeCell ref="C65:D65"/>
    <mergeCell ref="C66:D66"/>
    <mergeCell ref="C69:D69"/>
    <mergeCell ref="C70:D70"/>
    <mergeCell ref="D71:W71"/>
    <mergeCell ref="D72:W72"/>
    <mergeCell ref="D73:W73"/>
  </mergeCells>
  <dataValidations count="1">
    <dataValidation type="list" allowBlank="1" showInputMessage="1" showErrorMessage="1" sqref="D5:F5" xr:uid="{48453FCA-36D7-462F-A9D4-A4673E44A5B1}">
      <formula1>$C$44:$C$49</formula1>
    </dataValidation>
  </dataValidations>
  <hyperlinks>
    <hyperlink ref="D73" r:id="rId1" display="http://www.epa.gov/oms/rfgecon.htm" xr:uid="{4947BA9F-3D98-4A6B-B2F7-D5628523148E}"/>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75dd13b0-2e5a-4184-8b15-cabd550ea107">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65D7ED6BA2C24ABAAC6E5962F6A4D3" ma:contentTypeVersion="12" ma:contentTypeDescription="Create a new document." ma:contentTypeScope="" ma:versionID="e1b3ae0031ac2d26b0f5a33dc914ffa5">
  <xsd:schema xmlns:xsd="http://www.w3.org/2001/XMLSchema" xmlns:xs="http://www.w3.org/2001/XMLSchema" xmlns:p="http://schemas.microsoft.com/office/2006/metadata/properties" xmlns:ns3="75dd13b0-2e5a-4184-8b15-cabd550ea107" targetNamespace="http://schemas.microsoft.com/office/2006/metadata/properties" ma:root="true" ma:fieldsID="ee8379cba94de3d7517fab1cfd9f6e91" ns3:_="">
    <xsd:import namespace="75dd13b0-2e5a-4184-8b15-cabd550ea1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dd13b0-2e5a-4184-8b15-cabd550ea10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Assignedto" ma:index="19" nillable="true" ma:displayName="Assigned"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C6AC9A8-BC4E-4630-B11D-5EC9EE10D73A}">
  <ds:schemaRefs>
    <ds:schemaRef ds:uri="http://schemas.microsoft.com/office/2006/metadata/properties"/>
    <ds:schemaRef ds:uri="http://schemas.microsoft.com/office/infopath/2007/PartnerControls"/>
    <ds:schemaRef ds:uri="75dd13b0-2e5a-4184-8b15-cabd550ea107"/>
  </ds:schemaRefs>
</ds:datastoreItem>
</file>

<file path=customXml/itemProps2.xml><?xml version="1.0" encoding="utf-8"?>
<ds:datastoreItem xmlns:ds="http://schemas.openxmlformats.org/officeDocument/2006/customXml" ds:itemID="{2BD3363F-77E8-45C3-B010-6841F40D6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dd13b0-2e5a-4184-8b15-cabd550ea1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FCE543-F427-4527-A76E-0799861501E0}">
  <ds:schemaRefs>
    <ds:schemaRef ds:uri="http://schemas.microsoft.com/sharepoint/v3/contenttype/forms"/>
  </ds:schemaRefs>
</ds:datastoreItem>
</file>

<file path=customXml/itemProps4.xml><?xml version="1.0" encoding="utf-8"?>
<ds:datastoreItem xmlns:ds="http://schemas.openxmlformats.org/officeDocument/2006/customXml" ds:itemID="{A4F29368-B030-4611-98D1-3D0843DC0D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GreenStep Cities Steps 4&amp;5</vt:lpstr>
      <vt:lpstr>Climate Metrics</vt:lpstr>
      <vt:lpstr>Community Emissions Snapshop</vt:lpstr>
      <vt:lpstr>Action Progress Dashboard</vt:lpstr>
      <vt:lpstr>All Data Collection</vt:lpstr>
      <vt:lpstr>Raw Data</vt:lpstr>
      <vt:lpstr>City Operations GHG 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 Wyatt</dc:creator>
  <cp:keywords/>
  <dc:description/>
  <cp:lastModifiedBy>Dane</cp:lastModifiedBy>
  <cp:revision/>
  <dcterms:created xsi:type="dcterms:W3CDTF">2020-12-10T17:10:37Z</dcterms:created>
  <dcterms:modified xsi:type="dcterms:W3CDTF">2021-11-15T23:46:14Z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0x010100E665D7ED6BA2C24ABAAC6E5962F6A4D3</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ies>
</file>